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01.001 - Výkopové práce ..." sheetId="2" r:id="rId2"/>
    <sheet name="001.002 - Výpis materiálu..." sheetId="3" r:id="rId3"/>
    <sheet name="001.003 - Výpis materiálu..." sheetId="4" r:id="rId4"/>
    <sheet name="001.004 - Provizorní záso..." sheetId="5" r:id="rId5"/>
    <sheet name="002.001 - Výkopové práce ..." sheetId="6" r:id="rId6"/>
    <sheet name="002.002 - Výpis materiálu..." sheetId="7" r:id="rId7"/>
    <sheet name="002.003 - Výpis materiálu..." sheetId="8" r:id="rId8"/>
    <sheet name="002.004 - Provizorní záso..." sheetId="9" r:id="rId9"/>
    <sheet name="003.001 - Výkopové práce ..." sheetId="10" r:id="rId10"/>
    <sheet name="003.002 - Výpis materiálu..." sheetId="11" r:id="rId11"/>
    <sheet name="003.003 - Výpis materiálu..." sheetId="12" r:id="rId12"/>
    <sheet name="003.004 - Provizorní záso..." sheetId="13" r:id="rId13"/>
    <sheet name="004.001 - Výkopové práce ..." sheetId="14" r:id="rId14"/>
    <sheet name="004.002 - Výpis mateiálů ..." sheetId="15" r:id="rId15"/>
    <sheet name="004.003 - Výpis mateiálů ..." sheetId="16" r:id="rId16"/>
    <sheet name="004.004 - Provizorní záso..." sheetId="17" r:id="rId17"/>
    <sheet name="OVN - Ostatní a vedlejší ..." sheetId="18" r:id="rId18"/>
    <sheet name="Pokyny pro vyplnění" sheetId="19" r:id="rId19"/>
  </sheets>
  <definedNames>
    <definedName name="_xlnm.Print_Area" localSheetId="0">'Rekapitulace stavby'!$D$4:$AO$36,'Rekapitulace stavby'!$C$42:$AQ$76</definedName>
    <definedName name="_xlnm.Print_Titles" localSheetId="0">'Rekapitulace stavby'!$52:$52</definedName>
    <definedName name="_xlnm._FilterDatabase" localSheetId="1" hidden="1">'001.001 - Výkopové práce ...'!$C$92:$K$373</definedName>
    <definedName name="_xlnm.Print_Area" localSheetId="1">'001.001 - Výkopové práce ...'!$C$4:$J$41,'001.001 - Výkopové práce ...'!$C$47:$J$72,'001.001 - Výkopové práce ...'!$C$78:$K$373</definedName>
    <definedName name="_xlnm.Print_Titles" localSheetId="1">'001.001 - Výkopové práce ...'!$92:$92</definedName>
    <definedName name="_xlnm._FilterDatabase" localSheetId="2" hidden="1">'001.002 - Výpis materiálu...'!$C$90:$K$297</definedName>
    <definedName name="_xlnm.Print_Area" localSheetId="2">'001.002 - Výpis materiálu...'!$C$4:$J$41,'001.002 - Výpis materiálu...'!$C$47:$J$70,'001.002 - Výpis materiálu...'!$C$76:$K$297</definedName>
    <definedName name="_xlnm.Print_Titles" localSheetId="2">'001.002 - Výpis materiálu...'!$90:$90</definedName>
    <definedName name="_xlnm._FilterDatabase" localSheetId="3" hidden="1">'001.003 - Výpis materiálu...'!$C$88:$K$217</definedName>
    <definedName name="_xlnm.Print_Area" localSheetId="3">'001.003 - Výpis materiálu...'!$C$4:$J$41,'001.003 - Výpis materiálu...'!$C$47:$J$68,'001.003 - Výpis materiálu...'!$C$74:$K$217</definedName>
    <definedName name="_xlnm.Print_Titles" localSheetId="3">'001.003 - Výpis materiálu...'!$88:$88</definedName>
    <definedName name="_xlnm._FilterDatabase" localSheetId="4" hidden="1">'001.004 - Provizorní záso...'!$C$88:$K$204</definedName>
    <definedName name="_xlnm.Print_Area" localSheetId="4">'001.004 - Provizorní záso...'!$C$4:$J$41,'001.004 - Provizorní záso...'!$C$47:$J$68,'001.004 - Provizorní záso...'!$C$74:$K$204</definedName>
    <definedName name="_xlnm.Print_Titles" localSheetId="4">'001.004 - Provizorní záso...'!$88:$88</definedName>
    <definedName name="_xlnm._FilterDatabase" localSheetId="5" hidden="1">'002.001 - Výkopové práce ...'!$C$92:$K$504</definedName>
    <definedName name="_xlnm.Print_Area" localSheetId="5">'002.001 - Výkopové práce ...'!$C$4:$J$41,'002.001 - Výkopové práce ...'!$C$47:$J$72,'002.001 - Výkopové práce ...'!$C$78:$K$504</definedName>
    <definedName name="_xlnm.Print_Titles" localSheetId="5">'002.001 - Výkopové práce ...'!$92:$92</definedName>
    <definedName name="_xlnm._FilterDatabase" localSheetId="6" hidden="1">'002.002 - Výpis materiálu...'!$C$90:$K$377</definedName>
    <definedName name="_xlnm.Print_Area" localSheetId="6">'002.002 - Výpis materiálu...'!$C$4:$J$41,'002.002 - Výpis materiálu...'!$C$47:$J$70,'002.002 - Výpis materiálu...'!$C$76:$K$377</definedName>
    <definedName name="_xlnm.Print_Titles" localSheetId="6">'002.002 - Výpis materiálu...'!$90:$90</definedName>
    <definedName name="_xlnm._FilterDatabase" localSheetId="7" hidden="1">'002.003 - Výpis materiálu...'!$C$89:$K$271</definedName>
    <definedName name="_xlnm.Print_Area" localSheetId="7">'002.003 - Výpis materiálu...'!$C$4:$J$41,'002.003 - Výpis materiálu...'!$C$47:$J$69,'002.003 - Výpis materiálu...'!$C$75:$K$271</definedName>
    <definedName name="_xlnm.Print_Titles" localSheetId="7">'002.003 - Výpis materiálu...'!$89:$89</definedName>
    <definedName name="_xlnm._FilterDatabase" localSheetId="8" hidden="1">'002.004 - Provizorní záso...'!$C$88:$K$238</definedName>
    <definedName name="_xlnm.Print_Area" localSheetId="8">'002.004 - Provizorní záso...'!$C$4:$J$41,'002.004 - Provizorní záso...'!$C$47:$J$68,'002.004 - Provizorní záso...'!$C$74:$K$238</definedName>
    <definedName name="_xlnm.Print_Titles" localSheetId="8">'002.004 - Provizorní záso...'!$88:$88</definedName>
    <definedName name="_xlnm._FilterDatabase" localSheetId="9" hidden="1">'003.001 - Výkopové práce ...'!$C$92:$K$386</definedName>
    <definedName name="_xlnm.Print_Area" localSheetId="9">'003.001 - Výkopové práce ...'!$C$4:$J$41,'003.001 - Výkopové práce ...'!$C$47:$J$72,'003.001 - Výkopové práce ...'!$C$78:$K$386</definedName>
    <definedName name="_xlnm.Print_Titles" localSheetId="9">'003.001 - Výkopové práce ...'!$92:$92</definedName>
    <definedName name="_xlnm._FilterDatabase" localSheetId="10" hidden="1">'003.002 - Výpis materiálu...'!$C$90:$K$233</definedName>
    <definedName name="_xlnm.Print_Area" localSheetId="10">'003.002 - Výpis materiálu...'!$C$4:$J$41,'003.002 - Výpis materiálu...'!$C$47:$J$70,'003.002 - Výpis materiálu...'!$C$76:$K$233</definedName>
    <definedName name="_xlnm.Print_Titles" localSheetId="10">'003.002 - Výpis materiálu...'!$90:$90</definedName>
    <definedName name="_xlnm._FilterDatabase" localSheetId="11" hidden="1">'003.003 - Výpis materiálu...'!$C$88:$K$198</definedName>
    <definedName name="_xlnm.Print_Area" localSheetId="11">'003.003 - Výpis materiálu...'!$C$4:$J$41,'003.003 - Výpis materiálu...'!$C$47:$J$68,'003.003 - Výpis materiálu...'!$C$74:$K$198</definedName>
    <definedName name="_xlnm.Print_Titles" localSheetId="11">'003.003 - Výpis materiálu...'!$88:$88</definedName>
    <definedName name="_xlnm._FilterDatabase" localSheetId="12" hidden="1">'003.004 - Provizorní záso...'!$C$88:$K$223</definedName>
    <definedName name="_xlnm.Print_Area" localSheetId="12">'003.004 - Provizorní záso...'!$C$4:$J$41,'003.004 - Provizorní záso...'!$C$47:$J$68,'003.004 - Provizorní záso...'!$C$74:$K$223</definedName>
    <definedName name="_xlnm.Print_Titles" localSheetId="12">'003.004 - Provizorní záso...'!$88:$88</definedName>
    <definedName name="_xlnm._FilterDatabase" localSheetId="13" hidden="1">'004.001 - Výkopové práce ...'!$C$92:$K$431</definedName>
    <definedName name="_xlnm.Print_Area" localSheetId="13">'004.001 - Výkopové práce ...'!$C$4:$J$41,'004.001 - Výkopové práce ...'!$C$47:$J$72,'004.001 - Výkopové práce ...'!$C$78:$K$431</definedName>
    <definedName name="_xlnm.Print_Titles" localSheetId="13">'004.001 - Výkopové práce ...'!$92:$92</definedName>
    <definedName name="_xlnm._FilterDatabase" localSheetId="14" hidden="1">'004.002 - Výpis mateiálů ...'!$C$90:$K$278</definedName>
    <definedName name="_xlnm.Print_Area" localSheetId="14">'004.002 - Výpis mateiálů ...'!$C$4:$J$41,'004.002 - Výpis mateiálů ...'!$C$47:$J$70,'004.002 - Výpis mateiálů ...'!$C$76:$K$278</definedName>
    <definedName name="_xlnm.Print_Titles" localSheetId="14">'004.002 - Výpis mateiálů ...'!$90:$90</definedName>
    <definedName name="_xlnm._FilterDatabase" localSheetId="15" hidden="1">'004.003 - Výpis mateiálů ...'!$C$88:$K$164</definedName>
    <definedName name="_xlnm.Print_Area" localSheetId="15">'004.003 - Výpis mateiálů ...'!$C$4:$J$41,'004.003 - Výpis mateiálů ...'!$C$47:$J$68,'004.003 - Výpis mateiálů ...'!$C$74:$K$164</definedName>
    <definedName name="_xlnm.Print_Titles" localSheetId="15">'004.003 - Výpis mateiálů ...'!$88:$88</definedName>
    <definedName name="_xlnm._FilterDatabase" localSheetId="16" hidden="1">'004.004 - Provizorní záso...'!$C$88:$K$197</definedName>
    <definedName name="_xlnm.Print_Area" localSheetId="16">'004.004 - Provizorní záso...'!$C$4:$J$41,'004.004 - Provizorní záso...'!$C$47:$J$68,'004.004 - Provizorní záso...'!$C$74:$K$197</definedName>
    <definedName name="_xlnm.Print_Titles" localSheetId="16">'004.004 - Provizorní záso...'!$88:$88</definedName>
    <definedName name="_xlnm._FilterDatabase" localSheetId="17" hidden="1">'OVN - Ostatní a vedlejší ...'!$C$79:$K$107</definedName>
    <definedName name="_xlnm.Print_Area" localSheetId="17">'OVN - Ostatní a vedlejší ...'!$C$4:$J$39,'OVN - Ostatní a vedlejší ...'!$C$45:$J$61,'OVN - Ostatní a vedlejší ...'!$C$67:$K$107</definedName>
    <definedName name="_xlnm.Print_Titles" localSheetId="17">'OVN - Ostatní a vedlejší ...'!$79:$79</definedName>
    <definedName name="_xlnm.Print_Area" localSheetId="18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8" l="1" r="J37"/>
  <c r="J36"/>
  <c i="1" r="AY75"/>
  <c i="18" r="J35"/>
  <c i="1" r="AX75"/>
  <c i="18"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4"/>
  <c r="BH84"/>
  <c r="BG84"/>
  <c r="BF84"/>
  <c r="T84"/>
  <c r="R84"/>
  <c r="P84"/>
  <c r="BI83"/>
  <c r="BH83"/>
  <c r="BG83"/>
  <c r="BF83"/>
  <c r="T83"/>
  <c r="R83"/>
  <c r="P83"/>
  <c r="BI82"/>
  <c r="BH82"/>
  <c r="BG82"/>
  <c r="BF82"/>
  <c r="T82"/>
  <c r="R82"/>
  <c r="P82"/>
  <c r="F74"/>
  <c r="E72"/>
  <c r="F52"/>
  <c r="E50"/>
  <c r="J24"/>
  <c r="E24"/>
  <c r="J77"/>
  <c r="J23"/>
  <c r="J21"/>
  <c r="E21"/>
  <c r="J76"/>
  <c r="J20"/>
  <c r="J18"/>
  <c r="E18"/>
  <c r="F55"/>
  <c r="J17"/>
  <c r="J15"/>
  <c r="E15"/>
  <c r="F54"/>
  <c r="J14"/>
  <c r="J12"/>
  <c r="J74"/>
  <c r="E7"/>
  <c r="E70"/>
  <c i="17" r="J39"/>
  <c r="J38"/>
  <c i="1" r="AY74"/>
  <c i="17" r="J37"/>
  <c i="1" r="AX74"/>
  <c i="17" r="BI196"/>
  <c r="BH196"/>
  <c r="BG196"/>
  <c r="BF196"/>
  <c r="T196"/>
  <c r="R196"/>
  <c r="P196"/>
  <c r="BI194"/>
  <c r="BH194"/>
  <c r="BG194"/>
  <c r="BF194"/>
  <c r="T194"/>
  <c r="R194"/>
  <c r="P194"/>
  <c r="BI188"/>
  <c r="BH188"/>
  <c r="BG188"/>
  <c r="BF188"/>
  <c r="T188"/>
  <c r="T182"/>
  <c r="R188"/>
  <c r="R182"/>
  <c r="P188"/>
  <c r="P182"/>
  <c r="BI183"/>
  <c r="BH183"/>
  <c r="BG183"/>
  <c r="BF183"/>
  <c r="T183"/>
  <c r="R183"/>
  <c r="P183"/>
  <c r="BI180"/>
  <c r="BH180"/>
  <c r="BG180"/>
  <c r="BF180"/>
  <c r="T180"/>
  <c r="R180"/>
  <c r="P180"/>
  <c r="BI174"/>
  <c r="BH174"/>
  <c r="BG174"/>
  <c r="BF174"/>
  <c r="T174"/>
  <c r="R174"/>
  <c r="P174"/>
  <c r="BI168"/>
  <c r="BH168"/>
  <c r="BG168"/>
  <c r="BF168"/>
  <c r="T168"/>
  <c r="R168"/>
  <c r="P168"/>
  <c r="BI167"/>
  <c r="BH167"/>
  <c r="BG167"/>
  <c r="BF167"/>
  <c r="T167"/>
  <c r="R167"/>
  <c r="P167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6"/>
  <c r="BH146"/>
  <c r="BG146"/>
  <c r="BF146"/>
  <c r="T146"/>
  <c r="R146"/>
  <c r="P146"/>
  <c r="BI145"/>
  <c r="BH145"/>
  <c r="BG145"/>
  <c r="BF145"/>
  <c r="T145"/>
  <c r="R145"/>
  <c r="P145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3"/>
  <c r="BH133"/>
  <c r="BG133"/>
  <c r="BF133"/>
  <c r="T133"/>
  <c r="R133"/>
  <c r="P133"/>
  <c r="BI131"/>
  <c r="BH131"/>
  <c r="BG131"/>
  <c r="BF131"/>
  <c r="T131"/>
  <c r="R131"/>
  <c r="P131"/>
  <c r="BI126"/>
  <c r="BH126"/>
  <c r="BG126"/>
  <c r="BF126"/>
  <c r="T126"/>
  <c r="R126"/>
  <c r="P126"/>
  <c r="BI124"/>
  <c r="BH124"/>
  <c r="BG124"/>
  <c r="BF124"/>
  <c r="T124"/>
  <c r="R124"/>
  <c r="P124"/>
  <c r="BI119"/>
  <c r="BH119"/>
  <c r="BG119"/>
  <c r="BF119"/>
  <c r="T119"/>
  <c r="R119"/>
  <c r="P119"/>
  <c r="BI117"/>
  <c r="BH117"/>
  <c r="BG117"/>
  <c r="BF117"/>
  <c r="T117"/>
  <c r="R117"/>
  <c r="P117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F83"/>
  <c r="E81"/>
  <c r="F56"/>
  <c r="E54"/>
  <c r="J26"/>
  <c r="E26"/>
  <c r="J59"/>
  <c r="J25"/>
  <c r="J23"/>
  <c r="E23"/>
  <c r="J58"/>
  <c r="J22"/>
  <c r="J20"/>
  <c r="E20"/>
  <c r="F86"/>
  <c r="J19"/>
  <c r="J17"/>
  <c r="E17"/>
  <c r="F58"/>
  <c r="J16"/>
  <c r="J14"/>
  <c r="J56"/>
  <c r="E7"/>
  <c r="E77"/>
  <c i="16" r="J39"/>
  <c r="J38"/>
  <c i="1" r="AY73"/>
  <c i="16" r="J37"/>
  <c i="1" r="AX73"/>
  <c i="16" r="BI163"/>
  <c r="BH163"/>
  <c r="BG163"/>
  <c r="BF163"/>
  <c r="T163"/>
  <c r="R163"/>
  <c r="P163"/>
  <c r="BI161"/>
  <c r="BH161"/>
  <c r="BG161"/>
  <c r="BF161"/>
  <c r="T161"/>
  <c r="R161"/>
  <c r="P161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0"/>
  <c r="BH130"/>
  <c r="BG130"/>
  <c r="BF130"/>
  <c r="T130"/>
  <c r="R130"/>
  <c r="P130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R102"/>
  <c r="P102"/>
  <c r="BI100"/>
  <c r="BH100"/>
  <c r="BG100"/>
  <c r="BF100"/>
  <c r="T100"/>
  <c r="R100"/>
  <c r="P100"/>
  <c r="BI97"/>
  <c r="BH97"/>
  <c r="BG97"/>
  <c r="BF97"/>
  <c r="T97"/>
  <c r="R97"/>
  <c r="P97"/>
  <c r="BI92"/>
  <c r="BH92"/>
  <c r="BG92"/>
  <c r="BF92"/>
  <c r="T92"/>
  <c r="R92"/>
  <c r="P92"/>
  <c r="F83"/>
  <c r="E81"/>
  <c r="F56"/>
  <c r="E54"/>
  <c r="J26"/>
  <c r="E26"/>
  <c r="J59"/>
  <c r="J25"/>
  <c r="J23"/>
  <c r="E23"/>
  <c r="J85"/>
  <c r="J22"/>
  <c r="J20"/>
  <c r="E20"/>
  <c r="F86"/>
  <c r="J19"/>
  <c r="J17"/>
  <c r="E17"/>
  <c r="F85"/>
  <c r="J16"/>
  <c r="J14"/>
  <c r="J56"/>
  <c r="E7"/>
  <c r="E77"/>
  <c i="15" r="J39"/>
  <c r="J38"/>
  <c i="1" r="AY72"/>
  <c i="15" r="J37"/>
  <c i="1" r="AX72"/>
  <c i="15" r="BI277"/>
  <c r="BH277"/>
  <c r="BG277"/>
  <c r="BF277"/>
  <c r="T277"/>
  <c r="R277"/>
  <c r="P277"/>
  <c r="BI275"/>
  <c r="BH275"/>
  <c r="BG275"/>
  <c r="BF275"/>
  <c r="T275"/>
  <c r="R275"/>
  <c r="P275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4"/>
  <c r="BH264"/>
  <c r="BG264"/>
  <c r="BF264"/>
  <c r="T264"/>
  <c r="R264"/>
  <c r="P264"/>
  <c r="BI261"/>
  <c r="BH261"/>
  <c r="BG261"/>
  <c r="BF261"/>
  <c r="T261"/>
  <c r="R261"/>
  <c r="P261"/>
  <c r="BI258"/>
  <c r="BH258"/>
  <c r="BG258"/>
  <c r="BF258"/>
  <c r="T258"/>
  <c r="R258"/>
  <c r="P258"/>
  <c r="BI255"/>
  <c r="BH255"/>
  <c r="BG255"/>
  <c r="BF255"/>
  <c r="T255"/>
  <c r="R255"/>
  <c r="P255"/>
  <c r="BI252"/>
  <c r="BH252"/>
  <c r="BG252"/>
  <c r="BF252"/>
  <c r="T252"/>
  <c r="R252"/>
  <c r="P252"/>
  <c r="BI249"/>
  <c r="BH249"/>
  <c r="BG249"/>
  <c r="BF249"/>
  <c r="T249"/>
  <c r="R249"/>
  <c r="P249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39"/>
  <c r="BH239"/>
  <c r="BG239"/>
  <c r="BF239"/>
  <c r="T239"/>
  <c r="R239"/>
  <c r="P239"/>
  <c r="BI237"/>
  <c r="BH237"/>
  <c r="BG237"/>
  <c r="BF237"/>
  <c r="T237"/>
  <c r="R237"/>
  <c r="P237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3"/>
  <c r="BH223"/>
  <c r="BG223"/>
  <c r="BF223"/>
  <c r="T223"/>
  <c r="R223"/>
  <c r="P223"/>
  <c r="BI218"/>
  <c r="BH218"/>
  <c r="BG218"/>
  <c r="BF218"/>
  <c r="T218"/>
  <c r="R218"/>
  <c r="P218"/>
  <c r="BI214"/>
  <c r="BH214"/>
  <c r="BG214"/>
  <c r="BF214"/>
  <c r="T214"/>
  <c r="R214"/>
  <c r="P214"/>
  <c r="BI210"/>
  <c r="BH210"/>
  <c r="BG210"/>
  <c r="BF210"/>
  <c r="T210"/>
  <c r="R210"/>
  <c r="P210"/>
  <c r="BI206"/>
  <c r="BH206"/>
  <c r="BG206"/>
  <c r="BF206"/>
  <c r="T206"/>
  <c r="R206"/>
  <c r="P206"/>
  <c r="BI203"/>
  <c r="BH203"/>
  <c r="BG203"/>
  <c r="BF203"/>
  <c r="T203"/>
  <c r="R203"/>
  <c r="P203"/>
  <c r="BI201"/>
  <c r="BH201"/>
  <c r="BG201"/>
  <c r="BF201"/>
  <c r="T201"/>
  <c r="R201"/>
  <c r="P201"/>
  <c r="BI196"/>
  <c r="BH196"/>
  <c r="BG196"/>
  <c r="BF196"/>
  <c r="T196"/>
  <c r="R196"/>
  <c r="P196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69"/>
  <c r="BH169"/>
  <c r="BG169"/>
  <c r="BF169"/>
  <c r="T169"/>
  <c r="R169"/>
  <c r="P169"/>
  <c r="BI166"/>
  <c r="BH166"/>
  <c r="BG166"/>
  <c r="BF166"/>
  <c r="T166"/>
  <c r="R166"/>
  <c r="P166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4"/>
  <c r="BH124"/>
  <c r="BG124"/>
  <c r="BF124"/>
  <c r="T124"/>
  <c r="R124"/>
  <c r="P124"/>
  <c r="BI122"/>
  <c r="BH122"/>
  <c r="BG122"/>
  <c r="BF122"/>
  <c r="T122"/>
  <c r="R122"/>
  <c r="P122"/>
  <c r="BI118"/>
  <c r="BH118"/>
  <c r="BG118"/>
  <c r="BF118"/>
  <c r="T118"/>
  <c r="R118"/>
  <c r="P118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9"/>
  <c r="BH99"/>
  <c r="BG99"/>
  <c r="BF99"/>
  <c r="T99"/>
  <c r="R99"/>
  <c r="P99"/>
  <c r="BI94"/>
  <c r="BH94"/>
  <c r="BG94"/>
  <c r="BF94"/>
  <c r="T94"/>
  <c r="T93"/>
  <c r="R94"/>
  <c r="R93"/>
  <c r="P94"/>
  <c r="P93"/>
  <c r="F85"/>
  <c r="E83"/>
  <c r="F56"/>
  <c r="E54"/>
  <c r="J26"/>
  <c r="E26"/>
  <c r="J88"/>
  <c r="J25"/>
  <c r="J23"/>
  <c r="E23"/>
  <c r="J58"/>
  <c r="J22"/>
  <c r="J20"/>
  <c r="E20"/>
  <c r="F59"/>
  <c r="J19"/>
  <c r="J17"/>
  <c r="E17"/>
  <c r="F87"/>
  <c r="J16"/>
  <c r="J14"/>
  <c r="J56"/>
  <c r="E7"/>
  <c r="E79"/>
  <c i="14" r="J39"/>
  <c r="J38"/>
  <c i="1" r="AY71"/>
  <c i="14" r="J37"/>
  <c i="1" r="AX71"/>
  <c i="14" r="BI430"/>
  <c r="BH430"/>
  <c r="BG430"/>
  <c r="BF430"/>
  <c r="T430"/>
  <c r="R430"/>
  <c r="P430"/>
  <c r="BI428"/>
  <c r="BH428"/>
  <c r="BG428"/>
  <c r="BF428"/>
  <c r="T428"/>
  <c r="R428"/>
  <c r="P428"/>
  <c r="BI422"/>
  <c r="BH422"/>
  <c r="BG422"/>
  <c r="BF422"/>
  <c r="T422"/>
  <c r="R422"/>
  <c r="P422"/>
  <c r="BI417"/>
  <c r="BH417"/>
  <c r="BG417"/>
  <c r="BF417"/>
  <c r="T417"/>
  <c r="R417"/>
  <c r="P417"/>
  <c r="BI411"/>
  <c r="BH411"/>
  <c r="BG411"/>
  <c r="BF411"/>
  <c r="T411"/>
  <c r="R411"/>
  <c r="P411"/>
  <c r="BI406"/>
  <c r="BH406"/>
  <c r="BG406"/>
  <c r="BF406"/>
  <c r="T406"/>
  <c r="R406"/>
  <c r="P406"/>
  <c r="BI399"/>
  <c r="BH399"/>
  <c r="BG399"/>
  <c r="BF399"/>
  <c r="T399"/>
  <c r="R399"/>
  <c r="P399"/>
  <c r="BI393"/>
  <c r="BH393"/>
  <c r="BG393"/>
  <c r="BF393"/>
  <c r="T393"/>
  <c r="R393"/>
  <c r="P393"/>
  <c r="BI387"/>
  <c r="BH387"/>
  <c r="BG387"/>
  <c r="BF387"/>
  <c r="T387"/>
  <c r="R387"/>
  <c r="P387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2"/>
  <c r="BH372"/>
  <c r="BG372"/>
  <c r="BF372"/>
  <c r="T372"/>
  <c r="R372"/>
  <c r="P372"/>
  <c r="BI369"/>
  <c r="BH369"/>
  <c r="BG369"/>
  <c r="BF369"/>
  <c r="T369"/>
  <c r="R369"/>
  <c r="P369"/>
  <c r="BI349"/>
  <c r="BH349"/>
  <c r="BG349"/>
  <c r="BF349"/>
  <c r="T349"/>
  <c r="R349"/>
  <c r="P349"/>
  <c r="BI343"/>
  <c r="BH343"/>
  <c r="BG343"/>
  <c r="BF343"/>
  <c r="T343"/>
  <c r="R343"/>
  <c r="P343"/>
  <c r="BI338"/>
  <c r="BH338"/>
  <c r="BG338"/>
  <c r="BF338"/>
  <c r="T338"/>
  <c r="R338"/>
  <c r="P338"/>
  <c r="BI333"/>
  <c r="BH333"/>
  <c r="BG333"/>
  <c r="BF333"/>
  <c r="T333"/>
  <c r="R333"/>
  <c r="P333"/>
  <c r="BI328"/>
  <c r="BH328"/>
  <c r="BG328"/>
  <c r="BF328"/>
  <c r="T328"/>
  <c r="R328"/>
  <c r="P328"/>
  <c r="BI323"/>
  <c r="BH323"/>
  <c r="BG323"/>
  <c r="BF323"/>
  <c r="T323"/>
  <c r="R323"/>
  <c r="P323"/>
  <c r="BI318"/>
  <c r="BH318"/>
  <c r="BG318"/>
  <c r="BF318"/>
  <c r="T318"/>
  <c r="R318"/>
  <c r="P318"/>
  <c r="BI314"/>
  <c r="BH314"/>
  <c r="BG314"/>
  <c r="BF314"/>
  <c r="T314"/>
  <c r="R314"/>
  <c r="P314"/>
  <c r="BI310"/>
  <c r="BH310"/>
  <c r="BG310"/>
  <c r="BF310"/>
  <c r="T310"/>
  <c r="R310"/>
  <c r="P310"/>
  <c r="BI290"/>
  <c r="BH290"/>
  <c r="BG290"/>
  <c r="BF290"/>
  <c r="T290"/>
  <c r="T289"/>
  <c r="R290"/>
  <c r="R289"/>
  <c r="P290"/>
  <c r="P289"/>
  <c r="BI287"/>
  <c r="BH287"/>
  <c r="BG287"/>
  <c r="BF287"/>
  <c r="T287"/>
  <c r="R287"/>
  <c r="P287"/>
  <c r="BI268"/>
  <c r="BH268"/>
  <c r="BG268"/>
  <c r="BF268"/>
  <c r="T268"/>
  <c r="R268"/>
  <c r="P268"/>
  <c r="BI266"/>
  <c r="BH266"/>
  <c r="BG266"/>
  <c r="BF266"/>
  <c r="T266"/>
  <c r="R266"/>
  <c r="P266"/>
  <c r="BI244"/>
  <c r="BH244"/>
  <c r="BG244"/>
  <c r="BF244"/>
  <c r="T244"/>
  <c r="R244"/>
  <c r="P244"/>
  <c r="BI222"/>
  <c r="BH222"/>
  <c r="BG222"/>
  <c r="BF222"/>
  <c r="T222"/>
  <c r="R222"/>
  <c r="P222"/>
  <c r="BI201"/>
  <c r="BH201"/>
  <c r="BG201"/>
  <c r="BF201"/>
  <c r="T201"/>
  <c r="R201"/>
  <c r="P201"/>
  <c r="BI196"/>
  <c r="BH196"/>
  <c r="BG196"/>
  <c r="BF196"/>
  <c r="T196"/>
  <c r="R196"/>
  <c r="P196"/>
  <c r="BI194"/>
  <c r="BH194"/>
  <c r="BG194"/>
  <c r="BF194"/>
  <c r="T194"/>
  <c r="R194"/>
  <c r="P194"/>
  <c r="BI184"/>
  <c r="BH184"/>
  <c r="BG184"/>
  <c r="BF184"/>
  <c r="T184"/>
  <c r="R184"/>
  <c r="P184"/>
  <c r="BI182"/>
  <c r="BH182"/>
  <c r="BG182"/>
  <c r="BF182"/>
  <c r="T182"/>
  <c r="R182"/>
  <c r="P182"/>
  <c r="BI171"/>
  <c r="BH171"/>
  <c r="BG171"/>
  <c r="BF171"/>
  <c r="T171"/>
  <c r="R171"/>
  <c r="P171"/>
  <c r="BI169"/>
  <c r="BH169"/>
  <c r="BG169"/>
  <c r="BF169"/>
  <c r="T169"/>
  <c r="R169"/>
  <c r="P169"/>
  <c r="BI158"/>
  <c r="BH158"/>
  <c r="BG158"/>
  <c r="BF158"/>
  <c r="T158"/>
  <c r="R158"/>
  <c r="P158"/>
  <c r="BI151"/>
  <c r="BH151"/>
  <c r="BG151"/>
  <c r="BF151"/>
  <c r="T151"/>
  <c r="R151"/>
  <c r="P151"/>
  <c r="BI141"/>
  <c r="BH141"/>
  <c r="BG141"/>
  <c r="BF141"/>
  <c r="T141"/>
  <c r="R141"/>
  <c r="P141"/>
  <c r="BI130"/>
  <c r="BH130"/>
  <c r="BG130"/>
  <c r="BF130"/>
  <c r="T130"/>
  <c r="R130"/>
  <c r="P130"/>
  <c r="BI125"/>
  <c r="BH125"/>
  <c r="BG125"/>
  <c r="BF125"/>
  <c r="T125"/>
  <c r="R125"/>
  <c r="P125"/>
  <c r="BI120"/>
  <c r="BH120"/>
  <c r="BG120"/>
  <c r="BF120"/>
  <c r="T120"/>
  <c r="R120"/>
  <c r="P120"/>
  <c r="BI115"/>
  <c r="BH115"/>
  <c r="BG115"/>
  <c r="BF115"/>
  <c r="T115"/>
  <c r="R115"/>
  <c r="P115"/>
  <c r="BI110"/>
  <c r="BH110"/>
  <c r="BG110"/>
  <c r="BF110"/>
  <c r="T110"/>
  <c r="R110"/>
  <c r="P110"/>
  <c r="BI105"/>
  <c r="BH105"/>
  <c r="BG105"/>
  <c r="BF105"/>
  <c r="T105"/>
  <c r="R105"/>
  <c r="P105"/>
  <c r="BI101"/>
  <c r="BH101"/>
  <c r="BG101"/>
  <c r="BF101"/>
  <c r="T101"/>
  <c r="R101"/>
  <c r="P101"/>
  <c r="BI96"/>
  <c r="BH96"/>
  <c r="BG96"/>
  <c r="BF96"/>
  <c r="T96"/>
  <c r="R96"/>
  <c r="P96"/>
  <c r="F87"/>
  <c r="E85"/>
  <c r="F56"/>
  <c r="E54"/>
  <c r="J26"/>
  <c r="E26"/>
  <c r="J90"/>
  <c r="J25"/>
  <c r="J23"/>
  <c r="E23"/>
  <c r="J89"/>
  <c r="J22"/>
  <c r="J20"/>
  <c r="E20"/>
  <c r="F90"/>
  <c r="J19"/>
  <c r="J17"/>
  <c r="E17"/>
  <c r="F89"/>
  <c r="J16"/>
  <c r="J14"/>
  <c r="J87"/>
  <c r="E7"/>
  <c r="E81"/>
  <c i="13" r="J39"/>
  <c r="J38"/>
  <c i="1" r="AY69"/>
  <c i="13" r="J37"/>
  <c i="1" r="AX69"/>
  <c i="13" r="BI222"/>
  <c r="BH222"/>
  <c r="BG222"/>
  <c r="BF222"/>
  <c r="T222"/>
  <c r="R222"/>
  <c r="P222"/>
  <c r="BI220"/>
  <c r="BH220"/>
  <c r="BG220"/>
  <c r="BF220"/>
  <c r="T220"/>
  <c r="R220"/>
  <c r="P220"/>
  <c r="BI212"/>
  <c r="BH212"/>
  <c r="BG212"/>
  <c r="BF212"/>
  <c r="T212"/>
  <c r="T204"/>
  <c r="R212"/>
  <c r="R204"/>
  <c r="P212"/>
  <c r="P204"/>
  <c r="BI205"/>
  <c r="BH205"/>
  <c r="BG205"/>
  <c r="BF205"/>
  <c r="T205"/>
  <c r="R205"/>
  <c r="P205"/>
  <c r="BI202"/>
  <c r="BH202"/>
  <c r="BG202"/>
  <c r="BF202"/>
  <c r="T202"/>
  <c r="R202"/>
  <c r="P202"/>
  <c r="BI194"/>
  <c r="BH194"/>
  <c r="BG194"/>
  <c r="BF194"/>
  <c r="T194"/>
  <c r="R194"/>
  <c r="P194"/>
  <c r="BI186"/>
  <c r="BH186"/>
  <c r="BG186"/>
  <c r="BF186"/>
  <c r="T186"/>
  <c r="R186"/>
  <c r="P186"/>
  <c r="BI185"/>
  <c r="BH185"/>
  <c r="BG185"/>
  <c r="BF185"/>
  <c r="T185"/>
  <c r="R185"/>
  <c r="P185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5"/>
  <c r="BH165"/>
  <c r="BG165"/>
  <c r="BF165"/>
  <c r="T165"/>
  <c r="R165"/>
  <c r="P165"/>
  <c r="BI164"/>
  <c r="BH164"/>
  <c r="BG164"/>
  <c r="BF164"/>
  <c r="T164"/>
  <c r="R164"/>
  <c r="P164"/>
  <c r="BI159"/>
  <c r="BH159"/>
  <c r="BG159"/>
  <c r="BF159"/>
  <c r="T159"/>
  <c r="R159"/>
  <c r="P159"/>
  <c r="BI158"/>
  <c r="BH158"/>
  <c r="BG158"/>
  <c r="BF158"/>
  <c r="T158"/>
  <c r="R158"/>
  <c r="P158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39"/>
  <c r="BH139"/>
  <c r="BG139"/>
  <c r="BF139"/>
  <c r="T139"/>
  <c r="R139"/>
  <c r="P139"/>
  <c r="BI137"/>
  <c r="BH137"/>
  <c r="BG137"/>
  <c r="BF137"/>
  <c r="T137"/>
  <c r="R137"/>
  <c r="P137"/>
  <c r="BI132"/>
  <c r="BH132"/>
  <c r="BG132"/>
  <c r="BF132"/>
  <c r="T132"/>
  <c r="R132"/>
  <c r="P132"/>
  <c r="BI130"/>
  <c r="BH130"/>
  <c r="BG130"/>
  <c r="BF130"/>
  <c r="T130"/>
  <c r="R130"/>
  <c r="P130"/>
  <c r="BI125"/>
  <c r="BH125"/>
  <c r="BG125"/>
  <c r="BF125"/>
  <c r="T125"/>
  <c r="R125"/>
  <c r="P125"/>
  <c r="BI123"/>
  <c r="BH123"/>
  <c r="BG123"/>
  <c r="BF123"/>
  <c r="T123"/>
  <c r="R123"/>
  <c r="P123"/>
  <c r="BI118"/>
  <c r="BH118"/>
  <c r="BG118"/>
  <c r="BF118"/>
  <c r="T118"/>
  <c r="R118"/>
  <c r="P118"/>
  <c r="BI116"/>
  <c r="BH116"/>
  <c r="BG116"/>
  <c r="BF116"/>
  <c r="T116"/>
  <c r="R116"/>
  <c r="P116"/>
  <c r="BI111"/>
  <c r="BH111"/>
  <c r="BG111"/>
  <c r="BF111"/>
  <c r="T111"/>
  <c r="R111"/>
  <c r="P111"/>
  <c r="BI109"/>
  <c r="BH109"/>
  <c r="BG109"/>
  <c r="BF109"/>
  <c r="T109"/>
  <c r="R109"/>
  <c r="P109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F83"/>
  <c r="E81"/>
  <c r="F56"/>
  <c r="E54"/>
  <c r="J26"/>
  <c r="E26"/>
  <c r="J59"/>
  <c r="J25"/>
  <c r="J23"/>
  <c r="E23"/>
  <c r="J85"/>
  <c r="J22"/>
  <c r="J20"/>
  <c r="E20"/>
  <c r="F59"/>
  <c r="J19"/>
  <c r="J17"/>
  <c r="E17"/>
  <c r="F58"/>
  <c r="J16"/>
  <c r="J14"/>
  <c r="J83"/>
  <c r="E7"/>
  <c r="E77"/>
  <c i="12" r="J39"/>
  <c r="J38"/>
  <c i="1" r="AY68"/>
  <c i="12" r="J37"/>
  <c i="1" r="AX68"/>
  <c i="12" r="BI197"/>
  <c r="BH197"/>
  <c r="BG197"/>
  <c r="BF197"/>
  <c r="T197"/>
  <c r="R197"/>
  <c r="P197"/>
  <c r="BI195"/>
  <c r="BH195"/>
  <c r="BG195"/>
  <c r="BF195"/>
  <c r="T195"/>
  <c r="R195"/>
  <c r="P195"/>
  <c r="BI190"/>
  <c r="BH190"/>
  <c r="BG190"/>
  <c r="BF190"/>
  <c r="T190"/>
  <c r="R190"/>
  <c r="P190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1"/>
  <c r="BH171"/>
  <c r="BG171"/>
  <c r="BF171"/>
  <c r="T171"/>
  <c r="R171"/>
  <c r="P171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60"/>
  <c r="BH160"/>
  <c r="BG160"/>
  <c r="BF160"/>
  <c r="T160"/>
  <c r="R160"/>
  <c r="P160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1"/>
  <c r="BH111"/>
  <c r="BG111"/>
  <c r="BF111"/>
  <c r="T111"/>
  <c r="R111"/>
  <c r="P111"/>
  <c r="BI107"/>
  <c r="BH107"/>
  <c r="BG107"/>
  <c r="BF107"/>
  <c r="T107"/>
  <c r="R107"/>
  <c r="P107"/>
  <c r="BI104"/>
  <c r="BH104"/>
  <c r="BG104"/>
  <c r="BF104"/>
  <c r="T104"/>
  <c r="R104"/>
  <c r="P104"/>
  <c r="BI100"/>
  <c r="BH100"/>
  <c r="BG100"/>
  <c r="BF100"/>
  <c r="T100"/>
  <c r="R100"/>
  <c r="P100"/>
  <c r="BI97"/>
  <c r="BH97"/>
  <c r="BG97"/>
  <c r="BF97"/>
  <c r="T97"/>
  <c r="R97"/>
  <c r="P97"/>
  <c r="BI92"/>
  <c r="BH92"/>
  <c r="BG92"/>
  <c r="BF92"/>
  <c r="T92"/>
  <c r="R92"/>
  <c r="P92"/>
  <c r="F83"/>
  <c r="E81"/>
  <c r="F56"/>
  <c r="E54"/>
  <c r="J26"/>
  <c r="E26"/>
  <c r="J86"/>
  <c r="J25"/>
  <c r="J23"/>
  <c r="E23"/>
  <c r="J85"/>
  <c r="J22"/>
  <c r="J20"/>
  <c r="E20"/>
  <c r="F86"/>
  <c r="J19"/>
  <c r="J17"/>
  <c r="E17"/>
  <c r="F58"/>
  <c r="J16"/>
  <c r="J14"/>
  <c r="J83"/>
  <c r="E7"/>
  <c r="E77"/>
  <c i="11" r="J39"/>
  <c r="J38"/>
  <c i="1" r="AY67"/>
  <c i="11" r="J37"/>
  <c i="1" r="AX67"/>
  <c i="11" r="BI232"/>
  <c r="BH232"/>
  <c r="BG232"/>
  <c r="BF232"/>
  <c r="T232"/>
  <c r="R232"/>
  <c r="P232"/>
  <c r="BI230"/>
  <c r="BH230"/>
  <c r="BG230"/>
  <c r="BF230"/>
  <c r="T230"/>
  <c r="R230"/>
  <c r="P230"/>
  <c r="BI226"/>
  <c r="BH226"/>
  <c r="BG226"/>
  <c r="BF226"/>
  <c r="T226"/>
  <c r="R226"/>
  <c r="P226"/>
  <c r="BI223"/>
  <c r="BH223"/>
  <c r="BG223"/>
  <c r="BF223"/>
  <c r="T223"/>
  <c r="R223"/>
  <c r="P223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2"/>
  <c r="BH212"/>
  <c r="BG212"/>
  <c r="BF212"/>
  <c r="T212"/>
  <c r="R212"/>
  <c r="P212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9"/>
  <c r="BH199"/>
  <c r="BG199"/>
  <c r="BF199"/>
  <c r="T199"/>
  <c r="R199"/>
  <c r="P199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7"/>
  <c r="BH177"/>
  <c r="BG177"/>
  <c r="BF177"/>
  <c r="T177"/>
  <c r="R177"/>
  <c r="P177"/>
  <c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2"/>
  <c r="BH122"/>
  <c r="BG122"/>
  <c r="BF122"/>
  <c r="T122"/>
  <c r="R122"/>
  <c r="P122"/>
  <c r="BI118"/>
  <c r="BH118"/>
  <c r="BG118"/>
  <c r="BF118"/>
  <c r="T118"/>
  <c r="R118"/>
  <c r="P118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9"/>
  <c r="BH99"/>
  <c r="BG99"/>
  <c r="BF99"/>
  <c r="T99"/>
  <c r="R99"/>
  <c r="P99"/>
  <c r="BI94"/>
  <c r="BH94"/>
  <c r="BG94"/>
  <c r="BF94"/>
  <c r="T94"/>
  <c r="T93"/>
  <c r="R94"/>
  <c r="R93"/>
  <c r="P94"/>
  <c r="P93"/>
  <c r="F85"/>
  <c r="E83"/>
  <c r="F56"/>
  <c r="E54"/>
  <c r="J26"/>
  <c r="E26"/>
  <c r="J88"/>
  <c r="J25"/>
  <c r="J23"/>
  <c r="E23"/>
  <c r="J87"/>
  <c r="J22"/>
  <c r="J20"/>
  <c r="E20"/>
  <c r="F59"/>
  <c r="J19"/>
  <c r="J17"/>
  <c r="E17"/>
  <c r="F58"/>
  <c r="J16"/>
  <c r="J14"/>
  <c r="J56"/>
  <c r="E7"/>
  <c r="E50"/>
  <c i="10" r="J39"/>
  <c r="J38"/>
  <c i="1" r="AY66"/>
  <c i="10" r="J37"/>
  <c i="1" r="AX66"/>
  <c i="10" r="BI385"/>
  <c r="BH385"/>
  <c r="BG385"/>
  <c r="BF385"/>
  <c r="T385"/>
  <c r="R385"/>
  <c r="P385"/>
  <c r="BI383"/>
  <c r="BH383"/>
  <c r="BG383"/>
  <c r="BF383"/>
  <c r="T383"/>
  <c r="R383"/>
  <c r="P383"/>
  <c r="BI377"/>
  <c r="BH377"/>
  <c r="BG377"/>
  <c r="BF377"/>
  <c r="T377"/>
  <c r="R377"/>
  <c r="P377"/>
  <c r="BI372"/>
  <c r="BH372"/>
  <c r="BG372"/>
  <c r="BF372"/>
  <c r="T372"/>
  <c r="R372"/>
  <c r="P372"/>
  <c r="BI366"/>
  <c r="BH366"/>
  <c r="BG366"/>
  <c r="BF366"/>
  <c r="T366"/>
  <c r="R366"/>
  <c r="P366"/>
  <c r="BI361"/>
  <c r="BH361"/>
  <c r="BG361"/>
  <c r="BF361"/>
  <c r="T361"/>
  <c r="R361"/>
  <c r="P361"/>
  <c r="BI354"/>
  <c r="BH354"/>
  <c r="BG354"/>
  <c r="BF354"/>
  <c r="T354"/>
  <c r="R354"/>
  <c r="P354"/>
  <c r="BI348"/>
  <c r="BH348"/>
  <c r="BG348"/>
  <c r="BF348"/>
  <c r="T348"/>
  <c r="R348"/>
  <c r="P348"/>
  <c r="BI342"/>
  <c r="BH342"/>
  <c r="BG342"/>
  <c r="BF342"/>
  <c r="T342"/>
  <c r="R342"/>
  <c r="P342"/>
  <c r="BI337"/>
  <c r="BH337"/>
  <c r="BG337"/>
  <c r="BF337"/>
  <c r="T337"/>
  <c r="R337"/>
  <c r="P337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4"/>
  <c r="BH324"/>
  <c r="BG324"/>
  <c r="BF324"/>
  <c r="T324"/>
  <c r="R324"/>
  <c r="P324"/>
  <c r="BI319"/>
  <c r="BH319"/>
  <c r="BG319"/>
  <c r="BF319"/>
  <c r="T319"/>
  <c r="R319"/>
  <c r="P319"/>
  <c r="BI316"/>
  <c r="BH316"/>
  <c r="BG316"/>
  <c r="BF316"/>
  <c r="T316"/>
  <c r="R316"/>
  <c r="P316"/>
  <c r="BI302"/>
  <c r="BH302"/>
  <c r="BG302"/>
  <c r="BF302"/>
  <c r="T302"/>
  <c r="R302"/>
  <c r="P302"/>
  <c r="BI296"/>
  <c r="BH296"/>
  <c r="BG296"/>
  <c r="BF296"/>
  <c r="T296"/>
  <c r="R296"/>
  <c r="P296"/>
  <c r="BI292"/>
  <c r="BH292"/>
  <c r="BG292"/>
  <c r="BF292"/>
  <c r="T292"/>
  <c r="R292"/>
  <c r="P292"/>
  <c r="BI288"/>
  <c r="BH288"/>
  <c r="BG288"/>
  <c r="BF288"/>
  <c r="T288"/>
  <c r="R288"/>
  <c r="P288"/>
  <c r="BI284"/>
  <c r="BH284"/>
  <c r="BG284"/>
  <c r="BF284"/>
  <c r="T284"/>
  <c r="R284"/>
  <c r="P284"/>
  <c r="BI280"/>
  <c r="BH280"/>
  <c r="BG280"/>
  <c r="BF280"/>
  <c r="T280"/>
  <c r="R280"/>
  <c r="P280"/>
  <c r="BI275"/>
  <c r="BH275"/>
  <c r="BG275"/>
  <c r="BF275"/>
  <c r="T275"/>
  <c r="R275"/>
  <c r="P275"/>
  <c r="BI271"/>
  <c r="BH271"/>
  <c r="BG271"/>
  <c r="BF271"/>
  <c r="T271"/>
  <c r="R271"/>
  <c r="P271"/>
  <c r="BI267"/>
  <c r="BH267"/>
  <c r="BG267"/>
  <c r="BF267"/>
  <c r="T267"/>
  <c r="R267"/>
  <c r="P267"/>
  <c r="BI253"/>
  <c r="BH253"/>
  <c r="BG253"/>
  <c r="BF253"/>
  <c r="T253"/>
  <c r="T252"/>
  <c r="R253"/>
  <c r="R252"/>
  <c r="P253"/>
  <c r="P252"/>
  <c r="BI250"/>
  <c r="BH250"/>
  <c r="BG250"/>
  <c r="BF250"/>
  <c r="T250"/>
  <c r="R250"/>
  <c r="P250"/>
  <c r="BI237"/>
  <c r="BH237"/>
  <c r="BG237"/>
  <c r="BF237"/>
  <c r="T237"/>
  <c r="R237"/>
  <c r="P237"/>
  <c r="BI235"/>
  <c r="BH235"/>
  <c r="BG235"/>
  <c r="BF235"/>
  <c r="T235"/>
  <c r="R235"/>
  <c r="P235"/>
  <c r="BI219"/>
  <c r="BH219"/>
  <c r="BG219"/>
  <c r="BF219"/>
  <c r="T219"/>
  <c r="R219"/>
  <c r="P219"/>
  <c r="BI203"/>
  <c r="BH203"/>
  <c r="BG203"/>
  <c r="BF203"/>
  <c r="T203"/>
  <c r="R203"/>
  <c r="P203"/>
  <c r="BI188"/>
  <c r="BH188"/>
  <c r="BG188"/>
  <c r="BF188"/>
  <c r="T188"/>
  <c r="R188"/>
  <c r="P188"/>
  <c r="BI183"/>
  <c r="BH183"/>
  <c r="BG183"/>
  <c r="BF183"/>
  <c r="T183"/>
  <c r="R183"/>
  <c r="P183"/>
  <c r="BI181"/>
  <c r="BH181"/>
  <c r="BG181"/>
  <c r="BF181"/>
  <c r="T181"/>
  <c r="R181"/>
  <c r="P181"/>
  <c r="BI174"/>
  <c r="BH174"/>
  <c r="BG174"/>
  <c r="BF174"/>
  <c r="T174"/>
  <c r="R174"/>
  <c r="P174"/>
  <c r="BI172"/>
  <c r="BH172"/>
  <c r="BG172"/>
  <c r="BF172"/>
  <c r="T172"/>
  <c r="R172"/>
  <c r="P172"/>
  <c r="BI165"/>
  <c r="BH165"/>
  <c r="BG165"/>
  <c r="BF165"/>
  <c r="T165"/>
  <c r="R165"/>
  <c r="P165"/>
  <c r="BI163"/>
  <c r="BH163"/>
  <c r="BG163"/>
  <c r="BF163"/>
  <c r="T163"/>
  <c r="R163"/>
  <c r="P163"/>
  <c r="BI156"/>
  <c r="BH156"/>
  <c r="BG156"/>
  <c r="BF156"/>
  <c r="T156"/>
  <c r="R156"/>
  <c r="P156"/>
  <c r="BI149"/>
  <c r="BH149"/>
  <c r="BG149"/>
  <c r="BF149"/>
  <c r="T149"/>
  <c r="R149"/>
  <c r="P149"/>
  <c r="BI141"/>
  <c r="BH141"/>
  <c r="BG141"/>
  <c r="BF141"/>
  <c r="T141"/>
  <c r="R141"/>
  <c r="P141"/>
  <c r="BI133"/>
  <c r="BH133"/>
  <c r="BG133"/>
  <c r="BF133"/>
  <c r="T133"/>
  <c r="R133"/>
  <c r="P133"/>
  <c r="BI128"/>
  <c r="BH128"/>
  <c r="BG128"/>
  <c r="BF128"/>
  <c r="T128"/>
  <c r="R128"/>
  <c r="P128"/>
  <c r="BI123"/>
  <c r="BH123"/>
  <c r="BG123"/>
  <c r="BF123"/>
  <c r="T123"/>
  <c r="R123"/>
  <c r="P123"/>
  <c r="BI118"/>
  <c r="BH118"/>
  <c r="BG118"/>
  <c r="BF118"/>
  <c r="T118"/>
  <c r="R118"/>
  <c r="P118"/>
  <c r="BI114"/>
  <c r="BH114"/>
  <c r="BG114"/>
  <c r="BF114"/>
  <c r="T114"/>
  <c r="R114"/>
  <c r="P114"/>
  <c r="BI110"/>
  <c r="BH110"/>
  <c r="BG110"/>
  <c r="BF110"/>
  <c r="T110"/>
  <c r="R110"/>
  <c r="P110"/>
  <c r="BI105"/>
  <c r="BH105"/>
  <c r="BG105"/>
  <c r="BF105"/>
  <c r="T105"/>
  <c r="R105"/>
  <c r="P105"/>
  <c r="BI101"/>
  <c r="BH101"/>
  <c r="BG101"/>
  <c r="BF101"/>
  <c r="T101"/>
  <c r="R101"/>
  <c r="P101"/>
  <c r="BI96"/>
  <c r="BH96"/>
  <c r="BG96"/>
  <c r="BF96"/>
  <c r="T96"/>
  <c r="R96"/>
  <c r="P96"/>
  <c r="F87"/>
  <c r="E85"/>
  <c r="F56"/>
  <c r="E54"/>
  <c r="J26"/>
  <c r="E26"/>
  <c r="J90"/>
  <c r="J25"/>
  <c r="J23"/>
  <c r="E23"/>
  <c r="J89"/>
  <c r="J22"/>
  <c r="J20"/>
  <c r="E20"/>
  <c r="F90"/>
  <c r="J19"/>
  <c r="J17"/>
  <c r="E17"/>
  <c r="F58"/>
  <c r="J16"/>
  <c r="J14"/>
  <c r="J56"/>
  <c r="E7"/>
  <c r="E81"/>
  <c i="9" r="J39"/>
  <c r="J38"/>
  <c i="1" r="AY64"/>
  <c i="9" r="J37"/>
  <c i="1" r="AX64"/>
  <c i="9" r="BI237"/>
  <c r="BH237"/>
  <c r="BG237"/>
  <c r="BF237"/>
  <c r="T237"/>
  <c r="R237"/>
  <c r="P237"/>
  <c r="BI235"/>
  <c r="BH235"/>
  <c r="BG235"/>
  <c r="BF235"/>
  <c r="T235"/>
  <c r="R235"/>
  <c r="P235"/>
  <c r="BI227"/>
  <c r="BH227"/>
  <c r="BG227"/>
  <c r="BF227"/>
  <c r="T227"/>
  <c r="T219"/>
  <c r="R227"/>
  <c r="R219"/>
  <c r="P227"/>
  <c r="P219"/>
  <c r="BI220"/>
  <c r="BH220"/>
  <c r="BG220"/>
  <c r="BF220"/>
  <c r="T220"/>
  <c r="R220"/>
  <c r="P220"/>
  <c r="BI217"/>
  <c r="BH217"/>
  <c r="BG217"/>
  <c r="BF217"/>
  <c r="T217"/>
  <c r="R217"/>
  <c r="P217"/>
  <c r="BI209"/>
  <c r="BH209"/>
  <c r="BG209"/>
  <c r="BF209"/>
  <c r="T209"/>
  <c r="R209"/>
  <c r="P209"/>
  <c r="BI201"/>
  <c r="BH201"/>
  <c r="BG201"/>
  <c r="BF201"/>
  <c r="T201"/>
  <c r="R201"/>
  <c r="P201"/>
  <c r="BI200"/>
  <c r="BH200"/>
  <c r="BG200"/>
  <c r="BF200"/>
  <c r="T200"/>
  <c r="R200"/>
  <c r="P200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0"/>
  <c r="BH180"/>
  <c r="BG180"/>
  <c r="BF180"/>
  <c r="T180"/>
  <c r="R180"/>
  <c r="P180"/>
  <c r="BI179"/>
  <c r="BH179"/>
  <c r="BG179"/>
  <c r="BF179"/>
  <c r="T179"/>
  <c r="R179"/>
  <c r="P179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59"/>
  <c r="BH159"/>
  <c r="BG159"/>
  <c r="BF159"/>
  <c r="T159"/>
  <c r="R159"/>
  <c r="P159"/>
  <c r="BI158"/>
  <c r="BH158"/>
  <c r="BG158"/>
  <c r="BF158"/>
  <c r="T158"/>
  <c r="R158"/>
  <c r="P158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39"/>
  <c r="BH139"/>
  <c r="BG139"/>
  <c r="BF139"/>
  <c r="T139"/>
  <c r="R139"/>
  <c r="P139"/>
  <c r="BI137"/>
  <c r="BH137"/>
  <c r="BG137"/>
  <c r="BF137"/>
  <c r="T137"/>
  <c r="R137"/>
  <c r="P137"/>
  <c r="BI132"/>
  <c r="BH132"/>
  <c r="BG132"/>
  <c r="BF132"/>
  <c r="T132"/>
  <c r="R132"/>
  <c r="P132"/>
  <c r="BI130"/>
  <c r="BH130"/>
  <c r="BG130"/>
  <c r="BF130"/>
  <c r="T130"/>
  <c r="R130"/>
  <c r="P130"/>
  <c r="BI125"/>
  <c r="BH125"/>
  <c r="BG125"/>
  <c r="BF125"/>
  <c r="T125"/>
  <c r="R125"/>
  <c r="P125"/>
  <c r="BI123"/>
  <c r="BH123"/>
  <c r="BG123"/>
  <c r="BF123"/>
  <c r="T123"/>
  <c r="R123"/>
  <c r="P123"/>
  <c r="BI118"/>
  <c r="BH118"/>
  <c r="BG118"/>
  <c r="BF118"/>
  <c r="T118"/>
  <c r="R118"/>
  <c r="P118"/>
  <c r="BI116"/>
  <c r="BH116"/>
  <c r="BG116"/>
  <c r="BF116"/>
  <c r="T116"/>
  <c r="R116"/>
  <c r="P116"/>
  <c r="BI111"/>
  <c r="BH111"/>
  <c r="BG111"/>
  <c r="BF111"/>
  <c r="T111"/>
  <c r="R111"/>
  <c r="P111"/>
  <c r="BI109"/>
  <c r="BH109"/>
  <c r="BG109"/>
  <c r="BF109"/>
  <c r="T109"/>
  <c r="R109"/>
  <c r="P109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F83"/>
  <c r="E81"/>
  <c r="F56"/>
  <c r="E54"/>
  <c r="J26"/>
  <c r="E26"/>
  <c r="J59"/>
  <c r="J25"/>
  <c r="J23"/>
  <c r="E23"/>
  <c r="J58"/>
  <c r="J22"/>
  <c r="J20"/>
  <c r="E20"/>
  <c r="F86"/>
  <c r="J19"/>
  <c r="J17"/>
  <c r="E17"/>
  <c r="F58"/>
  <c r="J16"/>
  <c r="J14"/>
  <c r="J83"/>
  <c r="E7"/>
  <c r="E77"/>
  <c i="8" r="J39"/>
  <c r="J38"/>
  <c i="1" r="AY63"/>
  <c i="8" r="J37"/>
  <c i="1" r="AX63"/>
  <c i="8" r="BI270"/>
  <c r="BH270"/>
  <c r="BG270"/>
  <c r="BF270"/>
  <c r="T270"/>
  <c r="R270"/>
  <c r="P270"/>
  <c r="BI268"/>
  <c r="BH268"/>
  <c r="BG268"/>
  <c r="BF268"/>
  <c r="T268"/>
  <c r="R268"/>
  <c r="P268"/>
  <c r="BI263"/>
  <c r="BH263"/>
  <c r="BG263"/>
  <c r="BF263"/>
  <c r="T263"/>
  <c r="R263"/>
  <c r="P263"/>
  <c r="BI259"/>
  <c r="BH259"/>
  <c r="BG259"/>
  <c r="BF259"/>
  <c r="T259"/>
  <c r="R259"/>
  <c r="P259"/>
  <c r="BI255"/>
  <c r="BH255"/>
  <c r="BG255"/>
  <c r="BF255"/>
  <c r="T255"/>
  <c r="R255"/>
  <c r="P255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39"/>
  <c r="BH239"/>
  <c r="BG239"/>
  <c r="BF239"/>
  <c r="T239"/>
  <c r="R239"/>
  <c r="P239"/>
  <c r="BI235"/>
  <c r="BH235"/>
  <c r="BG235"/>
  <c r="BF235"/>
  <c r="T235"/>
  <c r="R235"/>
  <c r="P235"/>
  <c r="BI231"/>
  <c r="BH231"/>
  <c r="BG231"/>
  <c r="BF231"/>
  <c r="T231"/>
  <c r="R231"/>
  <c r="P231"/>
  <c r="BI228"/>
  <c r="BH228"/>
  <c r="BG228"/>
  <c r="BF228"/>
  <c r="T228"/>
  <c r="R228"/>
  <c r="P228"/>
  <c r="BI227"/>
  <c r="BH227"/>
  <c r="BG227"/>
  <c r="BF227"/>
  <c r="T227"/>
  <c r="R227"/>
  <c r="P227"/>
  <c r="BI224"/>
  <c r="BH224"/>
  <c r="BG224"/>
  <c r="BF224"/>
  <c r="T224"/>
  <c r="R224"/>
  <c r="P224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8"/>
  <c r="BH208"/>
  <c r="BG208"/>
  <c r="BF208"/>
  <c r="T208"/>
  <c r="R208"/>
  <c r="P208"/>
  <c r="BI206"/>
  <c r="BH206"/>
  <c r="BG206"/>
  <c r="BF206"/>
  <c r="T206"/>
  <c r="R206"/>
  <c r="P206"/>
  <c r="BI202"/>
  <c r="BH202"/>
  <c r="BG202"/>
  <c r="BF202"/>
  <c r="T202"/>
  <c r="R202"/>
  <c r="P202"/>
  <c r="BI198"/>
  <c r="BH198"/>
  <c r="BG198"/>
  <c r="BF198"/>
  <c r="T198"/>
  <c r="T197"/>
  <c r="R198"/>
  <c r="R197"/>
  <c r="P198"/>
  <c r="P197"/>
  <c r="BI193"/>
  <c r="BH193"/>
  <c r="BG193"/>
  <c r="BF193"/>
  <c r="T193"/>
  <c r="R193"/>
  <c r="P193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BI130"/>
  <c r="BH130"/>
  <c r="BG130"/>
  <c r="BF130"/>
  <c r="T130"/>
  <c r="R130"/>
  <c r="P130"/>
  <c r="BI126"/>
  <c r="BH126"/>
  <c r="BG126"/>
  <c r="BF126"/>
  <c r="T126"/>
  <c r="R126"/>
  <c r="P126"/>
  <c r="BI123"/>
  <c r="BH123"/>
  <c r="BG123"/>
  <c r="BF123"/>
  <c r="T123"/>
  <c r="R123"/>
  <c r="P123"/>
  <c r="BI119"/>
  <c r="BH119"/>
  <c r="BG119"/>
  <c r="BF119"/>
  <c r="T119"/>
  <c r="R119"/>
  <c r="P119"/>
  <c r="BI116"/>
  <c r="BH116"/>
  <c r="BG116"/>
  <c r="BF116"/>
  <c r="T116"/>
  <c r="R116"/>
  <c r="P116"/>
  <c r="BI112"/>
  <c r="BH112"/>
  <c r="BG112"/>
  <c r="BF112"/>
  <c r="T112"/>
  <c r="R112"/>
  <c r="P112"/>
  <c r="BI109"/>
  <c r="BH109"/>
  <c r="BG109"/>
  <c r="BF109"/>
  <c r="T109"/>
  <c r="R109"/>
  <c r="P109"/>
  <c r="BI104"/>
  <c r="BH104"/>
  <c r="BG104"/>
  <c r="BF104"/>
  <c r="T104"/>
  <c r="R104"/>
  <c r="P104"/>
  <c r="BI101"/>
  <c r="BH101"/>
  <c r="BG101"/>
  <c r="BF101"/>
  <c r="T101"/>
  <c r="R101"/>
  <c r="P101"/>
  <c r="BI99"/>
  <c r="BH99"/>
  <c r="BG99"/>
  <c r="BF99"/>
  <c r="T99"/>
  <c r="R99"/>
  <c r="P99"/>
  <c r="BI95"/>
  <c r="BH95"/>
  <c r="BG95"/>
  <c r="BF95"/>
  <c r="T95"/>
  <c r="R95"/>
  <c r="P95"/>
  <c r="BI93"/>
  <c r="BH93"/>
  <c r="BG93"/>
  <c r="BF93"/>
  <c r="T93"/>
  <c r="R93"/>
  <c r="P93"/>
  <c r="F84"/>
  <c r="E82"/>
  <c r="F56"/>
  <c r="E54"/>
  <c r="J26"/>
  <c r="E26"/>
  <c r="J59"/>
  <c r="J25"/>
  <c r="J23"/>
  <c r="E23"/>
  <c r="J86"/>
  <c r="J22"/>
  <c r="J20"/>
  <c r="E20"/>
  <c r="F59"/>
  <c r="J19"/>
  <c r="J17"/>
  <c r="E17"/>
  <c r="F86"/>
  <c r="J16"/>
  <c r="J14"/>
  <c r="J56"/>
  <c r="E7"/>
  <c r="E50"/>
  <c i="7" r="J39"/>
  <c r="J38"/>
  <c i="1" r="AY62"/>
  <c i="7" r="J37"/>
  <c i="1" r="AX62"/>
  <c i="7" r="BI376"/>
  <c r="BH376"/>
  <c r="BG376"/>
  <c r="BF376"/>
  <c r="T376"/>
  <c r="R376"/>
  <c r="P376"/>
  <c r="BI374"/>
  <c r="BH374"/>
  <c r="BG374"/>
  <c r="BF374"/>
  <c r="T374"/>
  <c r="R374"/>
  <c r="P374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7"/>
  <c r="BH357"/>
  <c r="BG357"/>
  <c r="BF357"/>
  <c r="T357"/>
  <c r="R357"/>
  <c r="P357"/>
  <c r="BI354"/>
  <c r="BH354"/>
  <c r="BG354"/>
  <c r="BF354"/>
  <c r="T354"/>
  <c r="R354"/>
  <c r="P354"/>
  <c r="BI351"/>
  <c r="BH351"/>
  <c r="BG351"/>
  <c r="BF351"/>
  <c r="T351"/>
  <c r="R351"/>
  <c r="P351"/>
  <c r="BI348"/>
  <c r="BH348"/>
  <c r="BG348"/>
  <c r="BF348"/>
  <c r="T348"/>
  <c r="R348"/>
  <c r="P348"/>
  <c r="BI345"/>
  <c r="BH345"/>
  <c r="BG345"/>
  <c r="BF345"/>
  <c r="T345"/>
  <c r="R345"/>
  <c r="P345"/>
  <c r="BI342"/>
  <c r="BH342"/>
  <c r="BG342"/>
  <c r="BF342"/>
  <c r="T342"/>
  <c r="R342"/>
  <c r="P342"/>
  <c r="BI339"/>
  <c r="BH339"/>
  <c r="BG339"/>
  <c r="BF339"/>
  <c r="T339"/>
  <c r="R339"/>
  <c r="P339"/>
  <c r="BI337"/>
  <c r="BH337"/>
  <c r="BG337"/>
  <c r="BF337"/>
  <c r="T337"/>
  <c r="R337"/>
  <c r="P337"/>
  <c r="BI333"/>
  <c r="BH333"/>
  <c r="BG333"/>
  <c r="BF333"/>
  <c r="T333"/>
  <c r="R333"/>
  <c r="P333"/>
  <c r="BI332"/>
  <c r="BH332"/>
  <c r="BG332"/>
  <c r="BF332"/>
  <c r="T332"/>
  <c r="R332"/>
  <c r="P332"/>
  <c r="BI330"/>
  <c r="BH330"/>
  <c r="BG330"/>
  <c r="BF330"/>
  <c r="T330"/>
  <c r="R330"/>
  <c r="P330"/>
  <c r="BI326"/>
  <c r="BH326"/>
  <c r="BG326"/>
  <c r="BF326"/>
  <c r="T326"/>
  <c r="R326"/>
  <c r="P326"/>
  <c r="BI325"/>
  <c r="BH325"/>
  <c r="BG325"/>
  <c r="BF325"/>
  <c r="T325"/>
  <c r="R325"/>
  <c r="P325"/>
  <c r="BI323"/>
  <c r="BH323"/>
  <c r="BG323"/>
  <c r="BF323"/>
  <c r="T323"/>
  <c r="R323"/>
  <c r="P323"/>
  <c r="BI319"/>
  <c r="BH319"/>
  <c r="BG319"/>
  <c r="BF319"/>
  <c r="T319"/>
  <c r="R319"/>
  <c r="P319"/>
  <c r="BI317"/>
  <c r="BH317"/>
  <c r="BG317"/>
  <c r="BF317"/>
  <c r="T317"/>
  <c r="R317"/>
  <c r="P317"/>
  <c r="BI313"/>
  <c r="BH313"/>
  <c r="BG313"/>
  <c r="BF313"/>
  <c r="T313"/>
  <c r="R313"/>
  <c r="P313"/>
  <c r="BI312"/>
  <c r="BH312"/>
  <c r="BG312"/>
  <c r="BF312"/>
  <c r="T312"/>
  <c r="R312"/>
  <c r="P312"/>
  <c r="BI310"/>
  <c r="BH310"/>
  <c r="BG310"/>
  <c r="BF310"/>
  <c r="T310"/>
  <c r="R310"/>
  <c r="P310"/>
  <c r="BI306"/>
  <c r="BH306"/>
  <c r="BG306"/>
  <c r="BF306"/>
  <c r="T306"/>
  <c r="R306"/>
  <c r="P306"/>
  <c r="BI302"/>
  <c r="BH302"/>
  <c r="BG302"/>
  <c r="BF302"/>
  <c r="T302"/>
  <c r="R302"/>
  <c r="P302"/>
  <c r="BI299"/>
  <c r="BH299"/>
  <c r="BG299"/>
  <c r="BF299"/>
  <c r="T299"/>
  <c r="R299"/>
  <c r="P299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5"/>
  <c r="BH285"/>
  <c r="BG285"/>
  <c r="BF285"/>
  <c r="T285"/>
  <c r="R285"/>
  <c r="P285"/>
  <c r="BI281"/>
  <c r="BH281"/>
  <c r="BG281"/>
  <c r="BF281"/>
  <c r="T281"/>
  <c r="R281"/>
  <c r="P281"/>
  <c r="BI278"/>
  <c r="BH278"/>
  <c r="BG278"/>
  <c r="BF278"/>
  <c r="T278"/>
  <c r="R278"/>
  <c r="P278"/>
  <c r="BI274"/>
  <c r="BH274"/>
  <c r="BG274"/>
  <c r="BF274"/>
  <c r="T274"/>
  <c r="R274"/>
  <c r="P274"/>
  <c r="BI270"/>
  <c r="BH270"/>
  <c r="BG270"/>
  <c r="BF270"/>
  <c r="T270"/>
  <c r="R270"/>
  <c r="P270"/>
  <c r="BI268"/>
  <c r="BH268"/>
  <c r="BG268"/>
  <c r="BF268"/>
  <c r="T268"/>
  <c r="R268"/>
  <c r="P268"/>
  <c r="BI263"/>
  <c r="BH263"/>
  <c r="BG263"/>
  <c r="BF263"/>
  <c r="T263"/>
  <c r="R263"/>
  <c r="P263"/>
  <c r="BI258"/>
  <c r="BH258"/>
  <c r="BG258"/>
  <c r="BF258"/>
  <c r="T258"/>
  <c r="R258"/>
  <c r="P258"/>
  <c r="BI254"/>
  <c r="BH254"/>
  <c r="BG254"/>
  <c r="BF254"/>
  <c r="T254"/>
  <c r="R254"/>
  <c r="P254"/>
  <c r="BI250"/>
  <c r="BH250"/>
  <c r="BG250"/>
  <c r="BF250"/>
  <c r="T250"/>
  <c r="R250"/>
  <c r="P250"/>
  <c r="BI248"/>
  <c r="BH248"/>
  <c r="BG248"/>
  <c r="BF248"/>
  <c r="T248"/>
  <c r="R248"/>
  <c r="P248"/>
  <c r="BI244"/>
  <c r="BH244"/>
  <c r="BG244"/>
  <c r="BF244"/>
  <c r="T244"/>
  <c r="R244"/>
  <c r="P244"/>
  <c r="BI241"/>
  <c r="BH241"/>
  <c r="BG241"/>
  <c r="BF241"/>
  <c r="T241"/>
  <c r="R241"/>
  <c r="P241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0"/>
  <c r="BH230"/>
  <c r="BG230"/>
  <c r="BF230"/>
  <c r="T230"/>
  <c r="R230"/>
  <c r="P230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20"/>
  <c r="BH220"/>
  <c r="BG220"/>
  <c r="BF220"/>
  <c r="T220"/>
  <c r="R220"/>
  <c r="P220"/>
  <c r="BI219"/>
  <c r="BH219"/>
  <c r="BG219"/>
  <c r="BF219"/>
  <c r="T219"/>
  <c r="R219"/>
  <c r="P219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08"/>
  <c r="BH208"/>
  <c r="BG208"/>
  <c r="BF208"/>
  <c r="T208"/>
  <c r="R208"/>
  <c r="P208"/>
  <c r="BI205"/>
  <c r="BH205"/>
  <c r="BG205"/>
  <c r="BF205"/>
  <c r="T205"/>
  <c r="R205"/>
  <c r="P205"/>
  <c r="BI201"/>
  <c r="BH201"/>
  <c r="BG201"/>
  <c r="BF201"/>
  <c r="T201"/>
  <c r="R201"/>
  <c r="P201"/>
  <c r="BI198"/>
  <c r="BH198"/>
  <c r="BG198"/>
  <c r="BF198"/>
  <c r="T198"/>
  <c r="R198"/>
  <c r="P198"/>
  <c r="BI194"/>
  <c r="BH194"/>
  <c r="BG194"/>
  <c r="BF194"/>
  <c r="T194"/>
  <c r="R194"/>
  <c r="P194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3"/>
  <c r="BH173"/>
  <c r="BG173"/>
  <c r="BF173"/>
  <c r="T173"/>
  <c r="R173"/>
  <c r="P173"/>
  <c r="BI169"/>
  <c r="BH169"/>
  <c r="BG169"/>
  <c r="BF169"/>
  <c r="T169"/>
  <c r="R169"/>
  <c r="P169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2"/>
  <c r="BH132"/>
  <c r="BG132"/>
  <c r="BF132"/>
  <c r="T132"/>
  <c r="R132"/>
  <c r="P132"/>
  <c r="BI128"/>
  <c r="BH128"/>
  <c r="BG128"/>
  <c r="BF128"/>
  <c r="T128"/>
  <c r="R128"/>
  <c r="P128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R111"/>
  <c r="P111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4"/>
  <c r="BH94"/>
  <c r="BG94"/>
  <c r="BF94"/>
  <c r="T94"/>
  <c r="T93"/>
  <c r="R94"/>
  <c r="R93"/>
  <c r="P94"/>
  <c r="P93"/>
  <c r="F85"/>
  <c r="E83"/>
  <c r="F56"/>
  <c r="E54"/>
  <c r="J26"/>
  <c r="E26"/>
  <c r="J88"/>
  <c r="J25"/>
  <c r="J23"/>
  <c r="E23"/>
  <c r="J87"/>
  <c r="J22"/>
  <c r="J20"/>
  <c r="E20"/>
  <c r="F59"/>
  <c r="J19"/>
  <c r="J17"/>
  <c r="E17"/>
  <c r="F87"/>
  <c r="J16"/>
  <c r="J14"/>
  <c r="J56"/>
  <c r="E7"/>
  <c r="E50"/>
  <c i="6" r="J39"/>
  <c r="J38"/>
  <c i="1" r="AY61"/>
  <c i="6" r="J37"/>
  <c i="1" r="AX61"/>
  <c i="6" r="BI503"/>
  <c r="BH503"/>
  <c r="BG503"/>
  <c r="BF503"/>
  <c r="T503"/>
  <c r="R503"/>
  <c r="P503"/>
  <c r="BI501"/>
  <c r="BH501"/>
  <c r="BG501"/>
  <c r="BF501"/>
  <c r="T501"/>
  <c r="R501"/>
  <c r="P501"/>
  <c r="BI495"/>
  <c r="BH495"/>
  <c r="BG495"/>
  <c r="BF495"/>
  <c r="T495"/>
  <c r="R495"/>
  <c r="P495"/>
  <c r="BI490"/>
  <c r="BH490"/>
  <c r="BG490"/>
  <c r="BF490"/>
  <c r="T490"/>
  <c r="R490"/>
  <c r="P490"/>
  <c r="BI484"/>
  <c r="BH484"/>
  <c r="BG484"/>
  <c r="BF484"/>
  <c r="T484"/>
  <c r="R484"/>
  <c r="P484"/>
  <c r="BI479"/>
  <c r="BH479"/>
  <c r="BG479"/>
  <c r="BF479"/>
  <c r="T479"/>
  <c r="R479"/>
  <c r="P479"/>
  <c r="BI472"/>
  <c r="BH472"/>
  <c r="BG472"/>
  <c r="BF472"/>
  <c r="T472"/>
  <c r="R472"/>
  <c r="P472"/>
  <c r="BI466"/>
  <c r="BH466"/>
  <c r="BG466"/>
  <c r="BF466"/>
  <c r="T466"/>
  <c r="R466"/>
  <c r="P466"/>
  <c r="BI459"/>
  <c r="BH459"/>
  <c r="BG459"/>
  <c r="BF459"/>
  <c r="T459"/>
  <c r="R459"/>
  <c r="P459"/>
  <c r="BI453"/>
  <c r="BH453"/>
  <c r="BG453"/>
  <c r="BF453"/>
  <c r="T453"/>
  <c r="R453"/>
  <c r="P453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38"/>
  <c r="BH438"/>
  <c r="BG438"/>
  <c r="BF438"/>
  <c r="T438"/>
  <c r="R438"/>
  <c r="P438"/>
  <c r="BI432"/>
  <c r="BH432"/>
  <c r="BG432"/>
  <c r="BF432"/>
  <c r="T432"/>
  <c r="R432"/>
  <c r="P432"/>
  <c r="BI430"/>
  <c r="BH430"/>
  <c r="BG430"/>
  <c r="BF430"/>
  <c r="T430"/>
  <c r="R430"/>
  <c r="P430"/>
  <c r="BI426"/>
  <c r="BH426"/>
  <c r="BG426"/>
  <c r="BF426"/>
  <c r="T426"/>
  <c r="R426"/>
  <c r="P426"/>
  <c r="BI405"/>
  <c r="BH405"/>
  <c r="BG405"/>
  <c r="BF405"/>
  <c r="T405"/>
  <c r="R405"/>
  <c r="P405"/>
  <c r="BI398"/>
  <c r="BH398"/>
  <c r="BG398"/>
  <c r="BF398"/>
  <c r="T398"/>
  <c r="R398"/>
  <c r="P398"/>
  <c r="BI393"/>
  <c r="BH393"/>
  <c r="BG393"/>
  <c r="BF393"/>
  <c r="T393"/>
  <c r="R393"/>
  <c r="P393"/>
  <c r="BI384"/>
  <c r="BH384"/>
  <c r="BG384"/>
  <c r="BF384"/>
  <c r="T384"/>
  <c r="R384"/>
  <c r="P384"/>
  <c r="BI375"/>
  <c r="BH375"/>
  <c r="BG375"/>
  <c r="BF375"/>
  <c r="T375"/>
  <c r="R375"/>
  <c r="P375"/>
  <c r="BI366"/>
  <c r="BH366"/>
  <c r="BG366"/>
  <c r="BF366"/>
  <c r="T366"/>
  <c r="R366"/>
  <c r="P366"/>
  <c r="BI361"/>
  <c r="BH361"/>
  <c r="BG361"/>
  <c r="BF361"/>
  <c r="T361"/>
  <c r="R361"/>
  <c r="P361"/>
  <c r="BI356"/>
  <c r="BH356"/>
  <c r="BG356"/>
  <c r="BF356"/>
  <c r="T356"/>
  <c r="R356"/>
  <c r="P356"/>
  <c r="BI345"/>
  <c r="BH345"/>
  <c r="BG345"/>
  <c r="BF345"/>
  <c r="T345"/>
  <c r="R345"/>
  <c r="P345"/>
  <c r="BI341"/>
  <c r="BH341"/>
  <c r="BG341"/>
  <c r="BF341"/>
  <c r="T341"/>
  <c r="R341"/>
  <c r="P341"/>
  <c r="BI337"/>
  <c r="BH337"/>
  <c r="BG337"/>
  <c r="BF337"/>
  <c r="T337"/>
  <c r="R337"/>
  <c r="P337"/>
  <c r="BI317"/>
  <c r="BH317"/>
  <c r="BG317"/>
  <c r="BF317"/>
  <c r="T317"/>
  <c r="T316"/>
  <c r="R317"/>
  <c r="R316"/>
  <c r="P317"/>
  <c r="P316"/>
  <c r="BI314"/>
  <c r="BH314"/>
  <c r="BG314"/>
  <c r="BF314"/>
  <c r="T314"/>
  <c r="R314"/>
  <c r="P314"/>
  <c r="BI295"/>
  <c r="BH295"/>
  <c r="BG295"/>
  <c r="BF295"/>
  <c r="T295"/>
  <c r="R295"/>
  <c r="P295"/>
  <c r="BI293"/>
  <c r="BH293"/>
  <c r="BG293"/>
  <c r="BF293"/>
  <c r="T293"/>
  <c r="R293"/>
  <c r="P293"/>
  <c r="BI271"/>
  <c r="BH271"/>
  <c r="BG271"/>
  <c r="BF271"/>
  <c r="T271"/>
  <c r="R271"/>
  <c r="P271"/>
  <c r="BI249"/>
  <c r="BH249"/>
  <c r="BG249"/>
  <c r="BF249"/>
  <c r="T249"/>
  <c r="R249"/>
  <c r="P249"/>
  <c r="BI228"/>
  <c r="BH228"/>
  <c r="BG228"/>
  <c r="BF228"/>
  <c r="T228"/>
  <c r="R228"/>
  <c r="P228"/>
  <c r="BI220"/>
  <c r="BH220"/>
  <c r="BG220"/>
  <c r="BF220"/>
  <c r="T220"/>
  <c r="R220"/>
  <c r="P220"/>
  <c r="BI218"/>
  <c r="BH218"/>
  <c r="BG218"/>
  <c r="BF218"/>
  <c r="T218"/>
  <c r="R218"/>
  <c r="P218"/>
  <c r="BI208"/>
  <c r="BH208"/>
  <c r="BG208"/>
  <c r="BF208"/>
  <c r="T208"/>
  <c r="R208"/>
  <c r="P208"/>
  <c r="BI206"/>
  <c r="BH206"/>
  <c r="BG206"/>
  <c r="BF206"/>
  <c r="T206"/>
  <c r="R206"/>
  <c r="P206"/>
  <c r="BI195"/>
  <c r="BH195"/>
  <c r="BG195"/>
  <c r="BF195"/>
  <c r="T195"/>
  <c r="R195"/>
  <c r="P195"/>
  <c r="BI193"/>
  <c r="BH193"/>
  <c r="BG193"/>
  <c r="BF193"/>
  <c r="T193"/>
  <c r="R193"/>
  <c r="P193"/>
  <c r="BI182"/>
  <c r="BH182"/>
  <c r="BG182"/>
  <c r="BF182"/>
  <c r="T182"/>
  <c r="R182"/>
  <c r="P182"/>
  <c r="BI175"/>
  <c r="BH175"/>
  <c r="BG175"/>
  <c r="BF175"/>
  <c r="T175"/>
  <c r="R175"/>
  <c r="P175"/>
  <c r="BI165"/>
  <c r="BH165"/>
  <c r="BG165"/>
  <c r="BF165"/>
  <c r="T165"/>
  <c r="R165"/>
  <c r="P165"/>
  <c r="BI154"/>
  <c r="BH154"/>
  <c r="BG154"/>
  <c r="BF154"/>
  <c r="T154"/>
  <c r="R154"/>
  <c r="P154"/>
  <c r="BI149"/>
  <c r="BH149"/>
  <c r="BG149"/>
  <c r="BF149"/>
  <c r="T149"/>
  <c r="R149"/>
  <c r="P149"/>
  <c r="BI144"/>
  <c r="BH144"/>
  <c r="BG144"/>
  <c r="BF144"/>
  <c r="T144"/>
  <c r="R144"/>
  <c r="P144"/>
  <c r="BI138"/>
  <c r="BH138"/>
  <c r="BG138"/>
  <c r="BF138"/>
  <c r="T138"/>
  <c r="R138"/>
  <c r="P138"/>
  <c r="BI133"/>
  <c r="BH133"/>
  <c r="BG133"/>
  <c r="BF133"/>
  <c r="T133"/>
  <c r="R133"/>
  <c r="P133"/>
  <c r="BI124"/>
  <c r="BH124"/>
  <c r="BG124"/>
  <c r="BF124"/>
  <c r="T124"/>
  <c r="R124"/>
  <c r="P124"/>
  <c r="BI115"/>
  <c r="BH115"/>
  <c r="BG115"/>
  <c r="BF115"/>
  <c r="T115"/>
  <c r="R115"/>
  <c r="P115"/>
  <c r="BI108"/>
  <c r="BH108"/>
  <c r="BG108"/>
  <c r="BF108"/>
  <c r="T108"/>
  <c r="R108"/>
  <c r="P108"/>
  <c r="BI102"/>
  <c r="BH102"/>
  <c r="BG102"/>
  <c r="BF102"/>
  <c r="T102"/>
  <c r="R102"/>
  <c r="P102"/>
  <c r="BI96"/>
  <c r="BH96"/>
  <c r="BG96"/>
  <c r="BF96"/>
  <c r="T96"/>
  <c r="R96"/>
  <c r="P96"/>
  <c r="F87"/>
  <c r="E85"/>
  <c r="F56"/>
  <c r="E54"/>
  <c r="J26"/>
  <c r="E26"/>
  <c r="J59"/>
  <c r="J25"/>
  <c r="J23"/>
  <c r="E23"/>
  <c r="J58"/>
  <c r="J22"/>
  <c r="J20"/>
  <c r="E20"/>
  <c r="F90"/>
  <c r="J19"/>
  <c r="J17"/>
  <c r="E17"/>
  <c r="F89"/>
  <c r="J16"/>
  <c r="J14"/>
  <c r="J87"/>
  <c r="E7"/>
  <c r="E81"/>
  <c i="5" r="J39"/>
  <c r="J38"/>
  <c i="1" r="AY59"/>
  <c i="5" r="J37"/>
  <c i="1" r="AX59"/>
  <c i="5" r="BI203"/>
  <c r="BH203"/>
  <c r="BG203"/>
  <c r="BF203"/>
  <c r="T203"/>
  <c r="R203"/>
  <c r="P203"/>
  <c r="BI201"/>
  <c r="BH201"/>
  <c r="BG201"/>
  <c r="BF201"/>
  <c r="T201"/>
  <c r="R201"/>
  <c r="P201"/>
  <c r="BI194"/>
  <c r="BH194"/>
  <c r="BG194"/>
  <c r="BF194"/>
  <c r="T194"/>
  <c r="R194"/>
  <c r="P194"/>
  <c r="BI188"/>
  <c r="BH188"/>
  <c r="BG188"/>
  <c r="BF188"/>
  <c r="T188"/>
  <c r="R188"/>
  <c r="P188"/>
  <c r="BI185"/>
  <c r="BH185"/>
  <c r="BG185"/>
  <c r="BF185"/>
  <c r="T185"/>
  <c r="R185"/>
  <c r="P185"/>
  <c r="BI178"/>
  <c r="BH178"/>
  <c r="BG178"/>
  <c r="BF178"/>
  <c r="T178"/>
  <c r="R178"/>
  <c r="P178"/>
  <c r="BI171"/>
  <c r="BH171"/>
  <c r="BG171"/>
  <c r="BF171"/>
  <c r="T171"/>
  <c r="R171"/>
  <c r="P171"/>
  <c r="BI170"/>
  <c r="BH170"/>
  <c r="BG170"/>
  <c r="BF170"/>
  <c r="T170"/>
  <c r="R170"/>
  <c r="P170"/>
  <c r="BI166"/>
  <c r="BH166"/>
  <c r="BG166"/>
  <c r="BF166"/>
  <c r="T166"/>
  <c r="R166"/>
  <c r="P166"/>
  <c r="BI165"/>
  <c r="BH165"/>
  <c r="BG165"/>
  <c r="BF165"/>
  <c r="T165"/>
  <c r="R165"/>
  <c r="P165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48"/>
  <c r="BH148"/>
  <c r="BG148"/>
  <c r="BF148"/>
  <c r="T148"/>
  <c r="R148"/>
  <c r="P148"/>
  <c r="BI147"/>
  <c r="BH147"/>
  <c r="BG147"/>
  <c r="BF147"/>
  <c r="T147"/>
  <c r="R147"/>
  <c r="P147"/>
  <c r="BI143"/>
  <c r="BH143"/>
  <c r="BG143"/>
  <c r="BF143"/>
  <c r="T143"/>
  <c r="R143"/>
  <c r="P143"/>
  <c r="BI142"/>
  <c r="BH142"/>
  <c r="BG142"/>
  <c r="BF142"/>
  <c r="T142"/>
  <c r="R142"/>
  <c r="P142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6"/>
  <c r="BH126"/>
  <c r="BG126"/>
  <c r="BF126"/>
  <c r="T126"/>
  <c r="R126"/>
  <c r="P126"/>
  <c r="BI124"/>
  <c r="BH124"/>
  <c r="BG124"/>
  <c r="BF124"/>
  <c r="T124"/>
  <c r="R124"/>
  <c r="P124"/>
  <c r="BI120"/>
  <c r="BH120"/>
  <c r="BG120"/>
  <c r="BF120"/>
  <c r="T120"/>
  <c r="R120"/>
  <c r="P120"/>
  <c r="BI118"/>
  <c r="BH118"/>
  <c r="BG118"/>
  <c r="BF118"/>
  <c r="T118"/>
  <c r="R118"/>
  <c r="P118"/>
  <c r="BI114"/>
  <c r="BH114"/>
  <c r="BG114"/>
  <c r="BF114"/>
  <c r="T114"/>
  <c r="R114"/>
  <c r="P114"/>
  <c r="BI112"/>
  <c r="BH112"/>
  <c r="BG112"/>
  <c r="BF112"/>
  <c r="T112"/>
  <c r="R112"/>
  <c r="P112"/>
  <c r="BI108"/>
  <c r="BH108"/>
  <c r="BG108"/>
  <c r="BF108"/>
  <c r="T108"/>
  <c r="R108"/>
  <c r="P108"/>
  <c r="BI106"/>
  <c r="BH106"/>
  <c r="BG106"/>
  <c r="BF106"/>
  <c r="T106"/>
  <c r="R106"/>
  <c r="P106"/>
  <c r="BI102"/>
  <c r="BH102"/>
  <c r="BG102"/>
  <c r="BF102"/>
  <c r="T102"/>
  <c r="R102"/>
  <c r="P102"/>
  <c r="BI99"/>
  <c r="BH99"/>
  <c r="BG99"/>
  <c r="BF99"/>
  <c r="T99"/>
  <c r="R99"/>
  <c r="P99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F83"/>
  <c r="E81"/>
  <c r="F56"/>
  <c r="E54"/>
  <c r="J26"/>
  <c r="E26"/>
  <c r="J86"/>
  <c r="J25"/>
  <c r="J23"/>
  <c r="E23"/>
  <c r="J85"/>
  <c r="J22"/>
  <c r="J20"/>
  <c r="E20"/>
  <c r="F86"/>
  <c r="J19"/>
  <c r="J17"/>
  <c r="E17"/>
  <c r="F85"/>
  <c r="J16"/>
  <c r="J14"/>
  <c r="J83"/>
  <c r="E7"/>
  <c r="E77"/>
  <c i="4" r="J39"/>
  <c r="J38"/>
  <c i="1" r="AY58"/>
  <c i="4" r="J37"/>
  <c i="1" r="AX58"/>
  <c i="4" r="BI216"/>
  <c r="BH216"/>
  <c r="BG216"/>
  <c r="BF216"/>
  <c r="T216"/>
  <c r="R216"/>
  <c r="P216"/>
  <c r="BI214"/>
  <c r="BH214"/>
  <c r="BG214"/>
  <c r="BF214"/>
  <c r="T214"/>
  <c r="R214"/>
  <c r="P214"/>
  <c r="BI209"/>
  <c r="BH209"/>
  <c r="BG209"/>
  <c r="BF209"/>
  <c r="T209"/>
  <c r="R209"/>
  <c r="P209"/>
  <c r="BI205"/>
  <c r="BH205"/>
  <c r="BG205"/>
  <c r="BF205"/>
  <c r="T205"/>
  <c r="R205"/>
  <c r="P205"/>
  <c r="BI201"/>
  <c r="BH201"/>
  <c r="BG201"/>
  <c r="BF201"/>
  <c r="T201"/>
  <c r="R201"/>
  <c r="P201"/>
  <c r="BI197"/>
  <c r="BH197"/>
  <c r="BG197"/>
  <c r="BF197"/>
  <c r="T197"/>
  <c r="R197"/>
  <c r="P197"/>
  <c r="BI193"/>
  <c r="BH193"/>
  <c r="BG193"/>
  <c r="BF193"/>
  <c r="T193"/>
  <c r="R193"/>
  <c r="P193"/>
  <c r="BI190"/>
  <c r="BH190"/>
  <c r="BG190"/>
  <c r="BF190"/>
  <c r="T190"/>
  <c r="R190"/>
  <c r="P190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79"/>
  <c r="BH179"/>
  <c r="BG179"/>
  <c r="BF179"/>
  <c r="T179"/>
  <c r="R179"/>
  <c r="P179"/>
  <c r="BI174"/>
  <c r="BH174"/>
  <c r="BG174"/>
  <c r="BF174"/>
  <c r="T174"/>
  <c r="R174"/>
  <c r="P174"/>
  <c r="BI172"/>
  <c r="BH172"/>
  <c r="BG172"/>
  <c r="BF172"/>
  <c r="T172"/>
  <c r="R172"/>
  <c r="P172"/>
  <c r="BI168"/>
  <c r="BH168"/>
  <c r="BG168"/>
  <c r="BF168"/>
  <c r="T168"/>
  <c r="R168"/>
  <c r="P168"/>
  <c r="BI167"/>
  <c r="BH167"/>
  <c r="BG167"/>
  <c r="BF167"/>
  <c r="T167"/>
  <c r="R167"/>
  <c r="P167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1"/>
  <c r="BH121"/>
  <c r="BG121"/>
  <c r="BF121"/>
  <c r="T121"/>
  <c r="R121"/>
  <c r="P121"/>
  <c r="BI118"/>
  <c r="BH118"/>
  <c r="BG118"/>
  <c r="BF118"/>
  <c r="T118"/>
  <c r="R118"/>
  <c r="P118"/>
  <c r="BI114"/>
  <c r="BH114"/>
  <c r="BG114"/>
  <c r="BF114"/>
  <c r="T114"/>
  <c r="R114"/>
  <c r="P114"/>
  <c r="BI111"/>
  <c r="BH111"/>
  <c r="BG111"/>
  <c r="BF111"/>
  <c r="T111"/>
  <c r="R111"/>
  <c r="P111"/>
  <c r="BI107"/>
  <c r="BH107"/>
  <c r="BG107"/>
  <c r="BF107"/>
  <c r="T107"/>
  <c r="R107"/>
  <c r="P107"/>
  <c r="BI104"/>
  <c r="BH104"/>
  <c r="BG104"/>
  <c r="BF104"/>
  <c r="T104"/>
  <c r="R104"/>
  <c r="P104"/>
  <c r="BI100"/>
  <c r="BH100"/>
  <c r="BG100"/>
  <c r="BF100"/>
  <c r="T100"/>
  <c r="R100"/>
  <c r="P100"/>
  <c r="BI97"/>
  <c r="BH97"/>
  <c r="BG97"/>
  <c r="BF97"/>
  <c r="T97"/>
  <c r="R97"/>
  <c r="P97"/>
  <c r="BI92"/>
  <c r="BH92"/>
  <c r="BG92"/>
  <c r="BF92"/>
  <c r="T92"/>
  <c r="R92"/>
  <c r="P92"/>
  <c r="F83"/>
  <c r="E81"/>
  <c r="F56"/>
  <c r="E54"/>
  <c r="J26"/>
  <c r="E26"/>
  <c r="J86"/>
  <c r="J25"/>
  <c r="J23"/>
  <c r="E23"/>
  <c r="J85"/>
  <c r="J22"/>
  <c r="J20"/>
  <c r="E20"/>
  <c r="F86"/>
  <c r="J19"/>
  <c r="J17"/>
  <c r="E17"/>
  <c r="F85"/>
  <c r="J16"/>
  <c r="J14"/>
  <c r="J83"/>
  <c r="E7"/>
  <c r="E50"/>
  <c i="3" r="J39"/>
  <c r="J38"/>
  <c i="1" r="AY57"/>
  <c i="3" r="J37"/>
  <c i="1" r="AX57"/>
  <c i="3" r="BI296"/>
  <c r="BH296"/>
  <c r="BG296"/>
  <c r="BF296"/>
  <c r="T296"/>
  <c r="R296"/>
  <c r="P296"/>
  <c r="BI294"/>
  <c r="BH294"/>
  <c r="BG294"/>
  <c r="BF294"/>
  <c r="T294"/>
  <c r="R294"/>
  <c r="P294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81"/>
  <c r="BH281"/>
  <c r="BG281"/>
  <c r="BF281"/>
  <c r="T281"/>
  <c r="R281"/>
  <c r="P281"/>
  <c r="BI278"/>
  <c r="BH278"/>
  <c r="BG278"/>
  <c r="BF278"/>
  <c r="T278"/>
  <c r="R278"/>
  <c r="P278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2"/>
  <c r="BH262"/>
  <c r="BG262"/>
  <c r="BF262"/>
  <c r="T262"/>
  <c r="R262"/>
  <c r="P262"/>
  <c r="BI259"/>
  <c r="BH259"/>
  <c r="BG259"/>
  <c r="BF259"/>
  <c r="T259"/>
  <c r="R259"/>
  <c r="P259"/>
  <c r="BI258"/>
  <c r="BH258"/>
  <c r="BG258"/>
  <c r="BF258"/>
  <c r="T258"/>
  <c r="R258"/>
  <c r="P258"/>
  <c r="BI256"/>
  <c r="BH256"/>
  <c r="BG256"/>
  <c r="BF256"/>
  <c r="T256"/>
  <c r="R256"/>
  <c r="P256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5"/>
  <c r="BH245"/>
  <c r="BG245"/>
  <c r="BF245"/>
  <c r="T245"/>
  <c r="R245"/>
  <c r="P245"/>
  <c r="BI243"/>
  <c r="BH243"/>
  <c r="BG243"/>
  <c r="BF243"/>
  <c r="T243"/>
  <c r="R243"/>
  <c r="P243"/>
  <c r="BI239"/>
  <c r="BH239"/>
  <c r="BG239"/>
  <c r="BF239"/>
  <c r="T239"/>
  <c r="R239"/>
  <c r="P239"/>
  <c r="BI237"/>
  <c r="BH237"/>
  <c r="BG237"/>
  <c r="BF237"/>
  <c r="T237"/>
  <c r="R237"/>
  <c r="P237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3"/>
  <c r="BH223"/>
  <c r="BG223"/>
  <c r="BF223"/>
  <c r="T223"/>
  <c r="R223"/>
  <c r="P223"/>
  <c r="BI220"/>
  <c r="BH220"/>
  <c r="BG220"/>
  <c r="BF220"/>
  <c r="T220"/>
  <c r="R220"/>
  <c r="P220"/>
  <c r="BI215"/>
  <c r="BH215"/>
  <c r="BG215"/>
  <c r="BF215"/>
  <c r="T215"/>
  <c r="R215"/>
  <c r="P215"/>
  <c r="BI212"/>
  <c r="BH212"/>
  <c r="BG212"/>
  <c r="BF212"/>
  <c r="T212"/>
  <c r="R212"/>
  <c r="P212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0"/>
  <c r="BH200"/>
  <c r="BG200"/>
  <c r="BF200"/>
  <c r="T200"/>
  <c r="R200"/>
  <c r="P200"/>
  <c r="BI196"/>
  <c r="BH196"/>
  <c r="BG196"/>
  <c r="BF196"/>
  <c r="T196"/>
  <c r="R196"/>
  <c r="P196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68"/>
  <c r="BH168"/>
  <c r="BG168"/>
  <c r="BF168"/>
  <c r="T168"/>
  <c r="R168"/>
  <c r="P168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53"/>
  <c r="BH153"/>
  <c r="BG153"/>
  <c r="BF153"/>
  <c r="T153"/>
  <c r="R153"/>
  <c r="P153"/>
  <c r="BI149"/>
  <c r="BH149"/>
  <c r="BG149"/>
  <c r="BF149"/>
  <c r="T149"/>
  <c r="R149"/>
  <c r="P149"/>
  <c r="BI145"/>
  <c r="BH145"/>
  <c r="BG145"/>
  <c r="BF145"/>
  <c r="T145"/>
  <c r="R145"/>
  <c r="P145"/>
  <c r="BI143"/>
  <c r="BH143"/>
  <c r="BG143"/>
  <c r="BF143"/>
  <c r="T143"/>
  <c r="R143"/>
  <c r="P143"/>
  <c r="BI139"/>
  <c r="BH139"/>
  <c r="BG139"/>
  <c r="BF139"/>
  <c r="T139"/>
  <c r="R139"/>
  <c r="P139"/>
  <c r="BI136"/>
  <c r="BH136"/>
  <c r="BG136"/>
  <c r="BF136"/>
  <c r="T136"/>
  <c r="R136"/>
  <c r="P136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4"/>
  <c r="BH124"/>
  <c r="BG124"/>
  <c r="BF124"/>
  <c r="T124"/>
  <c r="R124"/>
  <c r="P124"/>
  <c r="BI122"/>
  <c r="BH122"/>
  <c r="BG122"/>
  <c r="BF122"/>
  <c r="T122"/>
  <c r="R122"/>
  <c r="P122"/>
  <c r="BI118"/>
  <c r="BH118"/>
  <c r="BG118"/>
  <c r="BF118"/>
  <c r="T118"/>
  <c r="R118"/>
  <c r="P118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9"/>
  <c r="BH99"/>
  <c r="BG99"/>
  <c r="BF99"/>
  <c r="T99"/>
  <c r="R99"/>
  <c r="P99"/>
  <c r="BI94"/>
  <c r="BH94"/>
  <c r="BG94"/>
  <c r="BF94"/>
  <c r="T94"/>
  <c r="T93"/>
  <c r="R94"/>
  <c r="R93"/>
  <c r="P94"/>
  <c r="P93"/>
  <c r="F85"/>
  <c r="E83"/>
  <c r="F56"/>
  <c r="E54"/>
  <c r="J26"/>
  <c r="E26"/>
  <c r="J59"/>
  <c r="J25"/>
  <c r="J23"/>
  <c r="E23"/>
  <c r="J58"/>
  <c r="J22"/>
  <c r="J20"/>
  <c r="E20"/>
  <c r="F88"/>
  <c r="J19"/>
  <c r="J17"/>
  <c r="E17"/>
  <c r="F87"/>
  <c r="J16"/>
  <c r="J14"/>
  <c r="J56"/>
  <c r="E7"/>
  <c r="E50"/>
  <c i="2" r="J39"/>
  <c r="J38"/>
  <c i="1" r="AY56"/>
  <c i="2" r="J37"/>
  <c i="1" r="AX56"/>
  <c i="2" r="BI372"/>
  <c r="BH372"/>
  <c r="BG372"/>
  <c r="BF372"/>
  <c r="T372"/>
  <c r="R372"/>
  <c r="P372"/>
  <c r="BI370"/>
  <c r="BH370"/>
  <c r="BG370"/>
  <c r="BF370"/>
  <c r="T370"/>
  <c r="R370"/>
  <c r="P370"/>
  <c r="BI364"/>
  <c r="BH364"/>
  <c r="BG364"/>
  <c r="BF364"/>
  <c r="T364"/>
  <c r="R364"/>
  <c r="P364"/>
  <c r="BI358"/>
  <c r="BH358"/>
  <c r="BG358"/>
  <c r="BF358"/>
  <c r="T358"/>
  <c r="R358"/>
  <c r="P358"/>
  <c r="BI353"/>
  <c r="BH353"/>
  <c r="BG353"/>
  <c r="BF353"/>
  <c r="T353"/>
  <c r="R353"/>
  <c r="P353"/>
  <c r="BI347"/>
  <c r="BH347"/>
  <c r="BG347"/>
  <c r="BF347"/>
  <c r="T347"/>
  <c r="R347"/>
  <c r="P347"/>
  <c r="BI342"/>
  <c r="BH342"/>
  <c r="BG342"/>
  <c r="BF342"/>
  <c r="T342"/>
  <c r="R342"/>
  <c r="P342"/>
  <c r="BI337"/>
  <c r="BH337"/>
  <c r="BG337"/>
  <c r="BF337"/>
  <c r="T337"/>
  <c r="R337"/>
  <c r="P337"/>
  <c r="BI333"/>
  <c r="BH333"/>
  <c r="BG333"/>
  <c r="BF333"/>
  <c r="T333"/>
  <c r="R333"/>
  <c r="P333"/>
  <c r="BI329"/>
  <c r="BH329"/>
  <c r="BG329"/>
  <c r="BF329"/>
  <c r="T329"/>
  <c r="R329"/>
  <c r="P329"/>
  <c r="BI325"/>
  <c r="BH325"/>
  <c r="BG325"/>
  <c r="BF325"/>
  <c r="T325"/>
  <c r="R325"/>
  <c r="P325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04"/>
  <c r="BH304"/>
  <c r="BG304"/>
  <c r="BF304"/>
  <c r="T304"/>
  <c r="R304"/>
  <c r="P304"/>
  <c r="BI299"/>
  <c r="BH299"/>
  <c r="BG299"/>
  <c r="BF299"/>
  <c r="T299"/>
  <c r="R299"/>
  <c r="P299"/>
  <c r="BI295"/>
  <c r="BH295"/>
  <c r="BG295"/>
  <c r="BF295"/>
  <c r="T295"/>
  <c r="R295"/>
  <c r="P295"/>
  <c r="BI291"/>
  <c r="BH291"/>
  <c r="BG291"/>
  <c r="BF291"/>
  <c r="T291"/>
  <c r="R291"/>
  <c r="P291"/>
  <c r="BI286"/>
  <c r="BH286"/>
  <c r="BG286"/>
  <c r="BF286"/>
  <c r="T286"/>
  <c r="R286"/>
  <c r="P286"/>
  <c r="BI277"/>
  <c r="BH277"/>
  <c r="BG277"/>
  <c r="BF277"/>
  <c r="T277"/>
  <c r="R277"/>
  <c r="P277"/>
  <c r="BI261"/>
  <c r="BH261"/>
  <c r="BG261"/>
  <c r="BF261"/>
  <c r="T261"/>
  <c r="T260"/>
  <c r="R261"/>
  <c r="R260"/>
  <c r="P261"/>
  <c r="P260"/>
  <c r="BI258"/>
  <c r="BH258"/>
  <c r="BG258"/>
  <c r="BF258"/>
  <c r="T258"/>
  <c r="R258"/>
  <c r="P258"/>
  <c r="BI243"/>
  <c r="BH243"/>
  <c r="BG243"/>
  <c r="BF243"/>
  <c r="T243"/>
  <c r="R243"/>
  <c r="P243"/>
  <c r="BI241"/>
  <c r="BH241"/>
  <c r="BG241"/>
  <c r="BF241"/>
  <c r="T241"/>
  <c r="R241"/>
  <c r="P241"/>
  <c r="BI223"/>
  <c r="BH223"/>
  <c r="BG223"/>
  <c r="BF223"/>
  <c r="T223"/>
  <c r="R223"/>
  <c r="P223"/>
  <c r="BI206"/>
  <c r="BH206"/>
  <c r="BG206"/>
  <c r="BF206"/>
  <c r="T206"/>
  <c r="R206"/>
  <c r="P206"/>
  <c r="BI190"/>
  <c r="BH190"/>
  <c r="BG190"/>
  <c r="BF190"/>
  <c r="T190"/>
  <c r="R190"/>
  <c r="P190"/>
  <c r="BI185"/>
  <c r="BH185"/>
  <c r="BG185"/>
  <c r="BF185"/>
  <c r="T185"/>
  <c r="R185"/>
  <c r="P185"/>
  <c r="BI183"/>
  <c r="BH183"/>
  <c r="BG183"/>
  <c r="BF183"/>
  <c r="T183"/>
  <c r="R183"/>
  <c r="P183"/>
  <c r="BI175"/>
  <c r="BH175"/>
  <c r="BG175"/>
  <c r="BF175"/>
  <c r="T175"/>
  <c r="R175"/>
  <c r="P175"/>
  <c r="BI173"/>
  <c r="BH173"/>
  <c r="BG173"/>
  <c r="BF173"/>
  <c r="T173"/>
  <c r="R173"/>
  <c r="P173"/>
  <c r="BI165"/>
  <c r="BH165"/>
  <c r="BG165"/>
  <c r="BF165"/>
  <c r="T165"/>
  <c r="R165"/>
  <c r="P165"/>
  <c r="BI163"/>
  <c r="BH163"/>
  <c r="BG163"/>
  <c r="BF163"/>
  <c r="T163"/>
  <c r="R163"/>
  <c r="P163"/>
  <c r="BI155"/>
  <c r="BH155"/>
  <c r="BG155"/>
  <c r="BF155"/>
  <c r="T155"/>
  <c r="R155"/>
  <c r="P155"/>
  <c r="BI148"/>
  <c r="BH148"/>
  <c r="BG148"/>
  <c r="BF148"/>
  <c r="T148"/>
  <c r="R148"/>
  <c r="P148"/>
  <c r="BI140"/>
  <c r="BH140"/>
  <c r="BG140"/>
  <c r="BF140"/>
  <c r="T140"/>
  <c r="R140"/>
  <c r="P140"/>
  <c r="BI132"/>
  <c r="BH132"/>
  <c r="BG132"/>
  <c r="BF132"/>
  <c r="T132"/>
  <c r="R132"/>
  <c r="P132"/>
  <c r="BI127"/>
  <c r="BH127"/>
  <c r="BG127"/>
  <c r="BF127"/>
  <c r="T127"/>
  <c r="R127"/>
  <c r="P127"/>
  <c r="BI122"/>
  <c r="BH122"/>
  <c r="BG122"/>
  <c r="BF122"/>
  <c r="T122"/>
  <c r="R122"/>
  <c r="P122"/>
  <c r="BI118"/>
  <c r="BH118"/>
  <c r="BG118"/>
  <c r="BF118"/>
  <c r="T118"/>
  <c r="R118"/>
  <c r="P118"/>
  <c r="BI113"/>
  <c r="BH113"/>
  <c r="BG113"/>
  <c r="BF113"/>
  <c r="T113"/>
  <c r="R113"/>
  <c r="P113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F87"/>
  <c r="E85"/>
  <c r="F56"/>
  <c r="E54"/>
  <c r="J26"/>
  <c r="E26"/>
  <c r="J90"/>
  <c r="J25"/>
  <c r="J23"/>
  <c r="E23"/>
  <c r="J89"/>
  <c r="J22"/>
  <c r="J20"/>
  <c r="E20"/>
  <c r="F90"/>
  <c r="J19"/>
  <c r="J17"/>
  <c r="E17"/>
  <c r="F58"/>
  <c r="J16"/>
  <c r="J14"/>
  <c r="J87"/>
  <c r="E7"/>
  <c r="E50"/>
  <c i="1" r="L50"/>
  <c r="AM50"/>
  <c r="AM49"/>
  <c r="L49"/>
  <c r="AM47"/>
  <c r="L47"/>
  <c r="L45"/>
  <c r="L44"/>
  <c i="3" r="BK189"/>
  <c i="4" r="BK186"/>
  <c i="5" r="J201"/>
  <c i="6" r="J182"/>
  <c r="J193"/>
  <c i="7" r="BK128"/>
  <c i="10" r="BK250"/>
  <c i="11" r="BK111"/>
  <c i="13" r="J137"/>
  <c i="15" r="BK206"/>
  <c r="J94"/>
  <c i="18" r="J93"/>
  <c i="3" r="BK208"/>
  <c i="5" r="BK185"/>
  <c r="BK147"/>
  <c i="2" r="BK165"/>
  <c i="5" r="J154"/>
  <c r="J96"/>
  <c i="7" r="BK361"/>
  <c r="BK169"/>
  <c r="J182"/>
  <c i="8" r="BK137"/>
  <c i="9" r="BK139"/>
  <c i="10" r="BK372"/>
  <c i="11" r="J122"/>
  <c r="BK94"/>
  <c i="13" r="BK202"/>
  <c i="14" r="J377"/>
  <c r="J171"/>
  <c i="15" r="J226"/>
  <c r="BK107"/>
  <c i="17" r="J174"/>
  <c i="18" r="J105"/>
  <c i="2" r="BK325"/>
  <c r="J323"/>
  <c i="3" r="J281"/>
  <c r="BK173"/>
  <c r="BK271"/>
  <c r="J243"/>
  <c i="6" r="BK195"/>
  <c i="7" r="J358"/>
  <c r="BK115"/>
  <c r="BK225"/>
  <c r="BK213"/>
  <c i="8" r="J227"/>
  <c r="BK139"/>
  <c i="9" r="BK188"/>
  <c i="10" r="BK253"/>
  <c r="J385"/>
  <c r="BK96"/>
  <c i="11" r="J226"/>
  <c r="J153"/>
  <c i="12" r="J178"/>
  <c i="13" r="BK177"/>
  <c r="J145"/>
  <c i="14" r="J120"/>
  <c r="J158"/>
  <c i="15" r="BK268"/>
  <c i="16" r="BK161"/>
  <c i="17" r="J159"/>
  <c r="BK124"/>
  <c r="J126"/>
  <c i="18" r="J96"/>
  <c i="2" r="J118"/>
  <c r="BK243"/>
  <c i="3" r="BK145"/>
  <c r="BK258"/>
  <c i="4" r="BK209"/>
  <c i="6" r="BK218"/>
  <c i="7" r="J111"/>
  <c r="BK364"/>
  <c r="J299"/>
  <c r="J163"/>
  <c i="8" r="J185"/>
  <c r="J139"/>
  <c i="9" r="J227"/>
  <c r="J130"/>
  <c i="10" r="BK156"/>
  <c r="BK385"/>
  <c r="J292"/>
  <c i="11" r="BK122"/>
  <c i="12" r="BK197"/>
  <c r="BK182"/>
  <c i="4" r="J214"/>
  <c i="12" r="J111"/>
  <c i="13" r="BK212"/>
  <c i="14" r="BK381"/>
  <c r="J399"/>
  <c i="15" r="BK111"/>
  <c r="J261"/>
  <c i="16" r="BK113"/>
  <c i="17" r="J119"/>
  <c i="2" r="BK320"/>
  <c r="J185"/>
  <c i="3" r="BK296"/>
  <c r="BK268"/>
  <c i="6" r="J426"/>
  <c i="7" r="BK302"/>
  <c r="BK310"/>
  <c i="8" r="J212"/>
  <c r="BK130"/>
  <c i="9" r="BK209"/>
  <c r="BK158"/>
  <c i="10" r="J361"/>
  <c r="BK237"/>
  <c r="BK118"/>
  <c r="J101"/>
  <c r="J96"/>
  <c i="11" r="BK226"/>
  <c r="J124"/>
  <c i="12" r="BK174"/>
  <c i="13" r="BK180"/>
  <c r="J109"/>
  <c i="14" r="BK411"/>
  <c r="J244"/>
  <c i="15" r="J239"/>
  <c r="J175"/>
  <c i="16" r="BK107"/>
  <c r="BK105"/>
  <c i="17" r="J180"/>
  <c i="3" r="BK118"/>
  <c r="J265"/>
  <c i="4" r="BK174"/>
  <c i="5" r="J102"/>
  <c i="6" r="BK466"/>
  <c i="7" r="BK306"/>
  <c i="8" r="BK179"/>
  <c i="9" r="BK137"/>
  <c i="11" r="J206"/>
  <c i="13" r="J177"/>
  <c i="14" r="BK393"/>
  <c i="15" r="BK265"/>
  <c i="16" r="BK152"/>
  <c i="18" r="BK100"/>
  <c r="BK91"/>
  <c i="2" r="J243"/>
  <c i="3" r="J149"/>
  <c r="BK274"/>
  <c i="4" r="BK111"/>
  <c i="5" r="BK92"/>
  <c r="J99"/>
  <c i="6" r="BK459"/>
  <c i="7" r="J348"/>
  <c r="BK201"/>
  <c i="8" r="BK150"/>
  <c i="9" r="J171"/>
  <c i="11" r="J99"/>
  <c i="12" r="J92"/>
  <c i="14" r="BK151"/>
  <c i="15" r="J264"/>
  <c i="16" r="J156"/>
  <c r="J105"/>
  <c i="18" r="J99"/>
  <c i="3" r="BK161"/>
  <c i="4" r="BK97"/>
  <c r="BK92"/>
  <c i="5" r="BK118"/>
  <c i="6" r="BK432"/>
  <c r="BK366"/>
  <c r="J479"/>
  <c i="7" r="J325"/>
  <c i="8" r="J206"/>
  <c r="J95"/>
  <c i="11" r="J183"/>
  <c i="13" r="J116"/>
  <c i="15" r="J243"/>
  <c r="J124"/>
  <c i="16" r="J140"/>
  <c i="17" r="BK159"/>
  <c i="18" r="J91"/>
  <c i="8" r="J144"/>
  <c i="2" r="J370"/>
  <c i="4" r="J183"/>
  <c i="5" r="J159"/>
  <c r="BK106"/>
  <c i="3" r="BK127"/>
  <c i="5" r="J114"/>
  <c i="7" r="J310"/>
  <c i="8" r="BK263"/>
  <c i="9" r="BK166"/>
  <c i="10" r="BK165"/>
  <c r="BK101"/>
  <c i="11" r="BK219"/>
  <c i="12" r="BK170"/>
  <c i="13" r="BK118"/>
  <c i="14" r="BK314"/>
  <c i="15" r="BK210"/>
  <c i="17" r="J168"/>
  <c i="18" r="BK88"/>
  <c i="17" r="J145"/>
  <c r="BK140"/>
  <c i="2" r="J347"/>
  <c r="J241"/>
  <c i="3" r="J183"/>
  <c r="BK175"/>
  <c i="4" r="J126"/>
  <c i="7" r="J198"/>
  <c r="BK270"/>
  <c r="J146"/>
  <c i="8" r="J270"/>
  <c r="BK101"/>
  <c i="9" r="J186"/>
  <c i="10" r="J302"/>
  <c r="J172"/>
  <c i="11" r="BK186"/>
  <c i="12" r="BK171"/>
  <c r="BK114"/>
  <c i="13" r="BK92"/>
  <c i="14" r="J268"/>
  <c r="J101"/>
  <c i="15" r="J133"/>
  <c i="17" r="BK180"/>
  <c r="J96"/>
  <c i="18" r="BK92"/>
  <c i="2" r="BK122"/>
  <c i="3" r="BK136"/>
  <c i="4" r="J134"/>
  <c i="7" r="BK248"/>
  <c r="J254"/>
  <c r="BK111"/>
  <c i="8" r="BK187"/>
  <c r="BK116"/>
  <c i="10" r="BK163"/>
  <c r="BK123"/>
  <c i="11" r="BK143"/>
  <c r="BK156"/>
  <c i="12" r="J195"/>
  <c i="13" r="BK222"/>
  <c i="14" r="J343"/>
  <c r="J110"/>
  <c i="15" r="BK152"/>
  <c i="16" r="BK163"/>
  <c i="17" r="BK152"/>
  <c i="18" r="BK82"/>
  <c i="2" r="J223"/>
  <c i="3" r="BK132"/>
  <c r="J226"/>
  <c i="7" r="J339"/>
  <c r="BK173"/>
  <c r="BK285"/>
  <c r="J144"/>
  <c i="8" r="BK181"/>
  <c i="9" r="BK187"/>
  <c r="J195"/>
  <c i="10" r="BK288"/>
  <c r="BK235"/>
  <c r="BK361"/>
  <c r="J366"/>
  <c i="11" r="J94"/>
  <c r="BK101"/>
  <c i="12" r="J124"/>
  <c i="13" r="J152"/>
  <c i="14" r="J372"/>
  <c r="J194"/>
  <c i="15" r="BK118"/>
  <c r="J143"/>
  <c i="16" r="BK100"/>
  <c i="17" r="J153"/>
  <c i="2" r="J122"/>
  <c i="3" r="J215"/>
  <c i="4" r="BK140"/>
  <c i="5" r="BK142"/>
  <c i="6" r="J393"/>
  <c r="BK193"/>
  <c i="7" r="BK100"/>
  <c r="BK339"/>
  <c i="8" r="BK215"/>
  <c i="14" r="BK222"/>
  <c i="15" r="BK94"/>
  <c i="16" r="J119"/>
  <c i="18" r="J98"/>
  <c i="1" r="AS70"/>
  <c i="3" r="J196"/>
  <c i="4" r="BK153"/>
  <c i="5" r="BK96"/>
  <c i="6" r="J345"/>
  <c r="BK208"/>
  <c i="7" r="J201"/>
  <c r="J312"/>
  <c i="8" r="J158"/>
  <c i="9" r="J125"/>
  <c i="11" r="J132"/>
  <c i="13" r="BK165"/>
  <c i="14" r="J201"/>
  <c i="15" r="BK246"/>
  <c r="BK99"/>
  <c i="3" r="BK111"/>
  <c i="4" r="BK137"/>
  <c i="6" r="BK165"/>
  <c i="7" r="J213"/>
  <c r="BK313"/>
  <c r="J281"/>
  <c i="8" r="J268"/>
  <c r="BK268"/>
  <c r="BK109"/>
  <c i="9" r="BK186"/>
  <c r="J152"/>
  <c i="10" r="J296"/>
  <c r="BK149"/>
  <c i="11" r="BK165"/>
  <c i="12" r="J138"/>
  <c r="J143"/>
  <c i="13" r="J202"/>
  <c i="14" r="BK338"/>
  <c r="BK422"/>
  <c i="15" r="J210"/>
  <c r="BK226"/>
  <c i="16" r="BK137"/>
  <c i="7" r="BK134"/>
  <c i="8" r="BK259"/>
  <c r="J251"/>
  <c r="J116"/>
  <c i="9" r="J109"/>
  <c r="BK180"/>
  <c i="10" r="BK183"/>
  <c r="J354"/>
  <c r="BK275"/>
  <c i="11" r="J156"/>
  <c i="12" r="J130"/>
  <c i="13" r="BK151"/>
  <c r="J171"/>
  <c i="14" r="J379"/>
  <c r="BK430"/>
  <c r="BK266"/>
  <c i="15" r="J111"/>
  <c i="17" r="J167"/>
  <c r="BK94"/>
  <c i="18" r="BK104"/>
  <c r="BK94"/>
  <c i="2" r="BK295"/>
  <c r="BK155"/>
  <c i="3" r="J174"/>
  <c i="4" r="BK168"/>
  <c i="7" r="J173"/>
  <c r="BK367"/>
  <c r="J230"/>
  <c r="J270"/>
  <c r="J121"/>
  <c i="8" r="J221"/>
  <c r="BK126"/>
  <c i="9" r="BK194"/>
  <c i="10" r="J237"/>
  <c r="J114"/>
  <c i="11" r="BK107"/>
  <c r="BK105"/>
  <c i="12" r="BK186"/>
  <c r="BK100"/>
  <c i="13" r="BK137"/>
  <c r="J94"/>
  <c i="14" r="J422"/>
  <c r="J290"/>
  <c i="15" r="BK130"/>
  <c r="J152"/>
  <c i="3" r="BK129"/>
  <c i="4" r="J142"/>
  <c i="9" r="BK185"/>
  <c i="10" r="BK188"/>
  <c r="BK174"/>
  <c r="J330"/>
  <c i="11" r="J128"/>
  <c r="J222"/>
  <c i="12" r="J116"/>
  <c r="J100"/>
  <c i="13" r="J164"/>
  <c i="14" r="J417"/>
  <c r="BK290"/>
  <c r="J323"/>
  <c i="15" r="J187"/>
  <c r="BK223"/>
  <c r="J105"/>
  <c r="J101"/>
  <c i="17" r="BK162"/>
  <c i="2" r="BK337"/>
  <c i="3" r="J168"/>
  <c r="BK165"/>
  <c i="4" r="J107"/>
  <c i="5" r="J161"/>
  <c r="BK153"/>
  <c i="6" r="J218"/>
  <c r="J295"/>
  <c i="7" r="BK337"/>
  <c r="J278"/>
  <c i="8" r="BK231"/>
  <c i="9" r="BK195"/>
  <c i="10" r="BK133"/>
  <c i="12" r="BK160"/>
  <c r="J132"/>
  <c i="14" r="J349"/>
  <c i="15" r="J201"/>
  <c r="BK239"/>
  <c i="17" r="BK167"/>
  <c i="18" r="BK90"/>
  <c i="2" r="J320"/>
  <c i="3" r="BK252"/>
  <c r="J139"/>
  <c i="4" r="BK134"/>
  <c i="5" r="J131"/>
  <c r="J126"/>
  <c i="6" r="BK426"/>
  <c r="J430"/>
  <c i="7" r="BK146"/>
  <c r="BK198"/>
  <c i="8" r="BK185"/>
  <c i="9" r="J220"/>
  <c r="BK94"/>
  <c i="11" r="J169"/>
  <c i="12" r="BK178"/>
  <c i="13" r="BK170"/>
  <c i="14" r="BK406"/>
  <c r="BK379"/>
  <c i="15" r="BK169"/>
  <c r="BK264"/>
  <c i="16" r="J125"/>
  <c i="17" r="J108"/>
  <c i="2" r="J299"/>
  <c i="3" r="J189"/>
  <c i="4" r="J201"/>
  <c r="BK114"/>
  <c i="5" r="J147"/>
  <c r="J92"/>
  <c i="6" r="BK479"/>
  <c i="7" r="BK149"/>
  <c i="8" r="BK224"/>
  <c i="9" r="BK100"/>
  <c i="11" r="J148"/>
  <c i="12" r="J149"/>
  <c i="13" r="BK125"/>
  <c i="14" r="J328"/>
  <c i="15" r="BK122"/>
  <c r="BK214"/>
  <c i="16" r="J97"/>
  <c i="17" r="BK133"/>
  <c i="18" r="BK105"/>
  <c i="2" r="BK353"/>
  <c i="3" r="BK124"/>
  <c r="J105"/>
  <c i="4" r="J193"/>
  <c i="5" r="J137"/>
  <c i="6" r="J472"/>
  <c i="7" r="J268"/>
  <c r="BK330"/>
  <c i="8" r="BK112"/>
  <c i="11" r="BK99"/>
  <c i="12" r="J190"/>
  <c i="13" r="J220"/>
  <c i="14" r="BK372"/>
  <c r="J338"/>
  <c i="15" r="BK177"/>
  <c i="2" r="J325"/>
  <c i="3" r="BK249"/>
  <c r="BK251"/>
  <c i="4" r="BK193"/>
  <c r="J100"/>
  <c i="5" r="BK136"/>
  <c i="6" r="J337"/>
  <c r="J102"/>
  <c i="7" r="J205"/>
  <c r="BK268"/>
  <c r="J370"/>
  <c i="8" r="BK218"/>
  <c i="9" r="J118"/>
  <c i="3" r="BK243"/>
  <c r="BK277"/>
  <c i="4" r="J148"/>
  <c r="BK148"/>
  <c i="5" r="BK124"/>
  <c i="6" r="BK182"/>
  <c i="3" r="J153"/>
  <c i="4" r="BK126"/>
  <c i="5" r="BK152"/>
  <c i="6" r="J249"/>
  <c i="7" r="J125"/>
  <c r="J194"/>
  <c i="8" r="J193"/>
  <c i="9" r="J164"/>
  <c i="10" r="J163"/>
  <c i="11" r="J137"/>
  <c i="12" r="BK130"/>
  <c i="13" r="J151"/>
  <c i="14" r="J196"/>
  <c i="15" r="J277"/>
  <c i="16" r="J161"/>
  <c i="18" r="BK96"/>
  <c i="2" r="BK113"/>
  <c r="J206"/>
  <c i="3" r="J157"/>
  <c i="7" r="J227"/>
  <c r="J100"/>
  <c i="8" r="BK235"/>
  <c i="9" r="J151"/>
  <c r="J111"/>
  <c i="10" r="BK332"/>
  <c i="11" r="J150"/>
  <c r="J213"/>
  <c i="12" r="J121"/>
  <c i="13" r="BK164"/>
  <c r="BK185"/>
  <c i="14" r="BK268"/>
  <c i="4" r="BK118"/>
  <c i="5" r="BK194"/>
  <c i="6" r="J484"/>
  <c r="J220"/>
  <c i="7" r="BK138"/>
  <c i="13" r="J194"/>
  <c i="14" r="J333"/>
  <c i="15" r="J155"/>
  <c i="16" r="J141"/>
  <c i="18" r="BK83"/>
  <c i="3" r="J237"/>
  <c i="4" r="BK216"/>
  <c i="6" r="J501"/>
  <c i="7" r="BK376"/>
  <c r="BK323"/>
  <c r="J169"/>
  <c i="8" r="J123"/>
  <c i="10" r="J110"/>
  <c i="11" r="BK206"/>
  <c i="13" r="BK178"/>
  <c i="14" r="BK328"/>
  <c i="15" r="J246"/>
  <c i="16" r="J152"/>
  <c i="18" r="J83"/>
  <c i="3" r="BK99"/>
  <c i="4" r="J92"/>
  <c i="5" r="BK160"/>
  <c r="J148"/>
  <c i="7" r="BK351"/>
  <c r="J94"/>
  <c i="8" r="J263"/>
  <c i="9" r="BK118"/>
  <c i="10" r="J319"/>
  <c i="12" r="BK111"/>
  <c i="14" r="BK115"/>
  <c i="15" r="BK155"/>
  <c i="16" r="BK116"/>
  <c i="17" r="BK194"/>
  <c i="18" r="J82"/>
  <c i="2" r="J96"/>
  <c i="3" r="J206"/>
  <c i="4" r="BK162"/>
  <c r="J162"/>
  <c i="5" r="BK203"/>
  <c r="J170"/>
  <c r="J94"/>
  <c i="6" r="BK175"/>
  <c i="7" r="J153"/>
  <c i="9" r="BK151"/>
  <c i="11" r="BK216"/>
  <c i="12" r="BK116"/>
  <c i="13" r="BK146"/>
  <c i="15" r="BK261"/>
  <c r="J275"/>
  <c r="BK133"/>
  <c i="16" r="BK141"/>
  <c r="J107"/>
  <c r="J137"/>
  <c i="7" r="BK222"/>
  <c i="2" r="J286"/>
  <c i="3" r="J229"/>
  <c i="4" r="J104"/>
  <c i="6" r="J366"/>
  <c r="BK220"/>
  <c i="3" r="J122"/>
  <c i="4" r="J145"/>
  <c i="5" r="BK132"/>
  <c i="6" r="BK314"/>
  <c i="7" r="BK332"/>
  <c i="8" r="J171"/>
  <c i="9" r="BK92"/>
  <c i="10" r="J348"/>
  <c r="J165"/>
  <c i="11" r="BK115"/>
  <c i="12" r="J97"/>
  <c i="13" r="BK100"/>
  <c i="14" r="J393"/>
  <c i="15" r="BK196"/>
  <c i="17" r="BK196"/>
  <c i="18" r="BK85"/>
  <c i="2" r="BK277"/>
  <c r="J329"/>
  <c i="3" r="BK229"/>
  <c r="BK196"/>
  <c r="BK139"/>
  <c i="4" r="BK121"/>
  <c i="7" r="BK326"/>
  <c r="BK281"/>
  <c r="J248"/>
  <c i="8" r="J202"/>
  <c r="BK212"/>
  <c i="9" r="J179"/>
  <c r="J159"/>
  <c i="10" r="J174"/>
  <c r="J372"/>
  <c i="11" r="BK153"/>
  <c r="BK202"/>
  <c i="12" r="J153"/>
  <c r="BK121"/>
  <c i="13" r="BK94"/>
  <c i="14" r="J182"/>
  <c r="BK318"/>
  <c i="15" r="BK143"/>
  <c r="J115"/>
  <c i="16" r="J116"/>
  <c i="2" r="BK175"/>
  <c r="J132"/>
  <c i="3" r="BK183"/>
  <c r="J200"/>
  <c i="6" r="J115"/>
  <c i="7" r="BK263"/>
  <c r="BK220"/>
  <c r="J233"/>
  <c i="8" r="J231"/>
  <c r="BK163"/>
  <c i="9" r="J145"/>
  <c i="10" r="J284"/>
  <c r="J156"/>
  <c i="11" r="BK140"/>
  <c r="BK223"/>
  <c i="4" r="J190"/>
  <c i="7" r="BK230"/>
  <c i="8" r="J174"/>
  <c r="BK104"/>
  <c i="10" r="J280"/>
  <c r="BK319"/>
  <c i="11" r="J202"/>
  <c r="J223"/>
  <c r="J115"/>
  <c i="13" r="BK194"/>
  <c r="J178"/>
  <c i="14" r="J411"/>
  <c r="BK333"/>
  <c i="15" r="J233"/>
  <c r="J218"/>
  <c r="J147"/>
  <c i="16" r="J102"/>
  <c i="17" r="BK154"/>
  <c i="2" r="BK261"/>
  <c r="J295"/>
  <c i="3" r="J143"/>
  <c r="BK281"/>
  <c r="J101"/>
  <c i="4" r="BK183"/>
  <c i="7" r="BK144"/>
  <c r="J332"/>
  <c r="J132"/>
  <c r="J219"/>
  <c i="8" r="BK221"/>
  <c i="9" r="J235"/>
  <c r="J94"/>
  <c r="J100"/>
  <c i="10" r="BK280"/>
  <c r="BK105"/>
  <c r="J377"/>
  <c r="BK219"/>
  <c i="11" r="J162"/>
  <c r="BK162"/>
  <c i="12" r="BK190"/>
  <c i="13" r="BK220"/>
  <c i="14" r="J381"/>
  <c r="J369"/>
  <c i="15" r="BK255"/>
  <c r="J137"/>
  <c r="J214"/>
  <c i="16" r="BK148"/>
  <c i="17" r="J162"/>
  <c r="J104"/>
  <c i="3" r="J256"/>
  <c r="J115"/>
  <c i="4" r="BK205"/>
  <c i="5" r="J153"/>
  <c r="J120"/>
  <c i="6" r="BK138"/>
  <c r="BK341"/>
  <c i="7" r="BK254"/>
  <c r="J222"/>
  <c i="8" r="J198"/>
  <c r="BK93"/>
  <c i="10" r="BK128"/>
  <c i="11" r="J105"/>
  <c i="12" r="J167"/>
  <c i="13" r="J125"/>
  <c i="14" r="BK101"/>
  <c i="15" r="BK137"/>
  <c i="17" r="J140"/>
  <c i="18" r="J84"/>
  <c i="2" r="J113"/>
  <c i="3" r="J223"/>
  <c i="4" r="BK150"/>
  <c i="5" r="J194"/>
  <c r="BK114"/>
  <c i="6" r="BK503"/>
  <c r="J447"/>
  <c r="BK484"/>
  <c i="7" r="BK235"/>
  <c r="BK325"/>
  <c i="8" r="J215"/>
  <c i="9" r="J158"/>
  <c r="BK104"/>
  <c i="11" r="J199"/>
  <c i="12" r="BK107"/>
  <c i="13" r="BK116"/>
  <c i="15" r="J122"/>
  <c i="16" r="BK123"/>
  <c i="17" r="BK108"/>
  <c r="BK96"/>
  <c i="2" r="J100"/>
  <c i="3" r="BK220"/>
  <c r="J175"/>
  <c i="4" r="J197"/>
  <c i="5" r="J132"/>
  <c r="BK112"/>
  <c i="6" r="J228"/>
  <c r="J293"/>
  <c i="7" r="J293"/>
  <c r="J263"/>
  <c r="J106"/>
  <c i="8" r="J187"/>
  <c i="9" r="J187"/>
  <c i="11" r="BK199"/>
  <c i="2" r="BK96"/>
  <c i="3" r="BK259"/>
  <c i="4" r="BK132"/>
  <c r="J123"/>
  <c i="5" r="BK126"/>
  <c r="J118"/>
  <c i="6" r="J466"/>
  <c r="BK271"/>
  <c i="7" r="J285"/>
  <c i="8" r="BK227"/>
  <c r="J99"/>
  <c i="9" r="J237"/>
  <c i="10" r="J133"/>
  <c i="11" r="BK183"/>
  <c i="12" r="BK97"/>
  <c i="13" r="J132"/>
  <c i="14" r="J287"/>
  <c i="15" r="BK158"/>
  <c i="16" r="BK110"/>
  <c i="17" r="J133"/>
  <c r="BK138"/>
  <c i="18" r="J107"/>
  <c r="J85"/>
  <c i="3" r="J294"/>
  <c r="J290"/>
  <c i="5" r="J112"/>
  <c r="BK108"/>
  <c i="6" r="BK384"/>
  <c r="J443"/>
  <c r="J154"/>
  <c i="7" r="J159"/>
  <c r="J302"/>
  <c r="J330"/>
  <c i="8" r="J259"/>
  <c i="3" r="BK105"/>
  <c i="4" r="BK167"/>
  <c i="5" r="J143"/>
  <c i="6" r="J133"/>
  <c i="9" r="BK125"/>
  <c i="10" r="BK342"/>
  <c i="18" r="BK98"/>
  <c i="2" r="J173"/>
  <c i="3" r="BK177"/>
  <c r="BK143"/>
  <c i="4" r="J216"/>
  <c i="6" r="BK447"/>
  <c i="7" r="BK153"/>
  <c i="11" r="BK135"/>
  <c i="12" r="J182"/>
  <c i="13" r="J180"/>
  <c r="BK123"/>
  <c i="14" r="BK96"/>
  <c i="15" r="BK105"/>
  <c r="J265"/>
  <c i="16" r="BK156"/>
  <c i="17" r="BK117"/>
  <c r="BK104"/>
  <c i="2" r="BK322"/>
  <c r="BK342"/>
  <c i="3" r="BK290"/>
  <c r="J208"/>
  <c r="J129"/>
  <c i="6" r="BK405"/>
  <c i="7" r="J364"/>
  <c i="8" r="BK147"/>
  <c i="9" r="J139"/>
  <c i="10" r="BK203"/>
  <c r="J105"/>
  <c r="BK172"/>
  <c i="11" r="BK210"/>
  <c i="14" r="J430"/>
  <c i="15" r="BK150"/>
  <c r="J245"/>
  <c i="17" r="J100"/>
  <c i="18" r="BK97"/>
  <c i="2" r="BK370"/>
  <c r="BK241"/>
  <c i="3" r="BK168"/>
  <c i="8" r="BK251"/>
  <c r="J189"/>
  <c i="9" r="BK159"/>
  <c i="10" r="J337"/>
  <c i="11" r="J145"/>
  <c r="BK190"/>
  <c i="12" r="J171"/>
  <c i="13" r="J186"/>
  <c i="14" r="BK287"/>
  <c r="J115"/>
  <c i="15" r="J255"/>
  <c i="16" r="J144"/>
  <c i="17" r="J131"/>
  <c i="2" r="J104"/>
  <c r="BK100"/>
  <c i="3" r="BK122"/>
  <c r="BK149"/>
  <c i="7" r="BK274"/>
  <c r="J323"/>
  <c i="8" r="BK166"/>
  <c r="J119"/>
  <c i="9" r="J132"/>
  <c i="10" r="BK302"/>
  <c i="13" r="J179"/>
  <c i="14" r="J184"/>
  <c i="1" r="AS55"/>
  <c i="6" r="BK108"/>
  <c i="7" r="J296"/>
  <c i="8" r="J130"/>
  <c i="9" r="J188"/>
  <c i="12" r="BK127"/>
  <c i="13" r="J205"/>
  <c i="2" r="BK190"/>
  <c i="3" r="J186"/>
  <c i="4" r="BK123"/>
  <c i="8" r="BK160"/>
  <c i="9" r="BK227"/>
  <c i="10" r="BK114"/>
  <c i="12" r="BK132"/>
  <c i="13" r="J111"/>
  <c i="15" r="J252"/>
  <c r="J118"/>
  <c i="17" r="J112"/>
  <c i="3" r="J239"/>
  <c i="4" r="J137"/>
  <c i="5" r="J130"/>
  <c i="6" r="BK438"/>
  <c r="J108"/>
  <c i="7" r="J128"/>
  <c i="9" r="J173"/>
  <c r="J144"/>
  <c i="11" r="BK145"/>
  <c i="13" r="BK96"/>
  <c i="15" r="BK243"/>
  <c r="J271"/>
  <c i="16" r="J110"/>
  <c i="17" r="BK92"/>
  <c i="18" r="BK87"/>
  <c i="2" r="J261"/>
  <c i="5" r="BK148"/>
  <c i="6" r="J361"/>
  <c r="J124"/>
  <c i="9" r="J194"/>
  <c i="12" r="J127"/>
  <c i="4" r="J121"/>
  <c i="6" r="J375"/>
  <c i="7" r="BK188"/>
  <c r="BK106"/>
  <c i="8" r="BK202"/>
  <c i="3" r="BK153"/>
  <c i="5" r="J203"/>
  <c i="6" r="BK453"/>
  <c r="J206"/>
  <c i="3" r="J180"/>
  <c i="4" r="BK189"/>
  <c i="15" r="J107"/>
  <c i="17" r="J92"/>
  <c i="2" r="BK299"/>
  <c r="BK118"/>
  <c i="3" r="BK239"/>
  <c r="J245"/>
  <c r="J296"/>
  <c i="7" r="J374"/>
  <c r="BK205"/>
  <c i="8" r="BK243"/>
  <c r="BK99"/>
  <c i="9" r="BK171"/>
  <c i="10" r="J253"/>
  <c i="11" r="BK212"/>
  <c i="15" r="J164"/>
  <c r="BK258"/>
  <c i="16" r="BK119"/>
  <c i="17" r="J124"/>
  <c i="18" r="BK89"/>
  <c i="2" r="BK140"/>
  <c i="3" r="BK206"/>
  <c r="BK237"/>
  <c i="6" r="BK398"/>
  <c i="7" r="J177"/>
  <c r="J333"/>
  <c r="BK109"/>
  <c i="8" r="BK171"/>
  <c i="9" r="J209"/>
  <c r="J104"/>
  <c i="11" r="BK128"/>
  <c i="13" r="J212"/>
  <c r="BK132"/>
  <c i="14" r="BK171"/>
  <c i="15" r="J229"/>
  <c r="BK277"/>
  <c i="17" r="J94"/>
  <c i="18" r="J100"/>
  <c i="2" r="J148"/>
  <c r="BK132"/>
  <c i="4" r="J153"/>
  <c i="7" r="BK132"/>
  <c r="BK102"/>
  <c r="BK140"/>
  <c i="8" r="J255"/>
  <c r="J147"/>
  <c i="9" r="J217"/>
  <c i="10" r="BK383"/>
  <c i="11" r="BK159"/>
  <c i="12" r="J135"/>
  <c i="13" r="J153"/>
  <c i="14" r="BK184"/>
  <c i="15" r="J258"/>
  <c r="BK191"/>
  <c i="16" r="J134"/>
  <c i="17" r="BK126"/>
  <c i="2" r="BK372"/>
  <c i="3" r="BK180"/>
  <c r="BK256"/>
  <c i="4" r="J205"/>
  <c i="6" r="J495"/>
  <c i="7" r="J250"/>
  <c r="J258"/>
  <c i="8" r="J243"/>
  <c r="J166"/>
  <c i="9" r="BK172"/>
  <c r="J92"/>
  <c i="10" r="J183"/>
  <c r="J342"/>
  <c r="BK377"/>
  <c i="11" r="J140"/>
  <c i="12" r="J174"/>
  <c r="J155"/>
  <c i="13" r="J146"/>
  <c i="14" r="BK194"/>
  <c r="BK343"/>
  <c i="15" r="J150"/>
  <c r="BK161"/>
  <c i="16" r="J130"/>
  <c i="17" r="BK112"/>
  <c i="2" r="BK258"/>
  <c i="3" r="J268"/>
  <c i="4" r="J174"/>
  <c r="BK100"/>
  <c i="5" r="J136"/>
  <c i="6" r="BK445"/>
  <c i="7" r="J190"/>
  <c r="J188"/>
  <c i="8" r="BK123"/>
  <c i="14" r="J310"/>
  <c i="15" r="BK218"/>
  <c i="17" r="J161"/>
  <c i="18" r="BK95"/>
  <c i="2" r="J277"/>
  <c i="3" r="J274"/>
  <c i="4" r="J209"/>
  <c i="6" r="BK124"/>
  <c r="J317"/>
  <c i="7" r="BK333"/>
  <c i="8" r="BK255"/>
  <c r="J104"/>
  <c i="10" r="BK181"/>
  <c i="11" r="BK137"/>
  <c i="13" r="J158"/>
  <c i="14" r="J222"/>
  <c i="15" r="J172"/>
  <c r="J180"/>
  <c i="5" r="BK170"/>
  <c i="6" r="J503"/>
  <c i="3" r="BK186"/>
  <c i="4" r="BK129"/>
  <c i="5" r="J188"/>
  <c i="6" r="BK102"/>
  <c i="7" r="J313"/>
  <c i="8" r="J247"/>
  <c i="9" r="J116"/>
  <c i="10" r="BK330"/>
  <c i="11" r="J194"/>
  <c i="12" r="J119"/>
  <c i="13" r="J96"/>
  <c i="14" r="J318"/>
  <c i="15" r="BK147"/>
  <c i="17" r="BK145"/>
  <c i="18" r="BK93"/>
  <c i="2" r="BK206"/>
  <c i="3" r="J259"/>
  <c r="BK294"/>
  <c i="7" r="BK290"/>
  <c r="J361"/>
  <c r="J317"/>
  <c i="8" r="J180"/>
  <c i="9" r="BK217"/>
  <c r="BK220"/>
  <c i="10" r="J219"/>
  <c i="11" r="J230"/>
  <c r="J118"/>
  <c r="J107"/>
  <c i="12" r="J160"/>
  <c i="13" r="BK145"/>
  <c i="4" r="BK156"/>
  <c i="9" r="BK164"/>
  <c i="11" r="BK150"/>
  <c i="12" r="BK146"/>
  <c i="13" r="J170"/>
  <c i="14" r="BK428"/>
  <c r="BK377"/>
  <c i="15" r="BK245"/>
  <c r="J196"/>
  <c i="17" r="BK174"/>
  <c r="J146"/>
  <c i="18" r="BK86"/>
  <c i="2" r="J304"/>
  <c i="3" r="BK223"/>
  <c i="4" r="J114"/>
  <c i="7" r="BK345"/>
  <c r="BK278"/>
  <c r="J274"/>
  <c i="8" r="J235"/>
  <c i="9" r="J180"/>
  <c i="10" r="J328"/>
  <c r="BK110"/>
  <c i="11" r="J111"/>
  <c i="12" r="BK167"/>
  <c r="BK119"/>
  <c i="13" r="BK152"/>
  <c i="14" r="BK141"/>
  <c i="15" r="BK201"/>
  <c r="BK115"/>
  <c r="J249"/>
  <c i="16" r="BK144"/>
  <c r="J148"/>
  <c i="2" r="BK185"/>
  <c i="3" r="J233"/>
  <c i="4" r="J150"/>
  <c i="6" r="BK228"/>
  <c i="7" r="BK293"/>
  <c i="8" r="BK239"/>
  <c i="9" r="J201"/>
  <c i="11" r="J210"/>
  <c i="12" r="BK195"/>
  <c i="13" r="J165"/>
  <c i="14" r="J130"/>
  <c i="15" r="J206"/>
  <c i="16" r="J113"/>
  <c i="3" r="J165"/>
  <c i="4" r="J179"/>
  <c r="BK179"/>
  <c i="5" r="BK143"/>
  <c r="J158"/>
  <c i="6" r="J356"/>
  <c r="BK361"/>
  <c i="7" r="J244"/>
  <c r="BK250"/>
  <c i="8" r="J133"/>
  <c i="9" r="J166"/>
  <c i="10" r="BK366"/>
  <c i="12" r="BK164"/>
  <c i="13" r="J172"/>
  <c i="14" r="BK120"/>
  <c i="15" r="J191"/>
  <c i="17" r="BK151"/>
  <c i="2" r="BK127"/>
  <c i="3" r="BK265"/>
  <c r="BK94"/>
  <c i="6" r="BK144"/>
  <c i="7" r="J357"/>
  <c i="8" r="BK247"/>
  <c r="J109"/>
  <c i="15" r="BK172"/>
  <c r="J128"/>
  <c i="17" r="J154"/>
  <c r="BK139"/>
  <c i="18" r="J92"/>
  <c i="2" r="J155"/>
  <c i="3" r="J107"/>
  <c i="4" r="BK107"/>
  <c i="6" r="BK345"/>
  <c i="9" r="BK111"/>
  <c i="12" r="BK143"/>
  <c i="13" r="BK144"/>
  <c i="14" r="BK244"/>
  <c i="17" r="BK146"/>
  <c i="18" r="J102"/>
  <c i="2" r="BK183"/>
  <c i="3" r="BK192"/>
  <c i="4" r="J111"/>
  <c r="J156"/>
  <c i="5" r="BK165"/>
  <c i="6" r="J208"/>
  <c r="J195"/>
  <c i="7" r="BK317"/>
  <c r="BK258"/>
  <c r="BK177"/>
  <c i="8" r="BK119"/>
  <c i="9" r="BK193"/>
  <c i="2" r="J127"/>
  <c i="3" r="BK212"/>
  <c i="4" r="J186"/>
  <c i="5" r="BK130"/>
  <c i="6" r="J459"/>
  <c i="3" r="BK262"/>
  <c i="5" r="J138"/>
  <c i="6" r="J445"/>
  <c r="J314"/>
  <c i="7" r="J225"/>
  <c r="BK215"/>
  <c i="8" r="J93"/>
  <c i="10" r="J324"/>
  <c r="J288"/>
  <c i="11" r="J177"/>
  <c r="J173"/>
  <c i="7" r="BK299"/>
  <c r="BK342"/>
  <c r="BK182"/>
  <c i="8" r="J163"/>
  <c r="BK174"/>
  <c i="9" r="BK237"/>
  <c r="BK109"/>
  <c i="10" r="BK324"/>
  <c i="11" r="BK173"/>
  <c r="J143"/>
  <c i="12" r="J197"/>
  <c i="13" r="J123"/>
  <c i="14" r="J428"/>
  <c i="15" r="BK249"/>
  <c r="J130"/>
  <c r="BK183"/>
  <c i="16" r="BK97"/>
  <c i="17" r="J183"/>
  <c i="18" r="J104"/>
  <c i="2" r="BK291"/>
  <c r="BK148"/>
  <c i="3" r="J111"/>
  <c i="4" r="J172"/>
  <c i="7" r="J319"/>
  <c r="BK312"/>
  <c r="BK214"/>
  <c r="J167"/>
  <c i="8" r="BK206"/>
  <c i="9" r="BK201"/>
  <c i="10" r="J332"/>
  <c r="BK328"/>
  <c i="11" r="J216"/>
  <c r="J186"/>
  <c i="12" r="J146"/>
  <c i="13" r="BK130"/>
  <c i="14" r="BK369"/>
  <c r="BK182"/>
  <c i="15" r="BK233"/>
  <c i="17" r="BK153"/>
  <c r="BK119"/>
  <c i="2" r="BK223"/>
  <c i="3" r="J252"/>
  <c r="J127"/>
  <c i="6" r="J453"/>
  <c i="7" r="J149"/>
  <c r="J140"/>
  <c r="BK184"/>
  <c i="8" r="BK270"/>
  <c r="J168"/>
  <c i="9" r="J96"/>
  <c i="10" r="BK354"/>
  <c r="J181"/>
  <c i="11" r="BK213"/>
  <c i="12" r="BK124"/>
  <c i="15" r="BK101"/>
  <c i="17" r="J196"/>
  <c i="18" r="J90"/>
  <c i="2" r="J353"/>
  <c r="BK104"/>
  <c i="3" r="BK200"/>
  <c r="J177"/>
  <c i="4" r="BK163"/>
  <c i="7" r="J367"/>
  <c r="BK238"/>
  <c r="BK190"/>
  <c i="8" r="J239"/>
  <c r="J101"/>
  <c i="9" r="J137"/>
  <c r="BK146"/>
  <c i="10" r="BK284"/>
  <c r="J118"/>
  <c r="BK292"/>
  <c r="J188"/>
  <c i="11" r="BK181"/>
  <c i="12" r="J140"/>
  <c i="13" r="J100"/>
  <c i="14" r="BK323"/>
  <c r="J96"/>
  <c i="15" r="BK229"/>
  <c r="J223"/>
  <c i="16" r="J100"/>
  <c i="17" r="BK183"/>
  <c i="2" r="J163"/>
  <c i="3" r="J124"/>
  <c i="4" r="BK190"/>
  <c i="5" r="J178"/>
  <c r="J166"/>
  <c i="6" r="J341"/>
  <c r="BK393"/>
  <c i="7" r="BK374"/>
  <c r="J115"/>
  <c i="8" r="BK144"/>
  <c i="10" r="BK267"/>
  <c i="11" r="J165"/>
  <c i="12" r="J107"/>
  <c i="13" r="J118"/>
  <c i="15" r="BK124"/>
  <c i="17" r="BK161"/>
  <c i="2" r="J342"/>
  <c i="3" r="BK284"/>
  <c r="J212"/>
  <c i="4" r="BK161"/>
  <c i="5" r="BK158"/>
  <c r="BK178"/>
  <c i="6" r="BK430"/>
  <c r="BK206"/>
  <c i="7" r="J208"/>
  <c r="J102"/>
  <c i="8" r="BK180"/>
  <c i="9" r="J172"/>
  <c i="11" r="BK232"/>
  <c i="12" r="J186"/>
  <c i="13" r="J104"/>
  <c i="14" r="BK110"/>
  <c i="15" r="J166"/>
  <c i="17" r="J160"/>
  <c i="2" r="J358"/>
  <c i="3" r="BK287"/>
  <c i="4" r="J161"/>
  <c i="5" r="J171"/>
  <c r="J165"/>
  <c i="6" r="BK149"/>
  <c r="BK154"/>
  <c i="7" r="J354"/>
  <c r="BK156"/>
  <c i="8" r="J126"/>
  <c i="9" r="BK153"/>
  <c i="11" r="BK118"/>
  <c i="13" r="J130"/>
  <c i="14" r="BK201"/>
  <c i="15" r="J268"/>
  <c i="16" r="BK140"/>
  <c i="17" r="J138"/>
  <c i="18" r="BK102"/>
  <c i="2" r="BK364"/>
  <c i="3" r="J192"/>
  <c r="BK174"/>
  <c i="4" r="BK142"/>
  <c i="5" r="BK137"/>
  <c r="BK154"/>
  <c i="6" r="BK443"/>
  <c r="J405"/>
  <c i="7" r="J214"/>
  <c i="8" r="J179"/>
  <c r="BK141"/>
  <c i="9" r="J153"/>
  <c r="J123"/>
  <c i="10" r="J128"/>
  <c i="11" r="BK132"/>
  <c i="13" r="BK186"/>
  <c i="14" r="BK417"/>
  <c i="15" r="BK139"/>
  <c r="BK203"/>
  <c i="17" r="J152"/>
  <c i="18" r="J94"/>
  <c i="2" r="J258"/>
  <c i="3" r="J271"/>
  <c i="4" r="BK145"/>
  <c i="5" r="BK94"/>
  <c r="BK131"/>
  <c i="6" r="BK115"/>
  <c r="BK249"/>
  <c i="7" r="J238"/>
  <c r="BK348"/>
  <c r="J241"/>
  <c i="8" r="BK168"/>
  <c i="9" r="J193"/>
  <c i="2" r="BK323"/>
  <c i="3" r="J287"/>
  <c i="5" r="BK201"/>
  <c i="6" r="BK356"/>
  <c i="3" r="J249"/>
  <c r="J258"/>
  <c i="4" r="J97"/>
  <c i="5" r="BK161"/>
  <c i="6" r="J175"/>
  <c i="7" r="J215"/>
  <c i="8" r="J218"/>
  <c i="9" r="BK179"/>
  <c i="10" r="J149"/>
  <c i="11" r="BK222"/>
  <c r="BK194"/>
  <c i="13" r="BK205"/>
  <c r="BK159"/>
  <c i="14" r="BK196"/>
  <c i="16" r="BK130"/>
  <c i="18" r="J106"/>
  <c i="2" r="J364"/>
  <c r="J165"/>
  <c i="3" r="BK101"/>
  <c r="BK157"/>
  <c i="4" r="J189"/>
  <c i="6" r="J438"/>
  <c i="7" r="J184"/>
  <c r="J179"/>
  <c r="BK159"/>
  <c i="14" r="BK169"/>
  <c i="15" r="J237"/>
  <c r="BK187"/>
  <c r="BK271"/>
  <c i="16" r="BK134"/>
  <c i="17" r="J117"/>
  <c i="18" r="J95"/>
  <c i="2" r="J372"/>
  <c i="3" r="J277"/>
  <c r="BK115"/>
  <c r="J251"/>
  <c i="7" r="BK370"/>
  <c r="BK117"/>
  <c r="J156"/>
  <c i="8" r="BK189"/>
  <c r="BK133"/>
  <c i="9" r="J174"/>
  <c r="BK116"/>
  <c i="10" r="J250"/>
  <c r="BK337"/>
  <c i="11" r="J181"/>
  <c r="BK177"/>
  <c i="13" r="BK179"/>
  <c r="BK104"/>
  <c i="14" r="J387"/>
  <c i="15" r="BK237"/>
  <c r="J183"/>
  <c i="17" r="J151"/>
  <c i="18" r="J88"/>
  <c i="2" r="BK347"/>
  <c r="J190"/>
  <c i="3" r="BK107"/>
  <c i="7" r="BK194"/>
  <c r="J345"/>
  <c r="J235"/>
  <c i="8" r="BK208"/>
  <c r="J208"/>
  <c i="9" r="J146"/>
  <c i="10" r="J275"/>
  <c i="11" r="BK169"/>
  <c i="12" r="BK140"/>
  <c i="13" r="BK171"/>
  <c r="BK109"/>
  <c i="14" r="J141"/>
  <c i="15" r="J203"/>
  <c i="16" r="J123"/>
  <c i="2" r="BK333"/>
  <c r="J337"/>
  <c i="3" r="BK233"/>
  <c r="BK226"/>
  <c r="J94"/>
  <c i="4" r="J118"/>
  <c i="7" r="J109"/>
  <c r="BK163"/>
  <c i="8" r="BK193"/>
  <c i="10" r="J316"/>
  <c i="12" r="BK149"/>
  <c i="13" r="BK172"/>
  <c r="J144"/>
  <c i="14" r="J125"/>
  <c i="15" r="J158"/>
  <c r="J99"/>
  <c i="2" r="J140"/>
  <c i="3" r="BK215"/>
  <c i="5" r="J108"/>
  <c i="6" r="BK317"/>
  <c r="J490"/>
  <c i="7" r="J376"/>
  <c i="8" r="BK198"/>
  <c i="9" r="BK235"/>
  <c i="11" r="BK148"/>
  <c i="12" r="J164"/>
  <c i="13" r="BK111"/>
  <c i="14" r="J314"/>
  <c i="15" r="BK180"/>
  <c r="J139"/>
  <c i="17" r="BK131"/>
  <c i="18" r="J97"/>
  <c i="1" r="AS60"/>
  <c i="4" r="J168"/>
  <c i="5" r="J160"/>
  <c i="6" r="BK495"/>
  <c r="J165"/>
  <c i="7" r="BK121"/>
  <c r="J342"/>
  <c i="8" r="BK228"/>
  <c r="BK95"/>
  <c i="9" r="J165"/>
  <c i="2" r="BK173"/>
  <c i="3" r="J173"/>
  <c r="J118"/>
  <c i="5" r="BK171"/>
  <c i="6" r="BK295"/>
  <c i="2" r="J322"/>
  <c i="4" r="BK201"/>
  <c i="5" r="BK120"/>
  <c i="6" r="BK375"/>
  <c r="J432"/>
  <c i="7" r="J351"/>
  <c i="8" r="J150"/>
  <c i="9" r="BK130"/>
  <c i="12" r="BK155"/>
  <c i="13" r="BK139"/>
  <c i="14" r="J406"/>
  <c i="15" r="BK166"/>
  <c i="17" r="BK160"/>
  <c i="18" r="BK99"/>
  <c i="1" r="AS65"/>
  <c i="4" r="J167"/>
  <c i="6" r="J138"/>
  <c i="7" r="J138"/>
  <c r="J290"/>
  <c r="BK319"/>
  <c i="8" r="J141"/>
  <c i="9" r="BK173"/>
  <c i="10" r="BK348"/>
  <c r="BK316"/>
  <c i="11" r="J219"/>
  <c i="12" r="J170"/>
  <c r="J114"/>
  <c i="13" r="J185"/>
  <c i="14" r="BK387"/>
  <c r="BK130"/>
  <c i="15" r="BK252"/>
  <c r="J169"/>
  <c i="16" r="J92"/>
  <c i="17" r="J188"/>
  <c i="18" r="J87"/>
  <c i="2" r="J291"/>
  <c i="3" r="BK245"/>
  <c r="J284"/>
  <c i="4" r="BK197"/>
  <c i="7" r="BK354"/>
  <c r="J306"/>
  <c r="BK208"/>
  <c i="8" r="J224"/>
  <c i="9" r="BK145"/>
  <c r="BK165"/>
  <c i="10" r="J383"/>
  <c i="11" r="J232"/>
  <c r="J159"/>
  <c i="12" r="J104"/>
  <c i="13" r="J159"/>
  <c i="14" r="BK310"/>
  <c r="BK105"/>
  <c i="15" r="BK164"/>
  <c i="16" r="BK102"/>
  <c i="17" r="BK168"/>
  <c i="18" r="J89"/>
  <c i="2" r="BK329"/>
  <c i="3" r="J278"/>
  <c i="7" r="BK296"/>
  <c r="J326"/>
  <c i="8" r="J155"/>
  <c r="J160"/>
  <c i="12" r="BK153"/>
  <c i="13" r="BK153"/>
  <c r="J139"/>
  <c i="14" r="J266"/>
  <c i="15" r="J161"/>
  <c r="J177"/>
  <c i="16" r="J163"/>
  <c i="2" r="BK358"/>
  <c r="J175"/>
  <c i="3" r="BK278"/>
  <c r="BK204"/>
  <c r="J136"/>
  <c i="6" r="BK133"/>
  <c i="7" r="BK358"/>
  <c r="J220"/>
  <c r="J134"/>
  <c i="8" r="J152"/>
  <c i="9" r="BK152"/>
  <c r="BK123"/>
  <c i="10" r="J271"/>
  <c r="BK271"/>
  <c r="BK141"/>
  <c r="BK296"/>
  <c i="11" r="J190"/>
  <c i="12" r="BK135"/>
  <c r="BK104"/>
  <c i="13" r="BK158"/>
  <c i="14" r="BK158"/>
  <c i="16" r="BK125"/>
  <c i="17" r="J139"/>
  <c i="2" r="BK304"/>
  <c i="3" r="J204"/>
  <c r="J161"/>
  <c i="4" r="J132"/>
  <c i="5" r="J124"/>
  <c r="BK102"/>
  <c i="6" r="J384"/>
  <c i="7" r="BK357"/>
  <c r="BK244"/>
  <c i="8" r="BK158"/>
  <c i="9" r="J185"/>
  <c i="11" r="BK124"/>
  <c i="12" r="BK92"/>
  <c i="13" r="J92"/>
  <c i="14" r="J151"/>
  <c i="15" r="BK128"/>
  <c i="18" r="BK107"/>
  <c i="5" r="BK166"/>
  <c r="BK138"/>
  <c i="6" r="BK293"/>
  <c r="J149"/>
  <c i="7" r="BK94"/>
  <c r="BK125"/>
  <c i="8" r="J228"/>
  <c i="9" r="BK132"/>
  <c i="11" r="J212"/>
  <c i="12" r="BK138"/>
  <c i="14" r="BK349"/>
  <c r="BK125"/>
  <c i="15" r="BK275"/>
  <c i="17" r="J194"/>
  <c i="18" r="BK106"/>
  <c i="2" r="BK163"/>
  <c i="3" r="J145"/>
  <c i="4" r="BK172"/>
  <c i="5" r="BK188"/>
  <c i="6" r="BK96"/>
  <c r="J96"/>
  <c i="7" r="BK219"/>
  <c r="BK227"/>
  <c i="8" r="BK152"/>
  <c i="9" r="BK200"/>
  <c i="11" r="J101"/>
  <c i="13" r="J222"/>
  <c i="14" r="BK399"/>
  <c i="18" r="J86"/>
  <c i="2" r="BK286"/>
  <c i="3" r="J262"/>
  <c i="4" r="BK214"/>
  <c i="6" r="BK501"/>
  <c i="7" r="J337"/>
  <c r="BK233"/>
  <c i="8" r="J137"/>
  <c i="9" r="J200"/>
  <c r="BK174"/>
  <c i="10" r="J141"/>
  <c i="11" r="J135"/>
  <c i="14" r="J169"/>
  <c r="J105"/>
  <c i="16" r="BK92"/>
  <c i="17" r="BK188"/>
  <c r="BK100"/>
  <c i="18" r="BK84"/>
  <c i="2" r="J183"/>
  <c i="3" r="J132"/>
  <c i="4" r="J140"/>
  <c i="5" r="J152"/>
  <c r="J185"/>
  <c i="6" r="BK472"/>
  <c r="BK337"/>
  <c r="BK490"/>
  <c i="7" r="BK167"/>
  <c r="BK241"/>
  <c r="J117"/>
  <c i="8" r="BK155"/>
  <c i="9" r="BK144"/>
  <c i="2" r="J333"/>
  <c i="3" r="J99"/>
  <c i="4" r="BK104"/>
  <c r="J129"/>
  <c i="5" r="J106"/>
  <c r="BK159"/>
  <c r="J142"/>
  <c i="6" r="J398"/>
  <c r="J144"/>
  <c i="3" r="J220"/>
  <c i="4" r="J163"/>
  <c i="5" r="BK99"/>
  <c i="6" r="J271"/>
  <c i="7" r="BK179"/>
  <c i="8" r="J181"/>
  <c r="J112"/>
  <c i="10" r="J203"/>
  <c r="J267"/>
  <c i="9" r="BK96"/>
  <c i="10" r="J123"/>
  <c r="J235"/>
  <c i="11" r="BK230"/>
  <c i="15" r="BK175"/>
  <c i="5" l="1" r="T187"/>
  <c i="3" r="T232"/>
  <c i="4" r="BK91"/>
  <c r="J91"/>
  <c r="J65"/>
  <c i="6" r="R95"/>
  <c r="T404"/>
  <c r="P465"/>
  <c r="P500"/>
  <c i="7" r="T99"/>
  <c r="BK373"/>
  <c r="J373"/>
  <c r="J69"/>
  <c i="9" r="BK91"/>
  <c r="J91"/>
  <c r="J65"/>
  <c r="BK234"/>
  <c r="J234"/>
  <c r="J67"/>
  <c i="10" r="BK318"/>
  <c r="J318"/>
  <c r="J69"/>
  <c r="BK382"/>
  <c r="J382"/>
  <c r="J71"/>
  <c i="11" r="BK98"/>
  <c r="J98"/>
  <c r="J66"/>
  <c r="R198"/>
  <c i="14" r="BK95"/>
  <c r="R348"/>
  <c i="15" r="P232"/>
  <c i="16" r="BK129"/>
  <c r="J129"/>
  <c r="J66"/>
  <c i="2" r="BK303"/>
  <c r="J303"/>
  <c r="J68"/>
  <c r="R341"/>
  <c i="3" r="P219"/>
  <c r="P293"/>
  <c i="4" r="P91"/>
  <c r="R213"/>
  <c i="5" r="P187"/>
  <c i="8" r="BK92"/>
  <c i="10" r="P301"/>
  <c r="P382"/>
  <c i="12" r="P159"/>
  <c i="16" r="BK160"/>
  <c r="J160"/>
  <c r="J67"/>
  <c i="2" r="T95"/>
  <c r="T276"/>
  <c r="P341"/>
  <c i="3" r="R232"/>
  <c i="4" r="R178"/>
  <c i="6" r="BK95"/>
  <c r="J95"/>
  <c r="J65"/>
  <c r="T336"/>
  <c r="T465"/>
  <c i="7" r="T305"/>
  <c i="8" r="R201"/>
  <c r="T267"/>
  <c i="9" r="T91"/>
  <c i="10" r="R95"/>
  <c r="P318"/>
  <c r="R382"/>
  <c i="11" r="BK198"/>
  <c r="J198"/>
  <c r="J67"/>
  <c r="BK229"/>
  <c r="J229"/>
  <c r="J69"/>
  <c i="12" r="BK159"/>
  <c r="J159"/>
  <c r="J66"/>
  <c i="17" r="BK91"/>
  <c r="J91"/>
  <c r="J65"/>
  <c r="P193"/>
  <c i="2" r="R95"/>
  <c r="P303"/>
  <c r="R324"/>
  <c r="R369"/>
  <c i="3" r="R98"/>
  <c r="R219"/>
  <c i="4" r="T91"/>
  <c i="5" r="R187"/>
  <c i="6" r="P336"/>
  <c r="P431"/>
  <c i="7" r="R99"/>
  <c i="9" r="P234"/>
  <c i="10" r="P266"/>
  <c r="T301"/>
  <c i="11" r="BK205"/>
  <c r="J205"/>
  <c r="J68"/>
  <c i="13" r="P91"/>
  <c i="14" r="P95"/>
  <c r="R309"/>
  <c r="T392"/>
  <c i="15" r="BK222"/>
  <c r="J222"/>
  <c r="J67"/>
  <c r="P274"/>
  <c i="2" r="BK95"/>
  <c r="J95"/>
  <c r="J65"/>
  <c r="BK276"/>
  <c r="J276"/>
  <c r="J67"/>
  <c r="R303"/>
  <c r="T324"/>
  <c r="T369"/>
  <c i="3" r="P98"/>
  <c r="BK219"/>
  <c r="J219"/>
  <c r="J67"/>
  <c r="T293"/>
  <c i="6" r="BK336"/>
  <c r="J336"/>
  <c r="J67"/>
  <c r="BK404"/>
  <c r="J404"/>
  <c r="J68"/>
  <c r="R431"/>
  <c r="BK500"/>
  <c r="J500"/>
  <c r="J71"/>
  <c i="7" r="R305"/>
  <c i="8" r="P201"/>
  <c i="10" r="T95"/>
  <c r="BK301"/>
  <c r="J301"/>
  <c r="J68"/>
  <c r="T347"/>
  <c i="11" r="P205"/>
  <c i="12" r="P91"/>
  <c r="R194"/>
  <c i="14" r="T309"/>
  <c r="P371"/>
  <c r="BK427"/>
  <c r="J427"/>
  <c r="J71"/>
  <c i="15" r="R232"/>
  <c i="16" r="P129"/>
  <c i="17" r="R193"/>
  <c i="2" r="P324"/>
  <c i="3" r="BK232"/>
  <c r="J232"/>
  <c r="J68"/>
  <c i="5" r="T200"/>
  <c i="6" r="T95"/>
  <c r="R336"/>
  <c r="T431"/>
  <c r="T500"/>
  <c i="7" r="BK99"/>
  <c r="J99"/>
  <c r="J66"/>
  <c r="P289"/>
  <c r="P373"/>
  <c i="8" r="P92"/>
  <c r="BK267"/>
  <c r="J267"/>
  <c r="J68"/>
  <c i="10" r="P95"/>
  <c r="T318"/>
  <c i="11" r="T205"/>
  <c i="12" r="T91"/>
  <c r="BK194"/>
  <c r="J194"/>
  <c r="J67"/>
  <c i="13" r="P219"/>
  <c i="14" r="T95"/>
  <c r="P348"/>
  <c r="BK392"/>
  <c r="J392"/>
  <c r="J70"/>
  <c r="P427"/>
  <c i="15" r="P98"/>
  <c i="16" r="BK91"/>
  <c r="J91"/>
  <c r="J65"/>
  <c r="P160"/>
  <c i="2" r="P276"/>
  <c r="T303"/>
  <c r="P369"/>
  <c i="3" r="P232"/>
  <c i="4" r="R91"/>
  <c r="R90"/>
  <c r="R89"/>
  <c r="BK213"/>
  <c r="J213"/>
  <c r="J67"/>
  <c i="5" r="R91"/>
  <c r="R90"/>
  <c r="R89"/>
  <c r="R200"/>
  <c i="6" r="R404"/>
  <c r="BK465"/>
  <c r="J465"/>
  <c r="J70"/>
  <c r="R500"/>
  <c i="7" r="BK289"/>
  <c r="J289"/>
  <c r="J67"/>
  <c i="8" r="T201"/>
  <c i="9" r="P91"/>
  <c r="P90"/>
  <c r="P89"/>
  <c i="1" r="AU64"/>
  <c i="10" r="P347"/>
  <c i="11" r="R205"/>
  <c i="12" r="BK91"/>
  <c r="BK90"/>
  <c r="J90"/>
  <c r="J64"/>
  <c r="T194"/>
  <c i="14" r="BK348"/>
  <c r="J348"/>
  <c r="J68"/>
  <c r="P392"/>
  <c r="T427"/>
  <c i="15" r="T232"/>
  <c i="16" r="P91"/>
  <c r="P90"/>
  <c r="P89"/>
  <c i="1" r="AU73"/>
  <c i="16" r="T160"/>
  <c i="2" r="R276"/>
  <c r="T341"/>
  <c i="4" r="T213"/>
  <c i="5" r="BK91"/>
  <c r="J91"/>
  <c r="J65"/>
  <c r="BK200"/>
  <c r="J200"/>
  <c r="J67"/>
  <c i="7" r="P305"/>
  <c i="8" r="T92"/>
  <c r="T91"/>
  <c r="T90"/>
  <c r="P267"/>
  <c i="9" r="T234"/>
  <c i="10" r="R318"/>
  <c i="11" r="P198"/>
  <c r="P229"/>
  <c i="12" r="R159"/>
  <c i="13" r="BK91"/>
  <c r="BK219"/>
  <c r="J219"/>
  <c r="J67"/>
  <c i="14" r="BK309"/>
  <c r="J309"/>
  <c r="J67"/>
  <c r="R392"/>
  <c i="15" r="BK98"/>
  <c r="J98"/>
  <c r="J66"/>
  <c r="T222"/>
  <c i="16" r="T91"/>
  <c i="17" r="T193"/>
  <c i="2" r="P95"/>
  <c r="P94"/>
  <c r="P93"/>
  <c i="1" r="AU56"/>
  <c i="2" r="BK341"/>
  <c r="J341"/>
  <c r="J70"/>
  <c i="5" r="BK187"/>
  <c r="J187"/>
  <c r="J66"/>
  <c i="16" r="R129"/>
  <c i="17" r="T91"/>
  <c r="T90"/>
  <c r="T89"/>
  <c i="18" r="BK81"/>
  <c r="J81"/>
  <c r="J60"/>
  <c i="2" r="BK324"/>
  <c r="J324"/>
  <c r="J69"/>
  <c r="BK369"/>
  <c r="J369"/>
  <c r="J71"/>
  <c i="3" r="BK98"/>
  <c r="J98"/>
  <c r="J66"/>
  <c r="BK293"/>
  <c r="J293"/>
  <c r="J69"/>
  <c i="4" r="T178"/>
  <c i="6" r="BK431"/>
  <c r="J431"/>
  <c r="J69"/>
  <c i="7" r="BK305"/>
  <c r="J305"/>
  <c r="J68"/>
  <c i="8" r="R267"/>
  <c i="10" r="R266"/>
  <c r="R301"/>
  <c r="T382"/>
  <c i="11" r="P98"/>
  <c r="P92"/>
  <c r="P91"/>
  <c i="1" r="AU67"/>
  <c i="11" r="T198"/>
  <c i="12" r="T159"/>
  <c i="13" r="R91"/>
  <c i="14" r="T348"/>
  <c r="R371"/>
  <c i="15" r="R98"/>
  <c r="P222"/>
  <c r="R274"/>
  <c i="17" r="P91"/>
  <c r="P90"/>
  <c r="P89"/>
  <c i="1" r="AU74"/>
  <c i="17" r="BK193"/>
  <c r="J193"/>
  <c r="J67"/>
  <c i="3" r="T219"/>
  <c i="4" r="BK178"/>
  <c r="J178"/>
  <c r="J66"/>
  <c r="P213"/>
  <c i="5" r="T91"/>
  <c r="T90"/>
  <c r="T89"/>
  <c i="7" r="P99"/>
  <c r="P92"/>
  <c r="P91"/>
  <c i="1" r="AU62"/>
  <c i="7" r="T289"/>
  <c r="R373"/>
  <c i="8" r="R92"/>
  <c r="R91"/>
  <c r="R90"/>
  <c i="9" r="R91"/>
  <c r="R90"/>
  <c r="R89"/>
  <c r="R234"/>
  <c i="10" r="BK95"/>
  <c r="J95"/>
  <c r="J65"/>
  <c r="T266"/>
  <c r="BK347"/>
  <c r="J347"/>
  <c r="J70"/>
  <c i="11" r="R98"/>
  <c r="T229"/>
  <c i="12" r="R91"/>
  <c r="R90"/>
  <c r="R89"/>
  <c r="P194"/>
  <c i="13" r="T91"/>
  <c r="T90"/>
  <c r="T89"/>
  <c r="T219"/>
  <c i="14" r="R95"/>
  <c r="R94"/>
  <c r="R93"/>
  <c r="P309"/>
  <c r="BK371"/>
  <c r="J371"/>
  <c r="J69"/>
  <c r="T371"/>
  <c r="R427"/>
  <c i="15" r="T98"/>
  <c r="R222"/>
  <c r="BK274"/>
  <c r="J274"/>
  <c r="J69"/>
  <c i="16" r="R91"/>
  <c r="R90"/>
  <c r="R89"/>
  <c r="R160"/>
  <c i="17" r="R91"/>
  <c r="R90"/>
  <c r="R89"/>
  <c i="18" r="R81"/>
  <c r="R80"/>
  <c i="3" r="T98"/>
  <c r="T92"/>
  <c r="T91"/>
  <c r="R293"/>
  <c i="4" r="P178"/>
  <c i="5" r="P91"/>
  <c r="P90"/>
  <c r="P89"/>
  <c i="1" r="AU59"/>
  <c i="5" r="P200"/>
  <c i="6" r="P95"/>
  <c r="P94"/>
  <c r="P93"/>
  <c i="1" r="AU61"/>
  <c i="6" r="P404"/>
  <c r="R465"/>
  <c i="7" r="R289"/>
  <c r="T373"/>
  <c i="8" r="BK201"/>
  <c r="J201"/>
  <c r="J67"/>
  <c i="10" r="BK266"/>
  <c r="J266"/>
  <c r="J67"/>
  <c r="R347"/>
  <c i="11" r="T98"/>
  <c r="T92"/>
  <c r="T91"/>
  <c r="R229"/>
  <c i="13" r="R219"/>
  <c i="15" r="BK232"/>
  <c r="J232"/>
  <c r="J68"/>
  <c r="T274"/>
  <c i="16" r="T129"/>
  <c i="18" r="P81"/>
  <c r="P80"/>
  <c i="1" r="AU75"/>
  <c i="18" r="T81"/>
  <c r="T80"/>
  <c i="14" r="BK289"/>
  <c r="J289"/>
  <c r="J66"/>
  <c i="15" r="BK93"/>
  <c r="J93"/>
  <c r="J65"/>
  <c i="6" r="BK316"/>
  <c r="J316"/>
  <c r="J66"/>
  <c i="8" r="BK197"/>
  <c r="J197"/>
  <c r="J66"/>
  <c i="11" r="BK93"/>
  <c r="J93"/>
  <c r="J65"/>
  <c i="2" r="BK260"/>
  <c r="J260"/>
  <c r="J66"/>
  <c i="10" r="BK252"/>
  <c r="J252"/>
  <c r="J66"/>
  <c i="13" r="BK204"/>
  <c r="J204"/>
  <c r="J66"/>
  <c i="9" r="BK219"/>
  <c r="J219"/>
  <c r="J66"/>
  <c i="3" r="BK93"/>
  <c r="J93"/>
  <c r="J65"/>
  <c i="7" r="BK93"/>
  <c r="J93"/>
  <c r="J65"/>
  <c i="17" r="BK182"/>
  <c r="J182"/>
  <c r="J66"/>
  <c i="18" r="E48"/>
  <c r="F77"/>
  <c r="J54"/>
  <c r="BE82"/>
  <c r="J52"/>
  <c r="J55"/>
  <c r="F76"/>
  <c r="BE83"/>
  <c r="BE84"/>
  <c r="BE88"/>
  <c r="BE89"/>
  <c r="BE93"/>
  <c r="BE85"/>
  <c r="BE86"/>
  <c r="BE90"/>
  <c r="BE95"/>
  <c r="BE92"/>
  <c r="BE96"/>
  <c r="BE87"/>
  <c r="BE91"/>
  <c r="BE94"/>
  <c r="BE97"/>
  <c r="BE98"/>
  <c r="BE99"/>
  <c r="BE100"/>
  <c r="BE102"/>
  <c r="BE104"/>
  <c r="BE105"/>
  <c r="BE106"/>
  <c r="BE107"/>
  <c i="17" r="J85"/>
  <c r="BE92"/>
  <c r="F59"/>
  <c r="J83"/>
  <c r="J86"/>
  <c r="BE151"/>
  <c r="BE100"/>
  <c r="BE152"/>
  <c r="E50"/>
  <c r="BE154"/>
  <c r="BE138"/>
  <c r="BE139"/>
  <c r="BE140"/>
  <c r="BE153"/>
  <c r="BE168"/>
  <c i="16" r="BK90"/>
  <c r="BK89"/>
  <c r="J89"/>
  <c r="J63"/>
  <c i="17" r="F85"/>
  <c r="BE96"/>
  <c r="BE126"/>
  <c r="BE131"/>
  <c r="BE145"/>
  <c r="BE194"/>
  <c r="BE196"/>
  <c r="BE104"/>
  <c r="BE108"/>
  <c r="BE119"/>
  <c r="BE124"/>
  <c r="BE183"/>
  <c r="BE94"/>
  <c r="BE112"/>
  <c r="BE117"/>
  <c r="BE133"/>
  <c r="BE180"/>
  <c r="BE146"/>
  <c r="BE159"/>
  <c r="BE160"/>
  <c r="BE161"/>
  <c r="BE162"/>
  <c r="BE167"/>
  <c r="BE174"/>
  <c r="BE188"/>
  <c i="15" r="BK92"/>
  <c r="J92"/>
  <c r="J64"/>
  <c i="16" r="J83"/>
  <c r="J58"/>
  <c r="J86"/>
  <c r="F59"/>
  <c r="BE105"/>
  <c r="BE102"/>
  <c r="BE107"/>
  <c r="BE113"/>
  <c r="BE116"/>
  <c r="BE119"/>
  <c r="BE125"/>
  <c r="BE130"/>
  <c r="BE141"/>
  <c r="BE144"/>
  <c r="BE152"/>
  <c r="BE161"/>
  <c r="E50"/>
  <c r="F58"/>
  <c r="BE97"/>
  <c r="BE110"/>
  <c r="BE123"/>
  <c r="BE134"/>
  <c r="BE137"/>
  <c r="BE140"/>
  <c r="BE148"/>
  <c r="BE156"/>
  <c r="BE163"/>
  <c r="BE92"/>
  <c r="BE100"/>
  <c i="15" r="E50"/>
  <c r="F58"/>
  <c r="J59"/>
  <c r="J85"/>
  <c r="F88"/>
  <c r="BE101"/>
  <c r="J87"/>
  <c r="BE94"/>
  <c r="BE99"/>
  <c r="BE111"/>
  <c i="14" r="J95"/>
  <c r="J65"/>
  <c i="15" r="BE133"/>
  <c r="BE175"/>
  <c r="BE237"/>
  <c r="BE243"/>
  <c r="BE245"/>
  <c r="BE258"/>
  <c r="BE264"/>
  <c r="BE115"/>
  <c r="BE124"/>
  <c r="BE143"/>
  <c r="BE191"/>
  <c r="BE210"/>
  <c r="BE233"/>
  <c r="BE252"/>
  <c r="BE277"/>
  <c r="BE137"/>
  <c r="BE139"/>
  <c r="BE172"/>
  <c r="BE187"/>
  <c r="BE203"/>
  <c r="BE261"/>
  <c r="BE271"/>
  <c r="BE118"/>
  <c r="BE128"/>
  <c r="BE150"/>
  <c r="BE164"/>
  <c r="BE166"/>
  <c r="BE169"/>
  <c r="BE201"/>
  <c r="BE218"/>
  <c r="BE239"/>
  <c r="BE122"/>
  <c r="BE152"/>
  <c r="BE155"/>
  <c r="BE226"/>
  <c r="BE246"/>
  <c r="BE268"/>
  <c r="BE105"/>
  <c r="BE107"/>
  <c r="BE130"/>
  <c r="BE147"/>
  <c r="BE180"/>
  <c r="BE183"/>
  <c r="BE196"/>
  <c r="BE206"/>
  <c r="BE223"/>
  <c r="BE229"/>
  <c r="BE249"/>
  <c r="BE255"/>
  <c r="BE158"/>
  <c r="BE161"/>
  <c r="BE177"/>
  <c r="BE214"/>
  <c r="BE265"/>
  <c r="BE275"/>
  <c i="13" r="J91"/>
  <c r="J65"/>
  <c i="14" r="F58"/>
  <c r="E50"/>
  <c r="J56"/>
  <c r="F59"/>
  <c r="BE96"/>
  <c r="BE101"/>
  <c r="J58"/>
  <c r="BE151"/>
  <c r="BE196"/>
  <c r="J59"/>
  <c r="BE105"/>
  <c r="BE110"/>
  <c r="BE115"/>
  <c r="BE169"/>
  <c r="BE171"/>
  <c r="BE328"/>
  <c r="BE369"/>
  <c r="BE125"/>
  <c r="BE201"/>
  <c r="BE222"/>
  <c r="BE323"/>
  <c r="BE349"/>
  <c r="BE379"/>
  <c r="BE393"/>
  <c r="BE417"/>
  <c r="BE120"/>
  <c r="BE130"/>
  <c r="BE158"/>
  <c r="BE268"/>
  <c r="BE287"/>
  <c r="BE343"/>
  <c r="BE372"/>
  <c r="BE381"/>
  <c r="BE428"/>
  <c r="BE141"/>
  <c r="BE182"/>
  <c r="BE184"/>
  <c r="BE194"/>
  <c r="BE244"/>
  <c r="BE266"/>
  <c r="BE290"/>
  <c r="BE310"/>
  <c r="BE314"/>
  <c r="BE318"/>
  <c r="BE333"/>
  <c r="BE338"/>
  <c r="BE377"/>
  <c r="BE387"/>
  <c r="BE399"/>
  <c r="BE406"/>
  <c r="BE411"/>
  <c r="BE422"/>
  <c r="BE430"/>
  <c i="13" r="E50"/>
  <c r="J56"/>
  <c r="J58"/>
  <c r="F85"/>
  <c r="F86"/>
  <c r="BE111"/>
  <c r="BE118"/>
  <c r="BE125"/>
  <c r="BE139"/>
  <c i="12" r="J91"/>
  <c r="J65"/>
  <c i="13" r="BE170"/>
  <c r="BE180"/>
  <c i="12" r="BK89"/>
  <c r="J89"/>
  <c r="J63"/>
  <c i="13" r="BE130"/>
  <c r="BE137"/>
  <c r="BE145"/>
  <c r="BE159"/>
  <c r="BE172"/>
  <c r="BE177"/>
  <c r="J86"/>
  <c r="BE96"/>
  <c r="BE100"/>
  <c r="BE104"/>
  <c r="BE109"/>
  <c r="BE144"/>
  <c r="BE146"/>
  <c r="BE212"/>
  <c r="BE92"/>
  <c r="BE94"/>
  <c r="BE116"/>
  <c r="BE123"/>
  <c r="BE132"/>
  <c r="BE151"/>
  <c r="BE152"/>
  <c r="BE153"/>
  <c r="BE164"/>
  <c r="BE165"/>
  <c r="BE171"/>
  <c r="BE178"/>
  <c r="BE179"/>
  <c r="BE185"/>
  <c r="BE186"/>
  <c r="BE194"/>
  <c r="BE205"/>
  <c r="BE220"/>
  <c r="BE222"/>
  <c r="BE158"/>
  <c r="BE202"/>
  <c i="12" r="J58"/>
  <c r="F85"/>
  <c r="BE97"/>
  <c r="BE104"/>
  <c r="BE111"/>
  <c r="E50"/>
  <c r="J56"/>
  <c r="F59"/>
  <c r="BE92"/>
  <c r="BE100"/>
  <c r="BE127"/>
  <c r="BE135"/>
  <c r="BE138"/>
  <c r="BE140"/>
  <c r="BE143"/>
  <c r="BE149"/>
  <c r="BE153"/>
  <c r="BE155"/>
  <c r="BE167"/>
  <c r="BE171"/>
  <c r="BE178"/>
  <c r="BE190"/>
  <c r="BE195"/>
  <c i="11" r="BK92"/>
  <c r="J92"/>
  <c r="J64"/>
  <c i="12" r="J59"/>
  <c r="BE107"/>
  <c r="BE114"/>
  <c r="BE116"/>
  <c r="BE119"/>
  <c r="BE121"/>
  <c r="BE124"/>
  <c r="BE130"/>
  <c r="BE132"/>
  <c r="BE146"/>
  <c r="BE160"/>
  <c r="BE164"/>
  <c r="BE170"/>
  <c r="BE174"/>
  <c r="BE182"/>
  <c r="BE186"/>
  <c r="BE197"/>
  <c i="11" r="J58"/>
  <c r="J59"/>
  <c r="J85"/>
  <c r="F88"/>
  <c r="BE135"/>
  <c r="BE177"/>
  <c r="BE194"/>
  <c r="BE199"/>
  <c r="BE206"/>
  <c r="BE212"/>
  <c r="E79"/>
  <c r="F87"/>
  <c r="BE122"/>
  <c r="BE145"/>
  <c r="BE153"/>
  <c r="BE156"/>
  <c r="BE169"/>
  <c i="10" r="BK94"/>
  <c r="BK93"/>
  <c r="J93"/>
  <c i="11" r="BE99"/>
  <c r="BE148"/>
  <c r="BE159"/>
  <c r="BE202"/>
  <c r="BE216"/>
  <c r="BE219"/>
  <c r="BE222"/>
  <c r="BE230"/>
  <c r="BE232"/>
  <c r="BE94"/>
  <c r="BE115"/>
  <c r="BE128"/>
  <c r="BE143"/>
  <c r="BE150"/>
  <c r="BE162"/>
  <c r="BE181"/>
  <c r="BE183"/>
  <c r="BE186"/>
  <c r="BE101"/>
  <c r="BE105"/>
  <c r="BE107"/>
  <c r="BE111"/>
  <c r="BE118"/>
  <c r="BE124"/>
  <c r="BE132"/>
  <c r="BE137"/>
  <c r="BE140"/>
  <c r="BE165"/>
  <c r="BE173"/>
  <c r="BE190"/>
  <c r="BE210"/>
  <c r="BE213"/>
  <c r="BE223"/>
  <c r="BE226"/>
  <c i="10" r="E50"/>
  <c r="BE101"/>
  <c r="BE250"/>
  <c r="BE324"/>
  <c r="BE110"/>
  <c r="F59"/>
  <c r="J87"/>
  <c r="BE114"/>
  <c r="BE123"/>
  <c r="BE128"/>
  <c r="BE188"/>
  <c r="BE203"/>
  <c r="BE328"/>
  <c r="BE372"/>
  <c i="9" r="BK90"/>
  <c r="J90"/>
  <c r="J64"/>
  <c i="10" r="J58"/>
  <c r="BE105"/>
  <c r="BE118"/>
  <c r="BE133"/>
  <c r="BE141"/>
  <c r="BE174"/>
  <c r="BE275"/>
  <c r="BE292"/>
  <c r="BE377"/>
  <c r="BE385"/>
  <c r="BE219"/>
  <c r="BE253"/>
  <c r="BE330"/>
  <c r="BE383"/>
  <c r="BE183"/>
  <c r="BE271"/>
  <c r="BE284"/>
  <c r="BE302"/>
  <c r="BE348"/>
  <c r="BE96"/>
  <c r="BE163"/>
  <c r="BE280"/>
  <c r="BE337"/>
  <c r="BE354"/>
  <c r="BE361"/>
  <c r="F89"/>
  <c r="BE149"/>
  <c r="BE181"/>
  <c r="BE288"/>
  <c r="BE296"/>
  <c r="BE319"/>
  <c r="BE332"/>
  <c r="BE165"/>
  <c r="BE172"/>
  <c r="BE237"/>
  <c r="BE342"/>
  <c r="J59"/>
  <c r="BE156"/>
  <c r="BE235"/>
  <c r="BE267"/>
  <c r="BE316"/>
  <c r="BE366"/>
  <c i="9" r="J56"/>
  <c r="BE100"/>
  <c r="BE116"/>
  <c r="BE118"/>
  <c r="BE123"/>
  <c r="F85"/>
  <c r="BE201"/>
  <c i="8" r="J92"/>
  <c r="J65"/>
  <c i="9" r="E50"/>
  <c r="J86"/>
  <c r="BE109"/>
  <c r="BE146"/>
  <c r="BE172"/>
  <c r="BE195"/>
  <c r="BE200"/>
  <c r="BE166"/>
  <c r="BE171"/>
  <c r="BE180"/>
  <c r="BE235"/>
  <c r="BE237"/>
  <c r="F59"/>
  <c r="J85"/>
  <c r="BE111"/>
  <c r="BE125"/>
  <c r="BE130"/>
  <c r="BE137"/>
  <c r="BE144"/>
  <c r="BE151"/>
  <c r="BE153"/>
  <c r="BE158"/>
  <c r="BE164"/>
  <c r="BE165"/>
  <c r="BE187"/>
  <c r="BE188"/>
  <c r="BE193"/>
  <c r="BE209"/>
  <c r="BE220"/>
  <c r="BE92"/>
  <c r="BE94"/>
  <c r="BE96"/>
  <c r="BE104"/>
  <c r="BE132"/>
  <c r="BE139"/>
  <c r="BE145"/>
  <c r="BE152"/>
  <c r="BE159"/>
  <c r="BE173"/>
  <c r="BE174"/>
  <c r="BE179"/>
  <c r="BE185"/>
  <c r="BE186"/>
  <c r="BE194"/>
  <c r="BE217"/>
  <c r="BE227"/>
  <c i="7" r="BK92"/>
  <c r="J92"/>
  <c r="J64"/>
  <c i="8" r="F58"/>
  <c r="E78"/>
  <c r="J87"/>
  <c r="J58"/>
  <c r="J84"/>
  <c r="F87"/>
  <c r="BE93"/>
  <c r="BE99"/>
  <c r="BE104"/>
  <c r="BE95"/>
  <c r="BE109"/>
  <c r="BE112"/>
  <c r="BE116"/>
  <c r="BE119"/>
  <c r="BE123"/>
  <c r="BE126"/>
  <c r="BE139"/>
  <c r="BE141"/>
  <c r="BE150"/>
  <c r="BE152"/>
  <c r="BE158"/>
  <c r="BE166"/>
  <c r="BE171"/>
  <c r="BE180"/>
  <c r="BE181"/>
  <c r="BE185"/>
  <c r="BE193"/>
  <c r="BE202"/>
  <c r="BE208"/>
  <c r="BE212"/>
  <c r="BE215"/>
  <c r="BE218"/>
  <c r="BE221"/>
  <c r="BE224"/>
  <c r="BE227"/>
  <c r="BE228"/>
  <c r="BE235"/>
  <c r="BE239"/>
  <c r="BE247"/>
  <c r="BE251"/>
  <c r="BE255"/>
  <c r="BE268"/>
  <c r="BE270"/>
  <c r="BE101"/>
  <c r="BE130"/>
  <c r="BE133"/>
  <c r="BE137"/>
  <c r="BE144"/>
  <c r="BE147"/>
  <c r="BE155"/>
  <c r="BE160"/>
  <c r="BE163"/>
  <c r="BE168"/>
  <c r="BE174"/>
  <c r="BE179"/>
  <c r="BE187"/>
  <c r="BE189"/>
  <c r="BE198"/>
  <c r="BE206"/>
  <c r="BE231"/>
  <c r="BE243"/>
  <c r="BE259"/>
  <c r="BE263"/>
  <c i="7" r="BE106"/>
  <c r="BE111"/>
  <c r="BE125"/>
  <c r="BE144"/>
  <c r="BE188"/>
  <c r="BE190"/>
  <c r="BE194"/>
  <c r="BE198"/>
  <c r="BE201"/>
  <c r="E79"/>
  <c r="BE149"/>
  <c r="BE208"/>
  <c r="J59"/>
  <c r="F88"/>
  <c r="BE132"/>
  <c r="BE182"/>
  <c r="BE235"/>
  <c r="BE281"/>
  <c r="J58"/>
  <c r="J85"/>
  <c r="BE115"/>
  <c r="BE153"/>
  <c r="BE238"/>
  <c r="BE241"/>
  <c r="BE248"/>
  <c r="BE244"/>
  <c r="BE258"/>
  <c r="BE270"/>
  <c r="BE302"/>
  <c r="BE312"/>
  <c r="BE319"/>
  <c r="BE333"/>
  <c r="BE345"/>
  <c i="6" r="BK94"/>
  <c r="BK93"/>
  <c r="J93"/>
  <c r="J63"/>
  <c i="7" r="BE102"/>
  <c r="BE109"/>
  <c r="BE121"/>
  <c r="BE128"/>
  <c r="BE134"/>
  <c r="BE156"/>
  <c r="BE167"/>
  <c r="BE169"/>
  <c r="BE179"/>
  <c r="BE205"/>
  <c r="BE220"/>
  <c r="BE230"/>
  <c r="BE233"/>
  <c r="BE250"/>
  <c r="BE285"/>
  <c r="BE290"/>
  <c r="BE299"/>
  <c r="BE317"/>
  <c r="BE330"/>
  <c r="BE332"/>
  <c r="BE339"/>
  <c r="BE342"/>
  <c r="BE348"/>
  <c r="BE358"/>
  <c r="BE364"/>
  <c r="BE367"/>
  <c r="F58"/>
  <c r="BE138"/>
  <c r="BE225"/>
  <c r="BE227"/>
  <c r="BE263"/>
  <c r="BE268"/>
  <c r="BE306"/>
  <c r="BE310"/>
  <c r="BE325"/>
  <c r="BE361"/>
  <c r="BE376"/>
  <c r="BE94"/>
  <c r="BE100"/>
  <c r="BE117"/>
  <c r="BE140"/>
  <c r="BE146"/>
  <c r="BE159"/>
  <c r="BE163"/>
  <c r="BE173"/>
  <c r="BE177"/>
  <c r="BE184"/>
  <c r="BE213"/>
  <c r="BE214"/>
  <c r="BE215"/>
  <c r="BE219"/>
  <c r="BE222"/>
  <c r="BE254"/>
  <c r="BE274"/>
  <c r="BE278"/>
  <c r="BE293"/>
  <c r="BE296"/>
  <c r="BE313"/>
  <c r="BE323"/>
  <c r="BE326"/>
  <c r="BE337"/>
  <c r="BE351"/>
  <c r="BE354"/>
  <c r="BE357"/>
  <c r="BE370"/>
  <c r="BE374"/>
  <c i="5" r="BK90"/>
  <c r="J90"/>
  <c r="J64"/>
  <c i="6" r="E50"/>
  <c r="F58"/>
  <c r="J90"/>
  <c r="F59"/>
  <c r="BE133"/>
  <c r="BE154"/>
  <c r="BE165"/>
  <c r="BE175"/>
  <c r="BE293"/>
  <c r="BE405"/>
  <c r="J89"/>
  <c r="BE102"/>
  <c r="BE149"/>
  <c r="BE195"/>
  <c r="BE208"/>
  <c r="BE271"/>
  <c r="BE317"/>
  <c r="BE366"/>
  <c r="BE384"/>
  <c r="BE393"/>
  <c r="BE443"/>
  <c r="BE445"/>
  <c r="BE459"/>
  <c r="BE503"/>
  <c r="J56"/>
  <c r="BE138"/>
  <c r="BE182"/>
  <c r="BE220"/>
  <c r="BE337"/>
  <c r="BE341"/>
  <c r="BE345"/>
  <c r="BE361"/>
  <c r="BE430"/>
  <c r="BE484"/>
  <c r="BE115"/>
  <c r="BE124"/>
  <c r="BE144"/>
  <c r="BE206"/>
  <c r="BE218"/>
  <c r="BE426"/>
  <c r="BE432"/>
  <c r="BE438"/>
  <c r="BE453"/>
  <c r="BE466"/>
  <c r="BE495"/>
  <c r="BE501"/>
  <c r="BE96"/>
  <c r="BE108"/>
  <c r="BE193"/>
  <c r="BE228"/>
  <c r="BE249"/>
  <c r="BE295"/>
  <c r="BE314"/>
  <c r="BE356"/>
  <c r="BE375"/>
  <c r="BE398"/>
  <c r="BE447"/>
  <c r="BE472"/>
  <c r="BE479"/>
  <c r="BE490"/>
  <c i="4" r="BK90"/>
  <c r="J90"/>
  <c r="J64"/>
  <c i="5" r="E50"/>
  <c r="F58"/>
  <c r="F59"/>
  <c r="BE94"/>
  <c r="BE96"/>
  <c r="BE99"/>
  <c r="BE102"/>
  <c r="BE112"/>
  <c r="BE120"/>
  <c r="BE126"/>
  <c r="BE130"/>
  <c r="BE148"/>
  <c r="BE152"/>
  <c r="BE154"/>
  <c r="BE159"/>
  <c r="BE160"/>
  <c r="BE170"/>
  <c r="BE185"/>
  <c r="BE188"/>
  <c r="BE201"/>
  <c r="J56"/>
  <c r="J58"/>
  <c r="J59"/>
  <c r="BE92"/>
  <c r="BE106"/>
  <c r="BE108"/>
  <c r="BE114"/>
  <c r="BE118"/>
  <c r="BE124"/>
  <c r="BE131"/>
  <c r="BE132"/>
  <c r="BE136"/>
  <c r="BE137"/>
  <c r="BE138"/>
  <c r="BE142"/>
  <c r="BE143"/>
  <c r="BE147"/>
  <c r="BE153"/>
  <c r="BE158"/>
  <c r="BE161"/>
  <c r="BE165"/>
  <c r="BE166"/>
  <c r="BE171"/>
  <c r="BE178"/>
  <c r="BE194"/>
  <c r="BE203"/>
  <c i="4" r="J58"/>
  <c r="E77"/>
  <c i="3" r="BK92"/>
  <c r="BK91"/>
  <c r="J91"/>
  <c i="4" r="J56"/>
  <c r="F59"/>
  <c r="BE92"/>
  <c r="BE107"/>
  <c r="BE111"/>
  <c r="BE123"/>
  <c r="BE132"/>
  <c r="BE134"/>
  <c r="BE137"/>
  <c r="BE140"/>
  <c r="BE145"/>
  <c r="BE150"/>
  <c r="BE153"/>
  <c r="BE156"/>
  <c r="BE161"/>
  <c r="BE168"/>
  <c r="BE172"/>
  <c r="BE183"/>
  <c r="BE190"/>
  <c r="BE209"/>
  <c r="BE214"/>
  <c r="BE216"/>
  <c r="F58"/>
  <c r="J59"/>
  <c r="BE97"/>
  <c r="BE100"/>
  <c r="BE104"/>
  <c r="BE114"/>
  <c r="BE118"/>
  <c r="BE121"/>
  <c r="BE126"/>
  <c r="BE129"/>
  <c r="BE142"/>
  <c r="BE148"/>
  <c r="BE162"/>
  <c r="BE163"/>
  <c r="BE167"/>
  <c r="BE174"/>
  <c r="BE179"/>
  <c r="BE186"/>
  <c r="BE189"/>
  <c r="BE193"/>
  <c r="BE197"/>
  <c r="BE201"/>
  <c r="BE205"/>
  <c i="3" r="BE115"/>
  <c r="BE220"/>
  <c r="BE223"/>
  <c r="BE249"/>
  <c r="BE271"/>
  <c r="BE278"/>
  <c r="BE281"/>
  <c i="2" r="BK94"/>
  <c r="J94"/>
  <c r="J64"/>
  <c i="3" r="F58"/>
  <c r="E79"/>
  <c r="J87"/>
  <c r="J88"/>
  <c r="BE94"/>
  <c r="BE105"/>
  <c r="BE122"/>
  <c r="BE124"/>
  <c r="BE132"/>
  <c r="BE136"/>
  <c r="BE143"/>
  <c r="BE145"/>
  <c r="BE149"/>
  <c r="BE153"/>
  <c r="BE173"/>
  <c r="BE174"/>
  <c r="BE175"/>
  <c r="BE177"/>
  <c r="BE180"/>
  <c r="BE196"/>
  <c r="BE200"/>
  <c r="BE208"/>
  <c r="BE212"/>
  <c r="BE229"/>
  <c r="BE233"/>
  <c r="BE245"/>
  <c r="BE252"/>
  <c r="BE256"/>
  <c r="BE258"/>
  <c r="BE259"/>
  <c r="BE265"/>
  <c r="BE290"/>
  <c r="BE294"/>
  <c r="BE296"/>
  <c r="F59"/>
  <c r="J85"/>
  <c r="BE139"/>
  <c r="BE165"/>
  <c r="BE168"/>
  <c r="BE206"/>
  <c r="BE251"/>
  <c r="BE268"/>
  <c r="BE99"/>
  <c r="BE101"/>
  <c r="BE107"/>
  <c r="BE111"/>
  <c r="BE118"/>
  <c r="BE127"/>
  <c r="BE129"/>
  <c r="BE157"/>
  <c r="BE161"/>
  <c r="BE183"/>
  <c r="BE186"/>
  <c r="BE189"/>
  <c r="BE192"/>
  <c r="BE204"/>
  <c r="BE215"/>
  <c r="BE226"/>
  <c r="BE237"/>
  <c r="BE239"/>
  <c r="BE243"/>
  <c r="BE262"/>
  <c r="BE274"/>
  <c r="BE277"/>
  <c r="BE284"/>
  <c r="BE287"/>
  <c i="2" r="E81"/>
  <c r="BE96"/>
  <c r="BE122"/>
  <c r="J56"/>
  <c r="J58"/>
  <c r="BE118"/>
  <c r="BE132"/>
  <c r="BE175"/>
  <c r="BE190"/>
  <c r="BE223"/>
  <c r="F59"/>
  <c r="F89"/>
  <c r="BE113"/>
  <c r="BE163"/>
  <c r="BE165"/>
  <c r="BE185"/>
  <c r="BE329"/>
  <c r="BE155"/>
  <c r="J59"/>
  <c r="BE173"/>
  <c r="BE183"/>
  <c r="BE241"/>
  <c r="BE258"/>
  <c r="BE304"/>
  <c r="BE322"/>
  <c r="BE127"/>
  <c r="BE337"/>
  <c r="BE342"/>
  <c r="BE353"/>
  <c r="BE358"/>
  <c r="BE364"/>
  <c r="BE100"/>
  <c r="BE104"/>
  <c r="BE140"/>
  <c r="BE148"/>
  <c r="BE206"/>
  <c r="BE243"/>
  <c r="BE261"/>
  <c r="BE277"/>
  <c r="BE286"/>
  <c r="BE291"/>
  <c r="BE295"/>
  <c r="BE299"/>
  <c r="BE320"/>
  <c r="BE323"/>
  <c r="BE325"/>
  <c r="BE333"/>
  <c r="BE347"/>
  <c r="BE370"/>
  <c r="BE372"/>
  <c i="3" r="F38"/>
  <c i="1" r="BC57"/>
  <c i="17" r="J36"/>
  <c i="1" r="AW74"/>
  <c i="15" r="F36"/>
  <c i="1" r="BA72"/>
  <c i="3" r="F39"/>
  <c i="1" r="BD57"/>
  <c i="7" r="J36"/>
  <c i="1" r="AW62"/>
  <c i="11" r="F36"/>
  <c i="1" r="BA67"/>
  <c i="14" r="F36"/>
  <c i="1" r="BA71"/>
  <c i="13" r="F39"/>
  <c i="1" r="BD69"/>
  <c i="15" r="F37"/>
  <c i="1" r="BB72"/>
  <c i="2" r="F37"/>
  <c i="1" r="BB56"/>
  <c i="8" r="F39"/>
  <c i="1" r="BD63"/>
  <c i="11" r="J36"/>
  <c i="1" r="AW67"/>
  <c i="10" r="J32"/>
  <c i="12" r="F37"/>
  <c i="1" r="BB68"/>
  <c i="4" r="F37"/>
  <c i="1" r="BB58"/>
  <c i="2" r="F36"/>
  <c i="1" r="BA56"/>
  <c i="18" r="F35"/>
  <c i="1" r="BB75"/>
  <c i="8" r="J36"/>
  <c i="1" r="AW63"/>
  <c i="8" r="F36"/>
  <c i="1" r="BA63"/>
  <c i="15" r="F39"/>
  <c i="1" r="BD72"/>
  <c i="11" r="F37"/>
  <c i="1" r="BB67"/>
  <c i="16" r="F39"/>
  <c i="1" r="BD73"/>
  <c i="14" r="F37"/>
  <c i="1" r="BB71"/>
  <c i="10" r="F36"/>
  <c i="1" r="BA66"/>
  <c i="9" r="J36"/>
  <c i="1" r="AW64"/>
  <c i="3" r="F37"/>
  <c i="1" r="BB57"/>
  <c i="8" r="F38"/>
  <c i="1" r="BC63"/>
  <c i="13" r="F36"/>
  <c i="1" r="BA69"/>
  <c i="9" r="F36"/>
  <c i="1" r="BA64"/>
  <c i="10" r="J36"/>
  <c i="1" r="AW66"/>
  <c i="5" r="F36"/>
  <c i="1" r="BA59"/>
  <c i="17" r="F37"/>
  <c i="1" r="BB74"/>
  <c i="17" r="F38"/>
  <c i="1" r="BC74"/>
  <c i="13" r="F38"/>
  <c i="1" r="BC69"/>
  <c i="17" r="F36"/>
  <c i="1" r="BA74"/>
  <c i="5" r="F37"/>
  <c i="1" r="BB59"/>
  <c i="17" r="F39"/>
  <c i="1" r="BD74"/>
  <c i="18" r="F36"/>
  <c i="1" r="BC75"/>
  <c i="4" r="F38"/>
  <c i="1" r="BC58"/>
  <c i="12" r="F36"/>
  <c i="1" r="BA68"/>
  <c i="2" r="J36"/>
  <c i="1" r="AW56"/>
  <c i="9" r="F37"/>
  <c i="1" r="BB64"/>
  <c i="10" r="F38"/>
  <c i="1" r="BC66"/>
  <c i="7" r="F39"/>
  <c i="1" r="BD62"/>
  <c i="2" r="F38"/>
  <c i="1" r="BC56"/>
  <c i="14" r="F39"/>
  <c i="1" r="BD71"/>
  <c i="10" r="F39"/>
  <c i="1" r="BD66"/>
  <c i="12" r="F38"/>
  <c i="1" r="BC68"/>
  <c i="16" r="F37"/>
  <c i="1" r="BB73"/>
  <c i="6" r="F37"/>
  <c i="1" r="BB61"/>
  <c i="4" r="F39"/>
  <c i="1" r="BD58"/>
  <c i="16" r="F36"/>
  <c i="1" r="BA73"/>
  <c i="18" r="F34"/>
  <c i="1" r="BA75"/>
  <c i="11" r="F38"/>
  <c i="1" r="BC67"/>
  <c i="12" r="J36"/>
  <c i="1" r="AW68"/>
  <c i="13" r="F37"/>
  <c i="1" r="BB69"/>
  <c i="11" r="F39"/>
  <c i="1" r="BD67"/>
  <c i="15" r="F38"/>
  <c i="1" r="BC72"/>
  <c i="5" r="F39"/>
  <c i="1" r="BD59"/>
  <c i="10" r="F37"/>
  <c i="1" r="BB66"/>
  <c i="18" r="J34"/>
  <c i="1" r="AW75"/>
  <c i="14" r="J36"/>
  <c i="1" r="AW71"/>
  <c i="16" r="F38"/>
  <c i="1" r="BC73"/>
  <c i="7" r="F37"/>
  <c i="1" r="BB62"/>
  <c i="6" r="F36"/>
  <c i="1" r="BA61"/>
  <c i="9" r="F38"/>
  <c i="1" r="BC64"/>
  <c i="18" r="F37"/>
  <c i="1" r="BD75"/>
  <c i="6" r="F39"/>
  <c i="1" r="BD61"/>
  <c i="4" r="J36"/>
  <c i="1" r="AW58"/>
  <c i="6" r="J36"/>
  <c i="1" r="AW61"/>
  <c i="7" r="F38"/>
  <c i="1" r="BC62"/>
  <c i="8" r="F37"/>
  <c i="1" r="BB63"/>
  <c i="7" r="F36"/>
  <c i="1" r="BA62"/>
  <c i="13" r="J36"/>
  <c i="1" r="AW69"/>
  <c i="3" r="F36"/>
  <c i="1" r="BA57"/>
  <c i="6" r="F38"/>
  <c i="1" r="BC61"/>
  <c i="3" r="J32"/>
  <c i="5" r="J36"/>
  <c i="1" r="AW59"/>
  <c i="14" r="F38"/>
  <c i="1" r="BC71"/>
  <c i="5" r="F38"/>
  <c i="1" r="BC59"/>
  <c i="15" r="J36"/>
  <c i="1" r="AW72"/>
  <c i="16" r="J36"/>
  <c i="1" r="AW73"/>
  <c i="2" r="F39"/>
  <c i="1" r="BD56"/>
  <c r="AS54"/>
  <c i="4" r="F36"/>
  <c i="1" r="BA58"/>
  <c i="9" r="F39"/>
  <c i="1" r="BD64"/>
  <c i="3" r="J36"/>
  <c i="1" r="AW57"/>
  <c i="12" r="F39"/>
  <c i="1" r="BD68"/>
  <c i="11" l="1" r="R92"/>
  <c r="R91"/>
  <c i="3" r="R92"/>
  <c r="R91"/>
  <c r="P92"/>
  <c r="P91"/>
  <c i="1" r="AU57"/>
  <c i="17" r="BK90"/>
  <c r="J90"/>
  <c r="J64"/>
  <c i="13" r="BK90"/>
  <c r="J90"/>
  <c r="J64"/>
  <c i="7" r="R92"/>
  <c r="R91"/>
  <c i="15" r="T92"/>
  <c r="T91"/>
  <c r="R92"/>
  <c r="R91"/>
  <c i="10" r="P94"/>
  <c r="P93"/>
  <c i="1" r="AU66"/>
  <c i="12" r="P90"/>
  <c r="P89"/>
  <c i="1" r="AU68"/>
  <c i="13" r="P90"/>
  <c r="P89"/>
  <c i="1" r="AU69"/>
  <c i="9" r="T90"/>
  <c r="T89"/>
  <c i="10" r="T94"/>
  <c r="T93"/>
  <c i="16" r="T90"/>
  <c r="T89"/>
  <c i="14" r="T94"/>
  <c r="T93"/>
  <c i="2" r="R94"/>
  <c r="R93"/>
  <c i="13" r="R90"/>
  <c r="R89"/>
  <c i="6" r="T94"/>
  <c r="T93"/>
  <c i="10" r="R94"/>
  <c r="R93"/>
  <c i="4" r="T90"/>
  <c r="T89"/>
  <c i="7" r="T92"/>
  <c r="T91"/>
  <c i="12" r="T90"/>
  <c r="T89"/>
  <c i="14" r="BK94"/>
  <c r="J94"/>
  <c r="J64"/>
  <c i="15" r="P92"/>
  <c r="P91"/>
  <c i="1" r="AU72"/>
  <c i="14" r="P94"/>
  <c r="P93"/>
  <c i="1" r="AU71"/>
  <c i="8" r="P91"/>
  <c r="P90"/>
  <c i="1" r="AU63"/>
  <c i="8" r="BK91"/>
  <c r="J91"/>
  <c r="J64"/>
  <c i="6" r="R94"/>
  <c r="R93"/>
  <c i="4" r="P90"/>
  <c r="P89"/>
  <c i="1" r="AU58"/>
  <c i="2" r="T94"/>
  <c r="T93"/>
  <c i="18" r="BK80"/>
  <c r="J80"/>
  <c r="J59"/>
  <c i="17" r="BK89"/>
  <c r="J89"/>
  <c i="16" r="J90"/>
  <c r="J64"/>
  <c i="15" r="BK91"/>
  <c r="J91"/>
  <c r="J63"/>
  <c i="11" r="BK91"/>
  <c r="J91"/>
  <c i="1" r="AG66"/>
  <c i="10" r="J63"/>
  <c r="J94"/>
  <c r="J64"/>
  <c i="9" r="BK89"/>
  <c r="J89"/>
  <c i="7" r="BK91"/>
  <c r="J91"/>
  <c r="J63"/>
  <c i="6" r="J94"/>
  <c r="J64"/>
  <c i="5" r="BK89"/>
  <c r="J89"/>
  <c i="4" r="BK89"/>
  <c r="J89"/>
  <c i="1" r="AG57"/>
  <c i="3" r="J63"/>
  <c r="J92"/>
  <c r="J64"/>
  <c i="2" r="BK93"/>
  <c r="J93"/>
  <c r="J63"/>
  <c i="5" r="J35"/>
  <c i="1" r="AV59"/>
  <c r="AT59"/>
  <c i="5" r="J32"/>
  <c i="1" r="AG59"/>
  <c i="12" r="J32"/>
  <c i="1" r="AG68"/>
  <c r="BD65"/>
  <c i="3" r="F35"/>
  <c i="1" r="AZ57"/>
  <c r="AU55"/>
  <c i="13" r="F35"/>
  <c i="1" r="AZ69"/>
  <c i="3" r="J35"/>
  <c i="1" r="AV57"/>
  <c r="AT57"/>
  <c r="AN57"/>
  <c i="17" r="J32"/>
  <c i="1" r="AG74"/>
  <c i="16" r="J32"/>
  <c i="1" r="AG73"/>
  <c i="18" r="F33"/>
  <c i="1" r="AZ75"/>
  <c r="AU60"/>
  <c r="BB55"/>
  <c i="6" r="J35"/>
  <c i="1" r="AV61"/>
  <c r="AT61"/>
  <c i="2" r="F35"/>
  <c i="1" r="AZ56"/>
  <c r="BA70"/>
  <c r="AW70"/>
  <c i="5" r="F35"/>
  <c i="1" r="AZ59"/>
  <c i="6" r="F35"/>
  <c i="1" r="AZ61"/>
  <c i="7" r="F35"/>
  <c i="1" r="AZ62"/>
  <c i="15" r="J35"/>
  <c i="1" r="AV72"/>
  <c r="AT72"/>
  <c i="6" r="J32"/>
  <c i="1" r="AG61"/>
  <c i="10" r="J35"/>
  <c i="1" r="AV66"/>
  <c r="AT66"/>
  <c r="AN66"/>
  <c i="11" r="F35"/>
  <c i="1" r="AZ67"/>
  <c i="7" r="J35"/>
  <c i="1" r="AV62"/>
  <c r="AT62"/>
  <c i="8" r="J35"/>
  <c i="1" r="AV63"/>
  <c r="AT63"/>
  <c r="BA60"/>
  <c r="AW60"/>
  <c r="BD60"/>
  <c i="10" r="F35"/>
  <c i="1" r="AZ66"/>
  <c i="8" r="F35"/>
  <c i="1" r="AZ63"/>
  <c i="4" r="J32"/>
  <c i="1" r="AG58"/>
  <c r="BC55"/>
  <c i="15" r="F35"/>
  <c i="1" r="AZ72"/>
  <c r="BC65"/>
  <c r="AY65"/>
  <c i="4" r="F35"/>
  <c i="1" r="AZ58"/>
  <c r="BB65"/>
  <c r="AX65"/>
  <c r="BA65"/>
  <c r="AW65"/>
  <c i="9" r="J32"/>
  <c i="1" r="AG64"/>
  <c i="16" r="J35"/>
  <c i="1" r="AV73"/>
  <c r="AT73"/>
  <c r="BB70"/>
  <c r="AX70"/>
  <c i="12" r="F35"/>
  <c i="1" r="AZ68"/>
  <c r="BD55"/>
  <c i="9" r="F35"/>
  <c i="1" r="AZ64"/>
  <c i="14" r="F35"/>
  <c i="1" r="AZ71"/>
  <c r="BB60"/>
  <c r="AX60"/>
  <c i="18" r="J33"/>
  <c i="1" r="AV75"/>
  <c r="AT75"/>
  <c i="16" r="F35"/>
  <c i="1" r="AZ73"/>
  <c i="13" r="J35"/>
  <c i="1" r="AV69"/>
  <c r="AT69"/>
  <c i="12" r="J35"/>
  <c i="1" r="AV68"/>
  <c r="AT68"/>
  <c i="14" r="J35"/>
  <c i="1" r="AV71"/>
  <c r="AT71"/>
  <c r="BC60"/>
  <c r="AY60"/>
  <c i="2" r="J35"/>
  <c i="1" r="AV56"/>
  <c r="AT56"/>
  <c r="BC70"/>
  <c r="AY70"/>
  <c i="11" r="J32"/>
  <c i="1" r="AG67"/>
  <c i="4" r="J35"/>
  <c i="1" r="AV58"/>
  <c r="AT58"/>
  <c i="9" r="J35"/>
  <c i="1" r="AV64"/>
  <c r="AT64"/>
  <c r="BA55"/>
  <c r="AW55"/>
  <c r="BD70"/>
  <c i="17" r="J35"/>
  <c i="1" r="AV74"/>
  <c r="AT74"/>
  <c i="11" r="J35"/>
  <c i="1" r="AV67"/>
  <c r="AT67"/>
  <c i="17" r="F35"/>
  <c i="1" r="AZ74"/>
  <c i="13" l="1" r="BK89"/>
  <c r="J89"/>
  <c i="8" r="BK90"/>
  <c r="J90"/>
  <c r="J63"/>
  <c i="14" r="BK93"/>
  <c r="J93"/>
  <c r="J63"/>
  <c i="1" r="AN74"/>
  <c i="17" r="J63"/>
  <c i="1" r="AN73"/>
  <c i="17" r="J41"/>
  <c i="16" r="J41"/>
  <c i="1" r="AN68"/>
  <c r="AN67"/>
  <c i="11" r="J63"/>
  <c i="12" r="J41"/>
  <c i="11" r="J41"/>
  <c i="1" r="AN64"/>
  <c i="9" r="J63"/>
  <c i="10" r="J41"/>
  <c i="9" r="J41"/>
  <c i="1" r="AN61"/>
  <c r="AN59"/>
  <c i="5" r="J63"/>
  <c i="6" r="J41"/>
  <c i="1" r="AN58"/>
  <c i="4" r="J63"/>
  <c i="5" r="J41"/>
  <c i="4" r="J41"/>
  <c i="3" r="J41"/>
  <c i="1" r="AU70"/>
  <c r="AZ55"/>
  <c r="AV55"/>
  <c r="AT55"/>
  <c r="AZ65"/>
  <c r="AV65"/>
  <c r="AT65"/>
  <c r="AZ60"/>
  <c r="AV60"/>
  <c r="AT60"/>
  <c r="AZ70"/>
  <c r="AV70"/>
  <c r="AT70"/>
  <c i="18" r="J30"/>
  <c i="1" r="AG75"/>
  <c r="BB54"/>
  <c r="W31"/>
  <c r="BC54"/>
  <c r="W32"/>
  <c i="7" r="J32"/>
  <c i="1" r="AG62"/>
  <c r="AU65"/>
  <c r="BD54"/>
  <c r="W33"/>
  <c r="AY55"/>
  <c r="AX55"/>
  <c r="BA54"/>
  <c r="W30"/>
  <c i="13" r="J32"/>
  <c i="1" r="AG69"/>
  <c r="AG65"/>
  <c i="2" r="J32"/>
  <c i="1" r="AG56"/>
  <c r="AG55"/>
  <c i="15" r="J32"/>
  <c i="1" r="AG72"/>
  <c r="AN72"/>
  <c i="18" l="1" r="J39"/>
  <c i="13" r="J41"/>
  <c r="J63"/>
  <c i="15" r="J41"/>
  <c i="7" r="J41"/>
  <c i="1" r="AN62"/>
  <c i="2" r="J41"/>
  <c i="1" r="AN55"/>
  <c r="AN56"/>
  <c r="AN65"/>
  <c r="AN75"/>
  <c r="AN69"/>
  <c i="14" r="J32"/>
  <c i="1" r="AG71"/>
  <c r="AN71"/>
  <c r="AU54"/>
  <c r="AX54"/>
  <c r="AZ54"/>
  <c r="W29"/>
  <c r="AW54"/>
  <c r="AK30"/>
  <c r="AY54"/>
  <c i="8" r="J32"/>
  <c i="1" r="AG63"/>
  <c r="AN63"/>
  <c i="8" l="1" r="J41"/>
  <c i="14" r="J41"/>
  <c i="1" r="AG70"/>
  <c r="AG60"/>
  <c r="AN60"/>
  <c r="AV54"/>
  <c r="AK29"/>
  <c l="1" r="AN70"/>
  <c r="AG54"/>
  <c r="AK26"/>
  <c r="AT54"/>
  <c r="AN54"/>
  <c l="1"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<sst xmlns="http://schemas.openxmlformats.org/spreadsheetml/2006/main">
  <si>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</si>
  <si>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</si>
  <si>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</si>
  <si>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</si>
  <si>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</si>
  <si>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{f5d80b5c-1a59-4350-91bb-856c3531e04a}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</si>
  <si>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</si>
  <si>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</si>
  <si>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</si>
  <si>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</si>
  <si>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</si>
  <si>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</si>
  <si>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</si>
  <si>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</si>
  <si>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2025/031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</si>
  <si>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</si>
  <si>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</si>
  <si>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UHERSKÝ BROD, REKONSTRUKCE I.TP - UL. U SBORU, HODINÁŘSKÁ, NERUDOVA, KOMENSKÉHO, NAARDENSKÁ, PECHÁČKOVA, SEICHERTOVA</t>
  </si>
  <si>
    <t>KSO:</t>
  </si>
  <si>
    <t/>
  </si>
  <si>
    <t>CC-CZ:</t>
  </si>
  <si>
    <t>Místo:</t>
  </si>
  <si>
    <t>Uherský Brod</t>
  </si>
  <si>
    <t>Datum:</t>
  </si>
  <si>
    <t>22. 4. 2025</t>
  </si>
  <si>
    <t>Zadavatel:</t>
  </si>
  <si>
    <t>IČ:</t>
  </si>
  <si>
    <t xml:space="preserve"> </t>
  </si>
  <si>
    <t>DIČ: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</si>
  <si>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</si>
  <si>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</si>
  <si>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</si>
  <si>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</si>
  <si>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</si>
  <si>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</si>
  <si>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</si>
  <si>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</si>
  <si>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</si>
  <si>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</si>
  <si>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</si>
  <si>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</si>
  <si>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</si>
  <si>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</si>
  <si>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</si>
  <si>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</si>
  <si>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</si>
  <si>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</si>
  <si>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</si>
  <si>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</si>
  <si>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</si>
  <si>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</si>
  <si>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</si>
  <si>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</si>
  <si>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</si>
  <si>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</si>
  <si>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</si>
  <si>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</si>
  <si>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</si>
  <si>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</si>
  <si>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</si>
  <si>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</si>
  <si>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</si>
  <si>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</si>
  <si>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</si>
  <si>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</si>
  <si>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</si>
  <si>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</si>
  <si>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</si>
  <si>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</si>
  <si>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</si>
  <si>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</si>
  <si>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</si>
  <si>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</si>
  <si>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</si>
  <si>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ETAPA1</t>
  </si>
  <si>
    <t>Řady A-1, A-2, A-9-1, A-3-3</t>
  </si>
  <si>
    <t>STA</t>
  </si>
  <si>
    <t>1</t>
  </si>
  <si>
    <t>{157deaa7-581a-4da9-accb-8507b631c527}</t>
  </si>
  <si>
    <t>2</t>
  </si>
  <si>
    <t>/</t>
  </si>
  <si>
    <t>001.001</t>
  </si>
  <si>
    <t>Výkopové práce a obnova povrchů</t>
  </si>
  <si>
    <t>Soupis</t>
  </si>
  <si>
    <t>{ead1989b-c3bd-416d-9ee8-0c4e4a34e6da}</t>
  </si>
  <si>
    <t>001.002</t>
  </si>
  <si>
    <t>Výpis materiálu řady</t>
  </si>
  <si>
    <t>{c18d0984-d4cf-42cc-8f36-97f203c2d553}</t>
  </si>
  <si>
    <t>001.003</t>
  </si>
  <si>
    <t>Výpis materiálu přepojení přípojek</t>
  </si>
  <si>
    <t>{70834c78-28b3-4491-a240-ba32d8b7e11e}</t>
  </si>
  <si>
    <t>001.004</t>
  </si>
  <si>
    <t>Provizorní zásobení vodou</t>
  </si>
  <si>
    <t>{bd104f56-1e0e-466c-a6cc-8910492f11bb}</t>
  </si>
  <si>
    <t>ETAPA2</t>
  </si>
  <si>
    <t>Řady A-3-1, A-3-2, A-8-1, A-8-2, A-15-1, A-15-2</t>
  </si>
  <si>
    <t>{866f6530-3f07-4eda-8463-0769ec1fe38e}</t>
  </si>
  <si>
    <t>002.001</t>
  </si>
  <si>
    <t>{bdd7ee86-dcca-4a2a-a9f2-b43cad358886}</t>
  </si>
  <si>
    <t>002.002</t>
  </si>
  <si>
    <t>{70ed9cbc-031f-4f98-b75a-5c9316512a0b}</t>
  </si>
  <si>
    <t>002.003</t>
  </si>
  <si>
    <t>{eb0402d8-146d-42f3-9d6c-6a10cd67637e}</t>
  </si>
  <si>
    <t>002.004</t>
  </si>
  <si>
    <t>{988df8d9-e6cb-4cfd-a313-6a3b3e456a0f}</t>
  </si>
  <si>
    <t>ETAPA3</t>
  </si>
  <si>
    <t>Řady A-9-5, A-9-6, A-8-3</t>
  </si>
  <si>
    <t>{7c170d60-8afc-4f06-b46f-310d972baeae}</t>
  </si>
  <si>
    <t>003.001</t>
  </si>
  <si>
    <t>{2746c9fe-9c9a-4e6a-bef2-c5e75288ffcc}</t>
  </si>
  <si>
    <t>003.002</t>
  </si>
  <si>
    <t>{bdf3eed9-25a3-4b9d-8243-412f8401e44b}</t>
  </si>
  <si>
    <t>003.003</t>
  </si>
  <si>
    <t>{ef403317-c091-4f73-bc0b-556de0d1e285}</t>
  </si>
  <si>
    <t>003.004</t>
  </si>
  <si>
    <t>{38e0ac97-a5fb-47fa-9051-b8db35e8f5fd}</t>
  </si>
  <si>
    <t>ETAPA4</t>
  </si>
  <si>
    <t xml:space="preserve">Řady A-9-2, A-9-3, A-9-4, A-10, A-11-1, A-11-2 </t>
  </si>
  <si>
    <t>{5deb5611-7622-46e4-874d-00afcd378301}</t>
  </si>
  <si>
    <t>004.001</t>
  </si>
  <si>
    <t>{3462c345-6c08-471b-a026-592c92fc6435}</t>
  </si>
  <si>
    <t>004.002</t>
  </si>
  <si>
    <t>Výpis mateiálů řady</t>
  </si>
  <si>
    <t>{d9f7ff9c-9c1c-40ab-a7f7-fefc2601a59f}</t>
  </si>
  <si>
    <t>004.003</t>
  </si>
  <si>
    <t>Výpis mateiálů přepojení přípojek</t>
  </si>
  <si>
    <t>{6f489ac1-3579-4206-a24b-eb902a7fe374}</t>
  </si>
  <si>
    <t>004.004</t>
  </si>
  <si>
    <t>{cc9ebbc4-3dd6-4361-9333-1c5bd217fe26}</t>
  </si>
  <si>
    <t>OVN</t>
  </si>
  <si>
    <t>Ostatní a vedlejší náklady</t>
  </si>
  <si>
    <t>{d696f77a-7f00-486b-b939-f2f53717eceb}</t>
  </si>
  <si>
    <t>KRYCÍ LIST SOUPISU PRACÍ</t>
  </si>
  <si>
    <t>Objekt:</t>
  </si>
  <si>
    <t>ETAPA1 - Řady A-1, A-2, A-9-1, A-3-3</t>
  </si>
  <si>
    <t>Soupis:</t>
  </si>
  <si>
    <t>001.001 - Výkopové práce a obnova povrchů</t>
  </si>
  <si>
    <t>REKAPITULACE ČLENĚNÍ SOUPISU PRACÍ</t>
  </si>
  <si>
    <t>Kód dílu - Popis</t>
  </si>
  <si>
    <t>Cena celkem [CZK]</t>
  </si>
  <si>
    <t>-1</t>
  </si>
  <si>
    <t xml:space="preserve">HSV -  Práce a dodávky HSV</t>
  </si>
  <si>
    <t xml:space="preserve">    1 - Zemní práce</t>
  </si>
  <si>
    <t xml:space="preserve">    4 - Vodorovné konstrukce</t>
  </si>
  <si>
    <t xml:space="preserve">    5 - Komunikace pozemní</t>
  </si>
  <si>
    <t xml:space="preserve">    8 - Vedení trubní dálková a přípojná</t>
  </si>
  <si>
    <t xml:space="preserve">    9 - Ostatní konstrukce a práce, bourání</t>
  </si>
  <si>
    <t xml:space="preserve">    997 - Přesun sutě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</si>
  <si>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</si>
  <si>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</si>
  <si>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</si>
  <si>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</si>
  <si>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</si>
  <si>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</si>
  <si>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</si>
  <si>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</si>
  <si>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</si>
  <si>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</si>
  <si>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</si>
  <si>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</si>
  <si>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</si>
  <si>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</si>
  <si>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</si>
  <si>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 xml:space="preserve"> Práce a dodávky HSV</t>
  </si>
  <si>
    <t>ROZPOCET</t>
  </si>
  <si>
    <t>Zemní práce</t>
  </si>
  <si>
    <t>K</t>
  </si>
  <si>
    <t>113106343</t>
  </si>
  <si>
    <t>Rozebrání dlažeb a dílců při překopech inženýrských sítí s přemístěním hmot na skládku na vzdálenost do 3 m nebo s naložením na dopravní prostředek strojně plochy jednotlivě do 15 m2 komunikací pro pěší s ložem z kameniva nebo živice a s výplní spár ze zámkové dlažby</t>
  </si>
  <si>
    <t>m2</t>
  </si>
  <si>
    <t>CS ÚRS 2025 01</t>
  </si>
  <si>
    <t>4</t>
  </si>
  <si>
    <t>1074434749</t>
  </si>
  <si>
    <t>Online PSC</t>
  </si>
  <si>
    <t>https://podminky.urs.cz/item/CS_URS_2025_01/113106343</t>
  </si>
  <si>
    <t>VV</t>
  </si>
  <si>
    <t>"Rozebrání a obnova povrchu dle C4.1, chodník dlažba:" 2</t>
  </si>
  <si>
    <t>Součet</t>
  </si>
  <si>
    <t>113106351</t>
  </si>
  <si>
    <t>Rozebrání dlažeb a dílců při překopech inženýrských sítí s přemístěním hmot na skládku na vzdálenost do 3 m nebo s naložením na dopravní prostředek strojně plochy jednotlivě do 15 m2 vozovek a ploch, s jakoukoliv výplní spár z velkých kostek s ložem z kameniva těženého</t>
  </si>
  <si>
    <t>390576839</t>
  </si>
  <si>
    <t>https://podminky.urs.cz/item/CS_URS_2025_01/113106351</t>
  </si>
  <si>
    <t>"Rozebrání a obnova povrchu dle C4.1, místní komunikace žulové kostky:" 100</t>
  </si>
  <si>
    <t>3</t>
  </si>
  <si>
    <t>113107423</t>
  </si>
  <si>
    <t>Odstranění podkladů nebo krytů při překopech inženýrských sítí s přemístěním hmot na skládku ve vzdálenosti do 3 m nebo s naložením na dopravní prostředek strojně plochy jednotlivě do 15 m2 z kameniva hrubého drceného, o tl. vrstvy přes 200 do 300 mm</t>
  </si>
  <si>
    <t>-1505383710</t>
  </si>
  <si>
    <t>https://podminky.urs.cz/item/CS_URS_2025_01/113107423</t>
  </si>
  <si>
    <t xml:space="preserve">"Rozebrání a obnova povrchu dle C4.1, místní komunikace žulové kostky (nad rýhami a jámami)" </t>
  </si>
  <si>
    <t>"Mimo povrchy započítané do rozebrání a opravy povrchů rekonstrukcí kanalizace."</t>
  </si>
  <si>
    <t>"Řad A-1:" 1*9,5</t>
  </si>
  <si>
    <t>"Řad A-2:" (4*1,2*1)+(1,5*1)+(2*1)+(5*1)+(5*1)</t>
  </si>
  <si>
    <t>"Řad A-3-3:" 0</t>
  </si>
  <si>
    <t>"Řad A-9:" 1*7</t>
  </si>
  <si>
    <t>-522349257</t>
  </si>
  <si>
    <t>"Provizorní zapravení jednotlivých úseků, předpokládané opakované využití kameniva:"</t>
  </si>
  <si>
    <t>"Řad A-2, A-9-1:" 33</t>
  </si>
  <si>
    <t>5</t>
  </si>
  <si>
    <t>113202111</t>
  </si>
  <si>
    <t>Vytrhání obrub s vybouráním lože, s přemístěním hmot na skládku na vzdálenost do 3 m nebo s naložením na dopravní prostředek z krajníků nebo obrubníků stojatých</t>
  </si>
  <si>
    <t>m</t>
  </si>
  <si>
    <t>2058778993</t>
  </si>
  <si>
    <t>https://podminky.urs.cz/item/CS_URS_2025_01/113202111</t>
  </si>
  <si>
    <t>"Rozebrání a obnova povrchu dle C4.1:" 2</t>
  </si>
  <si>
    <t>6</t>
  </si>
  <si>
    <t>119001405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</si>
  <si>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plastového, jmenovité světlosti DN do 200 mm</t>
  </si>
  <si>
    <t>175856235</t>
  </si>
  <si>
    <t>https://podminky.urs.cz/item/CS_URS_2025_01/119001405</t>
  </si>
  <si>
    <t>"Křížení inženýrských sítí dle D2.1:"</t>
  </si>
  <si>
    <t>"Vodovod, plynovod:" 1*(1+1+1)</t>
  </si>
  <si>
    <t>7</t>
  </si>
  <si>
    <t>119001421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</si>
  <si>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t>
  </si>
  <si>
    <t>1062998396</t>
  </si>
  <si>
    <t>https://podminky.urs.cz/item/CS_URS_2025_01/119001421</t>
  </si>
  <si>
    <t>"Podzemní kabelové vedení:" 1*(1+1+1)</t>
  </si>
  <si>
    <t>8</t>
  </si>
  <si>
    <t>131251206</t>
  </si>
  <si>
    <t>Hloubení zapažených jam a zářezů strojně s urovnáním dna do předepsaného profilu a spádu v hornině třídy těžitelnosti I skupiny 3 přes 1 000 do 5 000 m3</t>
  </si>
  <si>
    <t>m3</t>
  </si>
  <si>
    <t>113536950</t>
  </si>
  <si>
    <t>https://podminky.urs.cz/item/CS_URS_2025_01/131251206</t>
  </si>
  <si>
    <t>"Hloubka výkopu uvažována po odečtu povrchů."</t>
  </si>
  <si>
    <t>"Řad A-1:" 0</t>
  </si>
  <si>
    <t>"Řad A-2:" (4*1,2*1*1,5)+(1,5*1*1,5)+(2*1*1,6)</t>
  </si>
  <si>
    <t>"Řad A-9:" 0</t>
  </si>
  <si>
    <t>9</t>
  </si>
  <si>
    <t>132254206</t>
  </si>
  <si>
    <t>Hloubení zapažených rýh šířky přes 800 do 2 000 mm strojně s urovnáním dna do předepsaného profilu a spádu v hornině třídy těžitelnosti I skupiny 3 přes 1 000 do 5 000 m3</t>
  </si>
  <si>
    <t>422950389</t>
  </si>
  <si>
    <t>https://podminky.urs.cz/item/CS_URS_2025_01/132254206</t>
  </si>
  <si>
    <t>"Řad A-1:" 1*9,5*1,5</t>
  </si>
  <si>
    <t>"Řad A-2:" (5*1*1,7)+(5*1*1,7)+(8*1*2,6)</t>
  </si>
  <si>
    <t>"Řad A-3-3:" 1*3*1,55</t>
  </si>
  <si>
    <t>"Řad A-9:" 1*7*1,6</t>
  </si>
  <si>
    <t>10</t>
  </si>
  <si>
    <t>139001101</t>
  </si>
  <si>
    <t>Příplatek k cenám hloubených vykopávek za ztížení vykopávky v blízkosti podzemního vedení nebo výbušnin pro jakoukoliv třídu horniny</t>
  </si>
  <si>
    <t>-1974943057</t>
  </si>
  <si>
    <t>https://podminky.urs.cz/item/CS_URS_2025_01/139001101</t>
  </si>
  <si>
    <t>"Případně proveden ruční výkop dle požadavků správců jednotlivých inženýrských sítí."</t>
  </si>
  <si>
    <t>"Vodovod, plynovod:" 1*(1*1*1)</t>
  </si>
  <si>
    <t>"Podzemní kabelové vedení:" 1*(1*1*1)</t>
  </si>
  <si>
    <t>11</t>
  </si>
  <si>
    <t>151101201</t>
  </si>
  <si>
    <t>Zřízení pažení stěn výkopu bez rozepření nebo vzepření příložné, hloubky do 4 m</t>
  </si>
  <si>
    <t>1379153765</t>
  </si>
  <si>
    <t>https://podminky.urs.cz/item/CS_URS_2025_01/151101201</t>
  </si>
  <si>
    <t>"Řad A-2:" (4*2*(1,2+1)*1,9)+(2*(1,5+1)*1,9)+(2*(2+1)*2)</t>
  </si>
  <si>
    <t>151101211</t>
  </si>
  <si>
    <t>Odstranění pažení stěn výkopu bez rozepření nebo vzepření s uložením pažin na vzdálenost do 3 m od okraje výkopu příložné, hloubky do 4 m</t>
  </si>
  <si>
    <t>894479596</t>
  </si>
  <si>
    <t>https://podminky.urs.cz/item/CS_URS_2025_01/151101211</t>
  </si>
  <si>
    <t>13</t>
  </si>
  <si>
    <t>151101301</t>
  </si>
  <si>
    <t>Zřízení rozepření zapažených stěn výkopů s potřebným přepažováním při pažení příložném, hloubky do 4 m</t>
  </si>
  <si>
    <t>1359930046</t>
  </si>
  <si>
    <t>https://podminky.urs.cz/item/CS_URS_2025_01/151101301</t>
  </si>
  <si>
    <t>"Řad A-2:" (4*1,2*1*1,9)+(1,5*1*1,9)+(2*1*2)</t>
  </si>
  <si>
    <t>14</t>
  </si>
  <si>
    <t>151101311</t>
  </si>
  <si>
    <t>Odstranění rozepření stěn výkopů s uložením materiálu na vzdálenost do 3 m od okraje výkopu pažení příložného, hloubky do 4 m</t>
  </si>
  <si>
    <t>-1934557637</t>
  </si>
  <si>
    <t>https://podminky.urs.cz/item/CS_URS_2025_01/151101311</t>
  </si>
  <si>
    <t>15</t>
  </si>
  <si>
    <t>151811131</t>
  </si>
  <si>
    <t>Zřízení pažicích boxů pro pažení a rozepření stěn rýh podzemního vedení hloubka výkopu do 4 m, šířka do 1,2 m</t>
  </si>
  <si>
    <t>-727268615</t>
  </si>
  <si>
    <t>https://podminky.urs.cz/item/CS_URS_2025_01/151811131</t>
  </si>
  <si>
    <t>"Řad A-1:" 2*9,5*1,9</t>
  </si>
  <si>
    <t>"Řad A-2:" (5*2*2,1)+(5*2*2,1)+(8*2*3)</t>
  </si>
  <si>
    <t>"Řad A-3-3:" 2*3*2</t>
  </si>
  <si>
    <t>"Řad A-9:" 2*7*2</t>
  </si>
  <si>
    <t>16</t>
  </si>
  <si>
    <t>151811231</t>
  </si>
  <si>
    <t>Odstranění pažicích boxů pro pažení a rozepření stěn rýh podzemního vedení hloubka výkopu do 4 m, šířka do 1,2 m</t>
  </si>
  <si>
    <t>-502295808</t>
  </si>
  <si>
    <t>https://podminky.urs.cz/item/CS_URS_2025_01/151811231</t>
  </si>
  <si>
    <t>17</t>
  </si>
  <si>
    <t>162251122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</si>
  <si>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</si>
  <si>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467748736</t>
  </si>
  <si>
    <t>https://podminky.urs.cz/item/CS_URS_2025_01/162251122</t>
  </si>
  <si>
    <t>"Řad A-2, A-9-1:" 33*0,3</t>
  </si>
  <si>
    <t>18</t>
  </si>
  <si>
    <t>162751114</t>
  </si>
  <si>
    <t>Vodorovné přemístění výkopku nebo sypaniny po suchu na obvyklém dopravním prostředku, bez naložení výkopku, avšak se složením bez rozhrnutí z horniny třídy těžitelnosti I skupiny 1 až 3 na vzdálenost přes 6 000 do 7 000 m</t>
  </si>
  <si>
    <t>1132112517</t>
  </si>
  <si>
    <t>https://podminky.urs.cz/item/CS_URS_2025_01/162751114</t>
  </si>
  <si>
    <t>"Odvoz přebytečného výkopku na skládku, předpokládáno 7 Km."</t>
  </si>
  <si>
    <t>Mezisoučet</t>
  </si>
  <si>
    <t>19</t>
  </si>
  <si>
    <t>171201231</t>
  </si>
  <si>
    <t>Poplatek za uložení stavebního odpadu na recyklační skládce (skládkovné) zeminy a kamení zatříděného do Katalogu odpadů pod kódem 17 05 04</t>
  </si>
  <si>
    <t>t</t>
  </si>
  <si>
    <t>-924552522</t>
  </si>
  <si>
    <t>https://podminky.urs.cz/item/CS_URS_2025_01/171201231</t>
  </si>
  <si>
    <t>135,8*2 'Přepočtené koeficientem množství</t>
  </si>
  <si>
    <t>20</t>
  </si>
  <si>
    <t>174101101</t>
  </si>
  <si>
    <t>Zásyp sypaninou z jakékoliv horniny strojně s uložením výkopku ve vrstvách se zhutněním jam, šachet, rýh nebo kolem objektů v těchto vykopávkách</t>
  </si>
  <si>
    <t>-465829467</t>
  </si>
  <si>
    <t>https://podminky.urs.cz/item/CS_URS_2025_01/174101101</t>
  </si>
  <si>
    <t>"Zásypy kamenivem zpevněných ploch"</t>
  </si>
  <si>
    <t>"Odečet vytlačené kubatury lože a obsypy:" -4,58-11,45</t>
  </si>
  <si>
    <t>M</t>
  </si>
  <si>
    <t>58344197</t>
  </si>
  <si>
    <t>štěrkodrť frakce 0/63</t>
  </si>
  <si>
    <t>CS ÚRS 2024 02</t>
  </si>
  <si>
    <t>-1607834598</t>
  </si>
  <si>
    <t>64,52*2 'Přepočtené koeficientem množství</t>
  </si>
  <si>
    <t>22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</si>
  <si>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</si>
  <si>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</si>
  <si>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1543403129</t>
  </si>
  <si>
    <t>https://podminky.urs.cz/item/CS_URS_2025_01/175151101</t>
  </si>
  <si>
    <t>"Jámy:"</t>
  </si>
  <si>
    <t>"Řad A-2:" (4*1,2*1*0,25)+(1,5*1*0,25)+(2*1*0,25)</t>
  </si>
  <si>
    <t>"Rýhy:"</t>
  </si>
  <si>
    <t>"Řad A-1:" 1*9,5*0,25</t>
  </si>
  <si>
    <t>"Řad A-2:" (5*1*0,25)+(5*1*0,25)+(8*1*0,25)</t>
  </si>
  <si>
    <t>"Řad A-3-3:" 1*3*0,25</t>
  </si>
  <si>
    <t>"Řad A-9:" 1*7*0,25</t>
  </si>
  <si>
    <t>23</t>
  </si>
  <si>
    <t>58344121</t>
  </si>
  <si>
    <t>štěrkodrť frakce 0/8</t>
  </si>
  <si>
    <t>-1772537867</t>
  </si>
  <si>
    <t>11,45*2 'Přepočtené koeficientem množství</t>
  </si>
  <si>
    <t>Vodorovné konstrukce</t>
  </si>
  <si>
    <t>24</t>
  </si>
  <si>
    <t>451541111</t>
  </si>
  <si>
    <t>Lože pod potrubí, stoky a drobné objekty v otevřeném výkopu ze štěrkodrtě 0-63 mm</t>
  </si>
  <si>
    <t>-1818169242</t>
  </si>
  <si>
    <t>https://podminky.urs.cz/item/CS_URS_2025_01/451541111</t>
  </si>
  <si>
    <t>"Řad A-2:" (4*1,2*1*0,1)+(1,5*1*0,1)+(2*1*0,1)</t>
  </si>
  <si>
    <t>"Řad A-1:" 1*9,5*0,1</t>
  </si>
  <si>
    <t>"Řad A-2:" (5*1*0,1)+(5*1*0,1)+(8*1*0,1)</t>
  </si>
  <si>
    <t>"Řad A-3-3:" 1*3*0,1</t>
  </si>
  <si>
    <t>"Řad A-9:" 1*7*0,1</t>
  </si>
  <si>
    <t>Komunikace pozemní</t>
  </si>
  <si>
    <t>25</t>
  </si>
  <si>
    <t>564861011</t>
  </si>
  <si>
    <t>Podklad ze štěrkodrti ŠD s rozprostřením a zhutněním plochy jednotlivě do 100 m2, po zhutnění tl. 200 mm</t>
  </si>
  <si>
    <t>164803246</t>
  </si>
  <si>
    <t>https://podminky.urs.cz/item/CS_URS_2025_01/564861011</t>
  </si>
  <si>
    <t xml:space="preserve">"Rozebrání a obnova povrchu dle C4.1, místní komunikace žulové kostky (nad rýhami a jámami) (použita frakce 0/32):" </t>
  </si>
  <si>
    <t>26</t>
  </si>
  <si>
    <t>564871016</t>
  </si>
  <si>
    <t>Podklad ze štěrkodrti ŠD s rozprostřením a zhutněním plochy jednotlivě do 100 m2, po zhutnění tl. 300 mm</t>
  </si>
  <si>
    <t>165609860</t>
  </si>
  <si>
    <t>https://podminky.urs.cz/item/CS_URS_2025_01/564871016</t>
  </si>
  <si>
    <t>"Provizorní zapravení jednotlivých úseků, předpokládané opakované využití kameniva (25% rozsahu):"</t>
  </si>
  <si>
    <t>"Řad A-2, A-9-1:" 33*0,25</t>
  </si>
  <si>
    <t>27</t>
  </si>
  <si>
    <t>565211111</t>
  </si>
  <si>
    <t>Podklad ze štěrku částečně zpevněného cementovou maltou ŠCM s rozprostřením a s hutněním, po zhutnění tl. 150 mm</t>
  </si>
  <si>
    <t>450076102</t>
  </si>
  <si>
    <t>https://podminky.urs.cz/item/CS_URS_2025_01/565211111</t>
  </si>
  <si>
    <t>"Rozebrání a obnova povrchu dle C4.1, místní komunikace žulové kostky:" 70</t>
  </si>
  <si>
    <t>28</t>
  </si>
  <si>
    <t>591111111</t>
  </si>
  <si>
    <t>Kladení dlažby z kostek s provedením lože do tl. 50 mm, s vyplněním spár, s dvojím beraněním a se smetením přebytečného materiálu na krajnici velkých z kamene, do lože z kameniva těženého</t>
  </si>
  <si>
    <t>-1905782311</t>
  </si>
  <si>
    <t>https://podminky.urs.cz/item/CS_URS_2025_01/591111111</t>
  </si>
  <si>
    <t>29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</si>
  <si>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</si>
  <si>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</si>
  <si>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1337916608</t>
  </si>
  <si>
    <t>https://podminky.urs.cz/item/CS_URS_2025_01/596211110</t>
  </si>
  <si>
    <t>Vedení trubní dálková a přípojná</t>
  </si>
  <si>
    <t>30</t>
  </si>
  <si>
    <t>850311811</t>
  </si>
  <si>
    <t>Bourání stávajícího potrubí z trub litinových hrdlových nebo přírubových v otevřeném výkopu DN do 150</t>
  </si>
  <si>
    <t>-359926075</t>
  </si>
  <si>
    <t>https://podminky.urs.cz/item/CS_URS_2025_01/850311811</t>
  </si>
  <si>
    <t>"Vybourání stávajícího potrubí v rýhách a jámách:"</t>
  </si>
  <si>
    <t>"Řad A-2:" (4*1)+2+1</t>
  </si>
  <si>
    <t>"Řad A-1:" 9,5</t>
  </si>
  <si>
    <t>"Řad A-2:" 5+5+8</t>
  </si>
  <si>
    <t>"Řad A-3-3:" 3</t>
  </si>
  <si>
    <t>"Řad A-9:" 7</t>
  </si>
  <si>
    <t>31</t>
  </si>
  <si>
    <t>891247812</t>
  </si>
  <si>
    <t>Demontáž vodovodních armatur na potrubí hydrantů podzemních DN 80</t>
  </si>
  <si>
    <t>kus</t>
  </si>
  <si>
    <t>375643134</t>
  </si>
  <si>
    <t>https://podminky.urs.cz/item/CS_URS_2025_01/891247812</t>
  </si>
  <si>
    <t>32</t>
  </si>
  <si>
    <t>R890001</t>
  </si>
  <si>
    <t>Dodávka a montáž stavebních úprav stávající šachty (ubourání komínu a zasypání, zadláždění) provedení prostupů pro potrubí včetně odvozu a likvidace vzniklé suti včetně všech souvisejících konstrukcí a prací</t>
  </si>
  <si>
    <t>kpl</t>
  </si>
  <si>
    <t>744054896</t>
  </si>
  <si>
    <t>33</t>
  </si>
  <si>
    <t>R890002</t>
  </si>
  <si>
    <t>Dodávka a montáž stavebních úprav stávající šachty AŠ-I-18 provedení prostupů pro potrubí a jejich zapravení včetně odvozu a likvidace vzniklé suti včetně všech souvisejících konstrukcí a prací</t>
  </si>
  <si>
    <t>-947260965</t>
  </si>
  <si>
    <t>Ostatní konstrukce a práce, bourání</t>
  </si>
  <si>
    <t>34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</si>
  <si>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</si>
  <si>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</si>
  <si>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-1137657106</t>
  </si>
  <si>
    <t>https://podminky.urs.cz/item/CS_URS_2025_01/916131213</t>
  </si>
  <si>
    <t>35</t>
  </si>
  <si>
    <t>979021113</t>
  </si>
  <si>
    <t>Očištění vybouraných prvků při překopech inženýrských sítí od spojovacího materiálu s odklizením a uložením očištěných hmot a spojovacího materiálu na skládku do vzdálenosti 10 m nebo naložením na dopravní prostředek obrubníků a krajníků, vybouraných z jakéhokoliv lože a s jakoukoliv výplní spár silničních</t>
  </si>
  <si>
    <t>-195927756</t>
  </si>
  <si>
    <t>https://podminky.urs.cz/item/CS_URS_2025_01/979021113</t>
  </si>
  <si>
    <t>36</t>
  </si>
  <si>
    <t>979051121</t>
  </si>
  <si>
    <t>Očištění vybouraných prvků při překopech inženýrských sítí od spojovacího materiálu s odklizením a uložením očištěných hmot a spojovacího materiálu na skládku do vzdálenosti 10 m nebo naložením na dopravní prostředek zámkových dlaždic s vyplněním spár kamenivem</t>
  </si>
  <si>
    <t>430109692</t>
  </si>
  <si>
    <t>https://podminky.urs.cz/item/CS_URS_2025_01/979051121</t>
  </si>
  <si>
    <t>37</t>
  </si>
  <si>
    <t>979071011</t>
  </si>
  <si>
    <t>Očištění vybouraných dlažebních kostek při překopech inženýrských sítí od spojovacího materiálu, s přemístěním hmot na skládku na vzdálenost do 3 m nebo s naložením na dopravní prostředek velkých, s původním vyplněním spár kamenivem těženým</t>
  </si>
  <si>
    <t>-140778935</t>
  </si>
  <si>
    <t>https://podminky.urs.cz/item/CS_URS_2025_01/979071011</t>
  </si>
  <si>
    <t>997</t>
  </si>
  <si>
    <t>Přesun sutě</t>
  </si>
  <si>
    <t>38</t>
  </si>
  <si>
    <t>997221551</t>
  </si>
  <si>
    <t>Vodorovná doprava suti bez naložení, ale se složením a s hrubým urovnáním ze sypkých materiálů, na vzdálenost do 1 km</t>
  </si>
  <si>
    <t>232244346</t>
  </si>
  <si>
    <t>https://podminky.urs.cz/item/CS_URS_2025_01/997221551</t>
  </si>
  <si>
    <t>"Odvoz vybouraných hmot na skládku, případně k dalšímu použití."</t>
  </si>
  <si>
    <t>"Kamenivo (pol. 3-4):" 15,312+14,52</t>
  </si>
  <si>
    <t>39</t>
  </si>
  <si>
    <t>997221559</t>
  </si>
  <si>
    <t>Vodorovná doprava suti bez naložení, ale se složením a s hrubým urovnáním Příplatek k ceně za každý další započatý 1 km přes 1 km</t>
  </si>
  <si>
    <t>-2119734215</t>
  </si>
  <si>
    <t>https://podminky.urs.cz/item/CS_URS_2025_01/997221559</t>
  </si>
  <si>
    <t>29,832*6 'Přepočtené koeficientem množství</t>
  </si>
  <si>
    <t>40</t>
  </si>
  <si>
    <t>997221561</t>
  </si>
  <si>
    <t>Vodorovná doprava suti bez naložení, ale se složením a s hrubým urovnáním z kusových materiálů, na vzdálenost do 1 km</t>
  </si>
  <si>
    <t>-1200092132</t>
  </si>
  <si>
    <t>https://podminky.urs.cz/item/CS_URS_2025_01/997221561</t>
  </si>
  <si>
    <t>"Trubní vedení a armatury (pol. 30-31):" 6,595</t>
  </si>
  <si>
    <t>41</t>
  </si>
  <si>
    <t>997221569</t>
  </si>
  <si>
    <t>1424194057</t>
  </si>
  <si>
    <t>https://podminky.urs.cz/item/CS_URS_2025_01/997221569</t>
  </si>
  <si>
    <t>6,595*6 'Přepočtené koeficientem množství</t>
  </si>
  <si>
    <t>42</t>
  </si>
  <si>
    <t>997221873</t>
  </si>
  <si>
    <t>-1508543723</t>
  </si>
  <si>
    <t>https://podminky.urs.cz/item/CS_URS_2025_01/997221873</t>
  </si>
  <si>
    <t>998</t>
  </si>
  <si>
    <t>Přesun hmot</t>
  </si>
  <si>
    <t>43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</si>
  <si>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</si>
  <si>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</si>
  <si>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-464200366</t>
  </si>
  <si>
    <t>https://podminky.urs.cz/item/CS_URS_2025_01/998276101</t>
  </si>
  <si>
    <t>44</t>
  </si>
  <si>
    <t>998276125</t>
  </si>
  <si>
    <t>Přesun hmot pro trubní vedení hloubené z trub z plastických hmot nebo sklolaminátových Příplatek k cenám za zvětšený přesun přes vymezenou dopravní vzdálenost přes 500 do 1000 m</t>
  </si>
  <si>
    <t>-1041179886</t>
  </si>
  <si>
    <t>https://podminky.urs.cz/item/CS_URS_2025_01/998276125</t>
  </si>
  <si>
    <t>001.002 - Výpis materiálu řady</t>
  </si>
  <si>
    <t>HSV - Práce a dodávky HSV</t>
  </si>
  <si>
    <t xml:space="preserve">    8 - Trubní vedení</t>
  </si>
  <si>
    <t xml:space="preserve">    85 -  Potrubí z trub litinových</t>
  </si>
  <si>
    <t xml:space="preserve">    89 -  Ostatní konstrukce</t>
  </si>
  <si>
    <t>Práce a dodávky HSV</t>
  </si>
  <si>
    <t>141721255</t>
  </si>
  <si>
    <t>Řízený zemní protlak délky protlaku přes 50 do 100 m v hornině třídy těžitelnosti I a II, skupiny 1 až 4 včetně zatažení trub v hloubce do 6 m průměru vrtu přes 180 do 225 mm</t>
  </si>
  <si>
    <t>537478493</t>
  </si>
  <si>
    <t>https://podminky.urs.cz/item/CS_URS_2025_01/141721255</t>
  </si>
  <si>
    <t>"Etapa 1, dle výpisu materiálu D10, pozice 1 (řady), horizontálně žízené vrtání:" 188,5</t>
  </si>
  <si>
    <t>Trubní vedení</t>
  </si>
  <si>
    <t>857212122</t>
  </si>
  <si>
    <t>Montáž litinových tvarovek na potrubí litinovém tlakovém jednoosých na potrubí z trub přírubových v otevřeném výkopu, kanálu nebo v šachtě DN 50</t>
  </si>
  <si>
    <t>1062582371</t>
  </si>
  <si>
    <t>https://podminky.urs.cz/item/CS_URS_2025_01/857212122</t>
  </si>
  <si>
    <t>R551001</t>
  </si>
  <si>
    <t>příruba PP-ocel d 63 DN 50 PN 10/16</t>
  </si>
  <si>
    <t>-137404491</t>
  </si>
  <si>
    <t>P</t>
  </si>
  <si>
    <t>Poznámka k položce:_x000d_
Příruba PP-ocel d 63 DN 50 PN 10/16_x000d_
- příruba z PP s 30% skelných vláken s ocelovým jádrem_x000d_
- pro PE lemový nákružek_x000d_
- médium pitná voda</t>
  </si>
  <si>
    <t>"Etapa 1, dle výpisu materiálu D10, pozice 42 (řady):" 2</t>
  </si>
  <si>
    <t>857242122</t>
  </si>
  <si>
    <t>Montáž litinových tvarovek na potrubí litinovém tlakovém jednoosých na potrubí z trub přírubových v otevřeném výkopu, kanálu nebo v šachtě DN 80</t>
  </si>
  <si>
    <t>-1338643170</t>
  </si>
  <si>
    <t>https://podminky.urs.cz/item/CS_URS_2025_01/857242122</t>
  </si>
  <si>
    <t>R552001</t>
  </si>
  <si>
    <t>přírubové koleno s patkou DN80 PN16 tvárná litina epoxidový nástřik médium pitná voda</t>
  </si>
  <si>
    <t>-1199483664</t>
  </si>
  <si>
    <t>Poznámka k položce:_x000d_
Přírubové patkové koleno 90° (N-kus) DN 80 PN 10/16 dle ČSN EN 545/2015_x000d_
- těleso tvárná litina_x000d_
- vně i uvnitř nástřik epoxidové pryskyřice_x000d_
- médium pitná voda</t>
  </si>
  <si>
    <t>"Etapa 1, dle výpisu materiálu D10, pozice 22 (řady):" 3</t>
  </si>
  <si>
    <t>R552002</t>
  </si>
  <si>
    <t>FF-kus DN 80 dl. 200 mm PN 10/16 tvárná litina epoxidový nástřik médium pitná voda</t>
  </si>
  <si>
    <t>-1562806207</t>
  </si>
  <si>
    <t>Poznámka k položce:_x000d_
Přírubová tvarovka: FF-kus DN 80 dl. 200 mm PN 10/16_x000d_
- tělo tvárná litina_x000d_
- vně i uvnitř nástřik epoxidové pryskyřice_x000d_
-médium pitná voda</t>
  </si>
  <si>
    <t>"Etapa 1, dle výpisu materiálu D10, pozice 24 (řady):" 3</t>
  </si>
  <si>
    <t>R552003</t>
  </si>
  <si>
    <t>přírubový přechod FFR-kus DN 80/50 PN 16 tvárná litina epoxidový nástřik médium pitná voda</t>
  </si>
  <si>
    <t>-300229163</t>
  </si>
  <si>
    <t>"Etapa 1, dle výpisu materiálu D10, pozice 30 (řady):" 1</t>
  </si>
  <si>
    <t>R552004</t>
  </si>
  <si>
    <t>spojka s hrdlem a přírubou DN 80 jištěná proti posunu PN10/16 pro různé druhy potrubí médium pitná voda</t>
  </si>
  <si>
    <t>598072680</t>
  </si>
  <si>
    <t>Poznámka k položce:_x000d_
Spojka s hrdlem a přírubou DN 80 jištěná proti posunu PN10/16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</si>
  <si>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1, dle výpisu materiálu D10, pozice 33 (řady):" 3</t>
  </si>
  <si>
    <t>857262122</t>
  </si>
  <si>
    <t>Montáž litinových tvarovek na potrubí litinovém tlakovém jednoosých na potrubí z trub přírubových v otevřeném výkopu, kanálu nebo v šachtě DN 100</t>
  </si>
  <si>
    <t>1114904004</t>
  </si>
  <si>
    <t>https://podminky.urs.cz/item/CS_URS_2025_01/857262122</t>
  </si>
  <si>
    <t>R554002</t>
  </si>
  <si>
    <t>přírubový přechod FFR-kus DN 100/80 PN 16 tvárná litina epoxidový nástřik médium pitná voda</t>
  </si>
  <si>
    <t>-871491134</t>
  </si>
  <si>
    <t>"Etapa 1, dle výpisu materiálu D10, pozice 28 (řady):" 1</t>
  </si>
  <si>
    <t>857312122</t>
  </si>
  <si>
    <t>Montáž litinových tvarovek na potrubí litinovém tlakovém jednoosých na potrubí z trub přírubových v otevřeném výkopu, kanálu nebo v šachtě DN 150</t>
  </si>
  <si>
    <t>-1407450125</t>
  </si>
  <si>
    <t>https://podminky.urs.cz/item/CS_URS_2025_01/857312122</t>
  </si>
  <si>
    <t>R556001</t>
  </si>
  <si>
    <t>přírubový přechod FFR-kus DN 150/80 PN 16 tvárná litina epoxidový nástřik médium pitná voda</t>
  </si>
  <si>
    <t>-68446946</t>
  </si>
  <si>
    <t>"Etapa 1, dle výpisu materiálu D10, pozice 26 (řady):" 1</t>
  </si>
  <si>
    <t>R556002</t>
  </si>
  <si>
    <t>spojka s hrdlem a přírubou DN 150 jištěná proti posunu PN10/16 pro různé druhy potrubí médium pitná voda</t>
  </si>
  <si>
    <t>1663305708</t>
  </si>
  <si>
    <t>Poznámka k položce:_x000d_
Spojka s hrdlem a přírubou DN 150 jištěná proti posunu PN10/16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</si>
  <si>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1, dle výpisu materiálu D10, pozice 32 (řady):" 1</t>
  </si>
  <si>
    <t>R556003</t>
  </si>
  <si>
    <t>přírubové koleno 90° (Q-kus) DN 150 PN 10/16 těleso tvárná litina vně i uvnitř nástřik epoxidové pryskyřice médium pitná voda</t>
  </si>
  <si>
    <t>639782708</t>
  </si>
  <si>
    <t>"Etapa 1, dle výpisu materiálu D10, pozice 20 (řady):" 1</t>
  </si>
  <si>
    <t>R556004</t>
  </si>
  <si>
    <t>příruba PP-ocel d 160 DN 150 PN 10/16</t>
  </si>
  <si>
    <t>-412590109</t>
  </si>
  <si>
    <t>Poznámka k položce:_x000d_
Příruba PP-ocel d 160 DN 150 PN 10/16_x000d_
- příruba z PP s 30% skelných vláken s ocelovým jádrem_x000d_
- pro PE lemový nákružek_x000d_
- médium pitná voda</t>
  </si>
  <si>
    <t>"Etapa 1, dle výpisu materiálu D10, pozice 41 (řady):" 8</t>
  </si>
  <si>
    <t>857314122</t>
  </si>
  <si>
    <t>Montáž litinových tvarovek na potrubí litinovém tlakovém odbočných na potrubí z trub přírubových v otevřeném výkopu, kanálu nebo v šachtě DN 150</t>
  </si>
  <si>
    <t>971352649</t>
  </si>
  <si>
    <t>https://podminky.urs.cz/item/CS_URS_2025_01/857314122</t>
  </si>
  <si>
    <t>R557001</t>
  </si>
  <si>
    <t>přírubový T-kus DN150/150 PN16 tvárná litina epoxidový nástřik médium pitná voda</t>
  </si>
  <si>
    <t>-1175791983</t>
  </si>
  <si>
    <t>Poznámka k položce:_x000d_
Přírubová tvarovka s přír. odbočkou T-kus DN 150 PN 10/16 dle ČSN EN 545/2015_x000d_
- těleso tvárná litina_x000d_
- vně i uvnitř nástřik epoxidové pryskyřice_x000d_
- médium pitná voda</t>
  </si>
  <si>
    <t>"Etapa 1, dle výpisu materiálu D10, pozice 13 (řady):" 1</t>
  </si>
  <si>
    <t>R557002</t>
  </si>
  <si>
    <t>přírubový T-kus DN150/50 PN16 tvárná litina epoxidový nástřik médium pitná voda</t>
  </si>
  <si>
    <t>-754422665</t>
  </si>
  <si>
    <t>Poznámka k položce:_x000d_
Přírubová tvarovka s přír. odbočkou T-kus DN 150/50 PN 10/16 dle ČSN EN 545/2015_x000d_
- těleso tvárná litina_x000d_
- vně i uvnitř nástřik epoxidové pryskyřice_x000d_
- médium pitná voda</t>
  </si>
  <si>
    <t>"Etapa 1, dle výpisu materiálu D10, pozice 18 (řady):" 1</t>
  </si>
  <si>
    <t>R557003</t>
  </si>
  <si>
    <t>přírubový T-kus DN150/80 PN16 tvárná litina epoxidový nástřik médium pitná voda</t>
  </si>
  <si>
    <t>1599873992</t>
  </si>
  <si>
    <t>Poznámka k položce:_x000d_
Přírubová tvarovka s přír. odbočkou T-kus DN 150/80 PN 10/16 dle ČSN EN 545/2015_x000d_
- těleso tvárná litina_x000d_
- vně i uvnitř nástřik epoxidové pryskyřice_x000d_
- médium pitná voda</t>
  </si>
  <si>
    <t>"Etapa 1, dle výpisu materiálu D10, pozice 16 (řady):" 1</t>
  </si>
  <si>
    <t>R557004</t>
  </si>
  <si>
    <t>přírubový T-kus DN150/100 PN16 tvárná litina epoxidový nástřik médium pitná voda</t>
  </si>
  <si>
    <t>1877530087</t>
  </si>
  <si>
    <t>Poznámka k položce:_x000d_
Přírubová tvarovka s přír. odbočkou T-kus DN 150/100 PN 10/16 dle ČSN EN 545/2015_x000d_
- těleso tvárná litina_x000d_
- vně i uvnitř nástřik epoxidové pryskyřice_x000d_
- médium pitná voda</t>
  </si>
  <si>
    <t>"Etapa 1, dle výpisu materiálu D10, pozice 14 (řady):" 1</t>
  </si>
  <si>
    <t>871321211</t>
  </si>
  <si>
    <t>Montáž vodovodního potrubí z polyetylenu PE100 RC v otevřeném výkopu svařovaných elektrotvarovkou SDR 11/PN16 d 160 x 14,6 mm</t>
  </si>
  <si>
    <t>30400168</t>
  </si>
  <si>
    <t>https://podminky.urs.cz/item/CS_URS_2025_01/871321211</t>
  </si>
  <si>
    <t>"Etapa 1, dle výpisu materiálu D10, pozice 1 (řady), potrubí pro horizontálně řízené vrtání:" 188,5</t>
  </si>
  <si>
    <t>28613534</t>
  </si>
  <si>
    <t>potrubí vodovodní třívrstvé PE100 RC SDR11 160x14,6mm</t>
  </si>
  <si>
    <t>283903280</t>
  </si>
  <si>
    <t>Poznámka k položce:_x000d_
Potrubí HDPE PE100RC SDR11 d 160x14,6 mm pro horizontálně řízené vrtání_x000d_
- materiál dle ČSN EN 12201 a PAS 1075_x000d_
- koextrudované třívrstvé polyetylenové potrubí_x000d_
- vnější barevně odlišená vrstva v tl. min. 25%_x000d_
- potrubí modré barvy dodávané v tyčích délky 12 nebo 6 m_x000d_
- médium pitná voda_x000d_
- spojování potrubí natupo nebo pomocí elektrotvarovek</t>
  </si>
  <si>
    <t>188,5*1,015 'Přepočtené koeficientem množství</t>
  </si>
  <si>
    <t>877211101</t>
  </si>
  <si>
    <t>Montáž tvarovek na vodovodním plastovém potrubí z polyetylenu PE 100 elektrotvarovek SDR 11/PN16 spojek, oblouků nebo redukcí d 63</t>
  </si>
  <si>
    <t>-1610250298</t>
  </si>
  <si>
    <t>https://podminky.urs.cz/item/CS_URS_2025_01/877211101</t>
  </si>
  <si>
    <t>"Etapa 1, dle výpisu materiálu D10, pozice 35 (řady):" 3</t>
  </si>
  <si>
    <t>"Etapa 1, dle výpisu materiálu D10, pozice 40 (řady):" 2</t>
  </si>
  <si>
    <t>28615972</t>
  </si>
  <si>
    <t>elektrospojka SDR11 PE 100 PN16 D 63mm</t>
  </si>
  <si>
    <t>-1088049218</t>
  </si>
  <si>
    <t>28653133</t>
  </si>
  <si>
    <t>nákružek lemový PE 100 SDR11 63mm</t>
  </si>
  <si>
    <t>-1746876494</t>
  </si>
  <si>
    <t>877321101</t>
  </si>
  <si>
    <t>Montáž tvarovek na vodovodním plastovém potrubí z polyetylenu PE 100 elektrotvarovek SDR 11/PN16 spojek, oblouků nebo redukcí d 160</t>
  </si>
  <si>
    <t>-1173870932</t>
  </si>
  <si>
    <t>https://podminky.urs.cz/item/CS_URS_2025_01/877321101</t>
  </si>
  <si>
    <t>28615978</t>
  </si>
  <si>
    <t>elektrospojka SDR11 PE 100 PN16 D 160mm</t>
  </si>
  <si>
    <t>1201003426</t>
  </si>
  <si>
    <t>"Etapa 1, dle výpisu materiálu D10, pozice 34 (řady):" 23</t>
  </si>
  <si>
    <t>28653139</t>
  </si>
  <si>
    <t>nákružek lemový PE 100 SDR11 160mm</t>
  </si>
  <si>
    <t>309503840</t>
  </si>
  <si>
    <t>"Etapa 1, dle výpisu materiálu D10, pozice 39 (řady):" 8</t>
  </si>
  <si>
    <t>R286160001</t>
  </si>
  <si>
    <t>oblouk 22° SDR11 PE100RC d 160 mm dlouhé provedení pro svařování elektrospojkami médium pitná voda</t>
  </si>
  <si>
    <t>1056757792</t>
  </si>
  <si>
    <t>"Etapa 1, dle výpisu materiálu D10, pozice 38 (řady):" 2</t>
  </si>
  <si>
    <t>R286160002</t>
  </si>
  <si>
    <t>oblouk 30° SDR11 PE100RC d 160 mm dlouhé provedení pro svařování elektrospojkami médium pitná voda</t>
  </si>
  <si>
    <t>-1834803313</t>
  </si>
  <si>
    <t>"Etapa 1, dle výpisu materiálu D10, pozice 37 (řady):" 2</t>
  </si>
  <si>
    <t>R286160003</t>
  </si>
  <si>
    <t>oblouk 90° SDR11 PE100RC d 160 mm dlouhé provedení pro svařování elektrospojkami médium pitná voda</t>
  </si>
  <si>
    <t>449474843</t>
  </si>
  <si>
    <t>"Etapa 1, dle výpisu materiálu D10, pozice 36 (řady):" 1</t>
  </si>
  <si>
    <t>892233122</t>
  </si>
  <si>
    <t>Proplach a dezinfekce vodovodního potrubí DN od 40 do 70</t>
  </si>
  <si>
    <t>1729913654</t>
  </si>
  <si>
    <t>https://podminky.urs.cz/item/CS_URS_2025_01/892233122</t>
  </si>
  <si>
    <t>"Etapa 1, dle výpisu materiálu D10, pozice 2 (řady):" 26</t>
  </si>
  <si>
    <t>892241111</t>
  </si>
  <si>
    <t>Tlakové zkoušky vodou na potrubí DN do 80</t>
  </si>
  <si>
    <t>1977711937</t>
  </si>
  <si>
    <t>https://podminky.urs.cz/item/CS_URS_2025_01/892241111</t>
  </si>
  <si>
    <t>892351111</t>
  </si>
  <si>
    <t>Tlakové zkoušky vodou na potrubí DN 150 nebo 200</t>
  </si>
  <si>
    <t>1050869123</t>
  </si>
  <si>
    <t>https://podminky.urs.cz/item/CS_URS_2025_01/892351111</t>
  </si>
  <si>
    <t>"Etapa 1, dle výpisu materiálu D10, pozice 1 (řady):" 188,5</t>
  </si>
  <si>
    <t>892353122</t>
  </si>
  <si>
    <t>Proplach a dezinfekce vodovodního potrubí DN 150 nebo 200</t>
  </si>
  <si>
    <t>780410693</t>
  </si>
  <si>
    <t>https://podminky.urs.cz/item/CS_URS_2025_01/892353122</t>
  </si>
  <si>
    <t>892372111</t>
  </si>
  <si>
    <t>Tlakové zkoušky vodou zabezpečení konců potrubí při tlakových zkouškách DN do 300</t>
  </si>
  <si>
    <t>491137689</t>
  </si>
  <si>
    <t>https://podminky.urs.cz/item/CS_URS_2025_01/892372111</t>
  </si>
  <si>
    <t>R898001</t>
  </si>
  <si>
    <t>Relining (dodávka a montáž) vodovodního potrubí litinového, ocelového nebo betonového PE potrubím SDR 17/PN10 d 63x3,8 mm včetně všech souvisejících konstrukcí a prací</t>
  </si>
  <si>
    <t>-2046850736</t>
  </si>
  <si>
    <t>Poznámka k položce:_x000d_
Potrubí HDPE PE100RC SDR17 d 63x3,8 mm pro relining_x000d_
- materiál dle ČSN EN 12201 a PAS 1075_x000d_
- koextrudované jednovrstvé polyetylenové potrubí_x000d_
- potrubí černé s modrými pruhy dodávané v tyčích délky 12 nebo 6 m_x000d_
- médium pitná voda_x000d_
- spojování potrubí natupo nebo pomocí elektrotvarovek_x000d_
_x000d_
Včetně provedení přípravných prací, kontroly a proplachu a vyčištění (zajištění průchodnosti) potrubí.</t>
  </si>
  <si>
    <t>899713111</t>
  </si>
  <si>
    <t>Orientační tabulky na vodovodních a kanalizačních řadech na sloupku ocelovém nebo betonovém</t>
  </si>
  <si>
    <t>1973059856</t>
  </si>
  <si>
    <t>"Etapa 1, dle výpisu materiálu D10, pozice 47 (řady):" 4</t>
  </si>
  <si>
    <t>899722112</t>
  </si>
  <si>
    <t>Krytí potrubí z plastů výstražnou fólií z PVC šířky přes 20 do 25 cm</t>
  </si>
  <si>
    <t>-172138732</t>
  </si>
  <si>
    <t>https://podminky.urs.cz/item/CS_URS_2025_01/899722112</t>
  </si>
  <si>
    <t>"Etapa 1, dle výpisu materiálu D10, pozice 49 (řady):" 45</t>
  </si>
  <si>
    <t>85</t>
  </si>
  <si>
    <t xml:space="preserve"> Potrubí z trub litinových</t>
  </si>
  <si>
    <t>R858002</t>
  </si>
  <si>
    <t>Dodávka a montáž spojovacího materiálu - přírubový spoj nerezový DN 50, PN 10/16 včetně všech souvisejícíh konstrukcí a prací</t>
  </si>
  <si>
    <t>1689235802</t>
  </si>
  <si>
    <t>"Etapa 1, dle výpisu materiálu D10, pozice 46 (řady):" 12</t>
  </si>
  <si>
    <t>R858003</t>
  </si>
  <si>
    <t>Dodávka a montáž spojovacího materiálu - přírubový spoj nerezový DN 80, PN 10/16 včetně všech souvisejícíh konstrukcí a prací</t>
  </si>
  <si>
    <t>-1402355943</t>
  </si>
  <si>
    <t>"Etapa 1, dle výpisu materiálu D10, pozice 45 (řady):" 12</t>
  </si>
  <si>
    <t>R858004</t>
  </si>
  <si>
    <t>Dodávka a montáž spojovacího materiálu - přírubový spoj nerezový DN 100, PN 10/16 včetně všech souvisejícíh konstrukcí a prací</t>
  </si>
  <si>
    <t>1411612053</t>
  </si>
  <si>
    <t>"Etapa 1, dle výpisu materiálu D10, pozice 44 (řady):" 2</t>
  </si>
  <si>
    <t>R858005</t>
  </si>
  <si>
    <t>Dodávka a montáž spojovacího materiálu - přírubový spoj nerezový DN 150, PN 10/16 včetně všech souvisejícíh konstrukcí a prací</t>
  </si>
  <si>
    <t>2026737822</t>
  </si>
  <si>
    <t>"Etapa 1, dle výpisu materiálu D10, pozice 43 (řady):" 14</t>
  </si>
  <si>
    <t>89</t>
  </si>
  <si>
    <t xml:space="preserve"> Ostatní konstrukce</t>
  </si>
  <si>
    <t>891241112</t>
  </si>
  <si>
    <t>Montáž vodovodních armatur na potrubí šoupátek nebo klapek uzavíracích v otevřeném výkopu nebo v šachtách s osazením zemní soupravy (bez poklopů) DN 80</t>
  </si>
  <si>
    <t>-335316075</t>
  </si>
  <si>
    <t>https://podminky.urs.cz/item/CS_URS_2025_01/891241112</t>
  </si>
  <si>
    <t>"Etapa 1, dle výpisu materiálu D10, pozice 5 (řady):" 1</t>
  </si>
  <si>
    <t>45</t>
  </si>
  <si>
    <t>42221303</t>
  </si>
  <si>
    <t>šoupátko pitná voda litina GGG 50 krátká stavební dl PN10/16 DN 80x180mm</t>
  </si>
  <si>
    <t>-406982170</t>
  </si>
  <si>
    <t>Poznámka k položce:_x000d_
Uzavírací víkové přírubové šoupátko klínové měkcetěsnící DN 80, PN 10/16, L = 180 mm_x000d_
- provedení dle EN 1074-2_x000d_
- tělo, víko, klín tv. litina GGG 40, 50, epoxid. nástřik vně i uvnitř dle DIN 30677, příp. GSK_x000d_
- vřeteno s válcovaným závitem nerez ocel_x000d_
- klín z nekorodujícího materiálu s mosaznou matkou, pogumování pryží EPDM_x000d_
- klín veden v celé délce armatury_x000d_
- šrouby víka nerez ocel_x000d_
- médium pitná voda</t>
  </si>
  <si>
    <t>46</t>
  </si>
  <si>
    <t>891261112</t>
  </si>
  <si>
    <t>Montáž vodovodních armatur na potrubí šoupátek nebo klapek uzavíracích v otevřeném výkopu nebo v šachtách s osazením zemní soupravy (bez poklopů) DN 100</t>
  </si>
  <si>
    <t>279874601</t>
  </si>
  <si>
    <t>https://podminky.urs.cz/item/CS_URS_2025_01/891261112</t>
  </si>
  <si>
    <t>"Etapa 1, dle výpisu materiálu D10, pozice 4 (řady):" 1</t>
  </si>
  <si>
    <t>47</t>
  </si>
  <si>
    <t>42221304</t>
  </si>
  <si>
    <t>šoupátko pitná voda litina GGG 50 krátká stavební dl PN10/16 DN 100x190mm</t>
  </si>
  <si>
    <t>1609403246</t>
  </si>
  <si>
    <t>Poznámka k položce:_x000d_
Uzavírací víkové přírubové šoupátko klínové měkcetěsnící DN 100, PN 10/16, L = 190 mm_x000d_
- provedení dle EN 1074-2_x000d_
- tělo, víko, klín tv. litina GGG 40, 50, epoxid. nástřik vně i uvnitř dle DIN 30677, příp. GSK_x000d_
- vřeteno s válcovaným závitem nerez ocel_x000d_
- klín z nekorodujícího materiálu s mosaznou matkou, pogumování pryží EPDM_x000d_
- klín veden v celé délce armatury_x000d_
- šrouby víka nerez ocel_x000d_
- médium pitná voda</t>
  </si>
  <si>
    <t>48</t>
  </si>
  <si>
    <t>891311112</t>
  </si>
  <si>
    <t>Montáž vodovodních armatur na potrubí šoupátek nebo klapek uzavíracích v otevřeném výkopu nebo v šachtách s osazením zemní soupravy (bez poklopů) DN 150</t>
  </si>
  <si>
    <t>-1206602732</t>
  </si>
  <si>
    <t>https://podminky.urs.cz/item/CS_URS_2025_01/891311112</t>
  </si>
  <si>
    <t>"Etapa 1, dle výpisu materiálu D10, pozice 3 (řady):" 3</t>
  </si>
  <si>
    <t>49</t>
  </si>
  <si>
    <t>42221306</t>
  </si>
  <si>
    <t>šoupátko pitná voda litina GGG 50 krátká stavební dl PN10/16 DN 150x210mm</t>
  </si>
  <si>
    <t>-411629634</t>
  </si>
  <si>
    <t>Poznámka k položce:_x000d_
Uzavírací víkové přírubové šoupátko klínové měkcetěsnící DN 150, PN 10/16, L = 210 mm_x000d_
- provedení dle EN 1074-2_x000d_
- tělo, víko, klín tv. litina GGG 40, 50, epoxid. nástřik vně i uvnitř dle DIN 30677, příp. GSK_x000d_
- vřeteno s válcovaným závitem nerez ocel_x000d_
- klín z nekorodujícího materiálu s mosaznou matkou, pogumování pryží EPDM_x000d_
- klín veden v celé délce armatury_x000d_
- šrouby víka nerez ocel_x000d_
- médium pitná voda</t>
  </si>
  <si>
    <t>50</t>
  </si>
  <si>
    <t>42210102</t>
  </si>
  <si>
    <t>kolo ruční pro DN 100-150 D 300mm</t>
  </si>
  <si>
    <t>-1540928742</t>
  </si>
  <si>
    <t>51</t>
  </si>
  <si>
    <t>891247112</t>
  </si>
  <si>
    <t>Montáž vodovodních armatur na potrubí hydrantů podzemních (bez osazení poklopů) DN 80</t>
  </si>
  <si>
    <t>678492857</t>
  </si>
  <si>
    <t>https://podminky.urs.cz/item/CS_URS_2025_01/891247112</t>
  </si>
  <si>
    <t>"Etapa 1, dle výpisu materiálu D10, pozice 6 (řady):" 3</t>
  </si>
  <si>
    <t>52</t>
  </si>
  <si>
    <t>42273593</t>
  </si>
  <si>
    <t>hydrant podzemní DN 80 PN 16 dvojitý uzávěr s koulí krycí v 1250mm</t>
  </si>
  <si>
    <t>-995590416</t>
  </si>
  <si>
    <t>Poznámka k položce:_x000d_
Hydrant podzemní DN 80 se samočinným vyprázdněním a dvojitým uzávěrem pro krytí potrubí 1,25 m_x000d_
- tělo tvárná litina GGG 40, 50_x000d_
- kuželka a víko tvárná litina GGG 50_x000d_
- výtokové hrdlo se zázubcem tvárná litina GGG 40_x000d_
- koule hliník_x000d_
- kuželka a koule pogumovány antibakteriální pryží EPDM_x000d_
- táhlo a vřeteno nerez ocel_x000d_
- vřetenová matice a sedlo kuželky kovaná mosaz_x000d_
- médium pitná voda</t>
  </si>
  <si>
    <t>53</t>
  </si>
  <si>
    <t>28326001</t>
  </si>
  <si>
    <t>obal drenážní k hydrantům</t>
  </si>
  <si>
    <t>-693279541</t>
  </si>
  <si>
    <t>54</t>
  </si>
  <si>
    <t>899401112</t>
  </si>
  <si>
    <t>Osazení poklopů uličních s pevným rámem litinových šoupátkových</t>
  </si>
  <si>
    <t>-786037390</t>
  </si>
  <si>
    <t>"Etapa 1, dle výpisu materiálu D10, pozice 11, 50 (řady):" 4</t>
  </si>
  <si>
    <t>55</t>
  </si>
  <si>
    <t>55241104</t>
  </si>
  <si>
    <t>poklop šoupátkový litinový bez ventilace tř D400 v samonivelačním rámu</t>
  </si>
  <si>
    <t>-440157421</t>
  </si>
  <si>
    <t>"Etapa 1, dle výpisu materiálu D10, pozice 1 (řady):" 4</t>
  </si>
  <si>
    <t>56</t>
  </si>
  <si>
    <t>42210050</t>
  </si>
  <si>
    <t>deska podkladová uličního poklopu litinového šoupatového</t>
  </si>
  <si>
    <t>-614897917</t>
  </si>
  <si>
    <t>"Etapa 1, dle výpisu materiálu D10, pozice 50 (řady):" 4</t>
  </si>
  <si>
    <t>57</t>
  </si>
  <si>
    <t>899401113</t>
  </si>
  <si>
    <t>Osazení poklopů uličních s pevným rámem litinových hydrantových</t>
  </si>
  <si>
    <t>-1527117469</t>
  </si>
  <si>
    <t>"Etapa 1, dle výpisu materiálu D10, pozice 12, 51 (řady):" 3</t>
  </si>
  <si>
    <t>58</t>
  </si>
  <si>
    <t>55241105</t>
  </si>
  <si>
    <t>poklop hydrantový litinový bez ventilace tř D400 v samonivelačním rámu</t>
  </si>
  <si>
    <t>486389274</t>
  </si>
  <si>
    <t>"Etapa 1, dle výpisu materiálu D10, pozice 12 (řady):" 3</t>
  </si>
  <si>
    <t>59</t>
  </si>
  <si>
    <t>42210052</t>
  </si>
  <si>
    <t>deska podkladová uličního poklopu litinového hydrantového</t>
  </si>
  <si>
    <t>-1255932276</t>
  </si>
  <si>
    <t>"Etapa 1, dle výpisu materiálu D10, pozice 51 (řady):" 3</t>
  </si>
  <si>
    <t>60</t>
  </si>
  <si>
    <t>R899100</t>
  </si>
  <si>
    <t>Zkouška hydrantů a ovladatelnosti armatur včetně všech souvisejících konstrukcí a prací</t>
  </si>
  <si>
    <t>64</t>
  </si>
  <si>
    <t>-1416460152</t>
  </si>
  <si>
    <t>61</t>
  </si>
  <si>
    <t>R899101</t>
  </si>
  <si>
    <t>Dodávka a montáž betonových opěrných bloků včetně všech souvisejících konstrukcí a prací</t>
  </si>
  <si>
    <t>604557655</t>
  </si>
  <si>
    <t>"Etapa 1, dle výpisu materiálu D10, pozice 52 (řady):" 7</t>
  </si>
  <si>
    <t>62</t>
  </si>
  <si>
    <t>R899103</t>
  </si>
  <si>
    <t>Dodávka a montáž vyhledávacího vodiče nerez lanko 6 mm včetně kontroly funkčnosti včetně všech souvisejících konstrukcí a prací</t>
  </si>
  <si>
    <t>-719063448</t>
  </si>
  <si>
    <t>"Etapa 1, dle výpisu materiálu D10, pozice 48 (řady):" 220</t>
  </si>
  <si>
    <t>63</t>
  </si>
  <si>
    <t>R899104</t>
  </si>
  <si>
    <t>Dodávka a montáž zemní soupravy teleskopické (1,2 - 1,8 m) pro šoupátka DN80 včetně všech souvisejících konstrukcí a prací</t>
  </si>
  <si>
    <t>242187295</t>
  </si>
  <si>
    <t>"Etapa 1, dle výpisu materiálu D10, pozice 9 (řady):" 1</t>
  </si>
  <si>
    <t>R899117</t>
  </si>
  <si>
    <t>Dodávka a montáž zemní soupravy teleskopické (1,2 - 1,8 m) pro šoupátka DN100 včetně všech souvisejících konstrukcí a prací</t>
  </si>
  <si>
    <t>1239718917</t>
  </si>
  <si>
    <t>"Etapa 1, dle výpisu materiálu D10, pozice 8 (řady):" 1</t>
  </si>
  <si>
    <t>65</t>
  </si>
  <si>
    <t>R899118</t>
  </si>
  <si>
    <t>Dodávka a montáž zemní soupravy teleskopické (1,2 - 1,8 m) pro šoupátka DN150 včetně všech souvisejících konstrukcí a prací</t>
  </si>
  <si>
    <t>1530874824</t>
  </si>
  <si>
    <t>"Etapa 1, dle výpisu materiálu D10, pozice 7 (řady):" 2</t>
  </si>
  <si>
    <t>66</t>
  </si>
  <si>
    <t>-1625540491</t>
  </si>
  <si>
    <t>67</t>
  </si>
  <si>
    <t>-1637521856</t>
  </si>
  <si>
    <t>001.003 - Výpis materiálu přepojení přípojek</t>
  </si>
  <si>
    <t>871161211</t>
  </si>
  <si>
    <t>Montáž vodovodního potrubí z polyetylenu PE100 RC v otevřeném výkopu svařovaných elektrotvarovkou SDR 11/PN16 d 32 x 3,0 mm</t>
  </si>
  <si>
    <t>-279801721</t>
  </si>
  <si>
    <t>https://podminky.urs.cz/item/CS_URS_2025_01/871161211</t>
  </si>
  <si>
    <t xml:space="preserve">Poznámka k položce:_x000d_
 POPIS PŘEPOJENÍ VODOVODNÍCH PŘÍPOJEK:_x000d_
 1. SOUČÁSTÍ STAVBY JE NOVÉ  NAPOJENÍ VODOVODNÍ PŘÍPOJKY NA NOVÉ POTRUBÍ VODOVODNÍHO ŘADU A DOPOJENÍ NA_x000d_
 STÁVAJÍCÍ POTRUBÍ VODOVODNÍ PŘÍPOJKY (VČETNĚ DEMONTÁŽE STÁVAJÍCÍHO VENTULI SE ZEMNÍ SOUPRAVOU A_x000d_
 POKLOPEM). PŘÍPADNÁ OPRAVA (VÝMĚNA) ZBYLÉ ČÁSTI POTRUBÍ VODOVODNÍ PŘÍPOJKY JE INVESTICÍ VLASTNÍKA_x000d_
 NAPOJENÉ NEMOVITOSTI. POKUD MÁ VLASTNÍK NEMOVITOSTI ZÁJEM O VÝMĚNU CELÉ PŘÍPOJKY JE NUTNO PRÁCE_x000d_
 KOORDINOVAT TAK, ABY BYLO POTRUBÍ PŘÍPOJKY POKLÁDÁMO V JEDNOM KUSE BEZ SPOJE.._x000d_
 2. PŘI STAVBĚ BUDE SPOLEČNĚ S MONTÁŽÍ POTRUBÍ VODOVODNÍHO ŘADU PROVEDENA I MONTÁŽ PRVKŮ PRO_x000d_
 NAPOJENÍ VODOVODNÍCH PŘÍPOJEK (NAVRTÁVACÍ PAS, VENTIL SE ZEMNÍ SOUPRAVOU A NAPOJOVACÍ TVAROVKOU A HDPE_x000d_
 POTRUBÍ V POTŘEBNÉ DÉLCE cca 1,5 m)._x000d_
 3. PŘI PROVÁDĚNÍ PROPLACHU A DEZINFEKCE BUDOU PROPLÁCHNUTY I DOMOVNÍ VENTILY A NAVRTÁVACÍ PASY (OTEVŘENÍM_x000d_
 VENTILU). PŘI NÁSLEDNÉ TLAKOVÉ ZKOUŠCE SPOJENÉ S DEZINFEKCÍ POTRUBÍ BUDE ZKOUŠEN VODOVODNÍ ŘAD S_x000d_
 UZAVŘENÝMI VENTILY VODOVODNÍCH PŘÍPOJEK._x000d_
 4. PO ÚSPĚŠNÉM SPLNĚNÍ TLAKOVÉ ZKOUŠKY A ZKOUŠKY BAKTERIOLOGICKÉHO ROZBORU VODY BUDOU POSTUPNĚ_x000d_
 PŘEPOJOVÁNY VODOVODNÍ PŘÍPOJKY NA STÁVAJÍCÍ POTRUBÍ VODOVODNÍ PŘÍPOJKY POMOCÍ ODPOVÍDAJÍCÍ SPOJKY (NAPŘ._x000d_
 HAWLE FIT, GEBO NEBO ISIFLO).</t>
  </si>
  <si>
    <t>"Etapa 2, dle výpisu materiálu D10, pozice 4 (přípojky):" 4</t>
  </si>
  <si>
    <t>R280001</t>
  </si>
  <si>
    <t xml:space="preserve">potrubí HDPE PE40 SDR7,4 d 32x4,4 mm </t>
  </si>
  <si>
    <t>-1265465321</t>
  </si>
  <si>
    <t xml:space="preserve">Poznámka k položce:_x000d_
Potrubí HDPE PE40 SDR7,4 d 32x4,4 mm _x000d_
- dle ČSN EN 12201 a PAS 1075_x000d_
- potrubí modré barvy_x000d_
- médium pitná voda                                                                                                                                                                                    </t>
  </si>
  <si>
    <t>4*1,05 'Přepočtené koeficientem množství</t>
  </si>
  <si>
    <t>871171211</t>
  </si>
  <si>
    <t>Montáž vodovodního potrubí z polyetylenu PE100 RC v otevřeném výkopu svařovaných elektrotvarovkou SDR 11/PN16 d 40 x 3,7 mm</t>
  </si>
  <si>
    <t>1950879031</t>
  </si>
  <si>
    <t>https://podminky.urs.cz/item/CS_URS_2025_01/871171211</t>
  </si>
  <si>
    <t>"Etapa 1, dle výpisu materiálu D10, pozice 3 (přípojky):" 2</t>
  </si>
  <si>
    <t>R280002</t>
  </si>
  <si>
    <t xml:space="preserve">potrubí HDPE PE40 SDR7,4 d 40x5,5 mm </t>
  </si>
  <si>
    <t>-657402296</t>
  </si>
  <si>
    <t xml:space="preserve">Poznámka k položce:_x000d_
Potrubí HDPE PE40 SDR7,4 d 40x5,5 mm _x000d_
- dle ČSN EN 12201 a PAS 1075_x000d_
- potrubí modré barvy_x000d_
- médium pitná voda                                                                                                                                                                                    </t>
  </si>
  <si>
    <t>2*1,05 'Přepočtené koeficientem množství</t>
  </si>
  <si>
    <t>871181211</t>
  </si>
  <si>
    <t>Montáž vodovodního potrubí z polyetylenu PE100 RC v otevřeném výkopu svařovaných elektrotvarovkou SDR 11/PN16 d 50 x 4,6 mm</t>
  </si>
  <si>
    <t>481131540</t>
  </si>
  <si>
    <t>https://podminky.urs.cz/item/CS_URS_2025_01/871181211</t>
  </si>
  <si>
    <t>"Etapa 1, dle výpisu materiálu D10, pozice 2 (přípojky):" 1</t>
  </si>
  <si>
    <t>R280003</t>
  </si>
  <si>
    <t xml:space="preserve">potrubí HDPE PE40 SDR7,4 d 50x6,9 mm </t>
  </si>
  <si>
    <t>434851238</t>
  </si>
  <si>
    <t xml:space="preserve">Poznámka k položce:_x000d_
Potrubí HDPE PE40 SDR7,4 d 50x6,9 mm _x000d_
- dle ČSN EN 12201 a PAS 1075_x000d_
- potrubí modré barvy_x000d_
- médium pitná voda                                                                                                                                                                                    </t>
  </si>
  <si>
    <t>1*1,05 'Přepočtené koeficientem množství</t>
  </si>
  <si>
    <t>871211211</t>
  </si>
  <si>
    <t>Montáž vodovodního potrubí z polyetylenu PE100 RC v otevřeném výkopu svařovaných elektrotvarovkou SDR 11/PN16 d 63 x 5,8 mm</t>
  </si>
  <si>
    <t>-1176487598</t>
  </si>
  <si>
    <t>https://podminky.urs.cz/item/CS_URS_2025_01/871211211</t>
  </si>
  <si>
    <t>"Etapa 1, dle výpisu materiálu D10, pozice 1 (přípojky):" 2</t>
  </si>
  <si>
    <t>R280004</t>
  </si>
  <si>
    <t xml:space="preserve">potrubí HDPE PE40 SDR7,4 d 63x8,6 mm </t>
  </si>
  <si>
    <t>1404956487</t>
  </si>
  <si>
    <t xml:space="preserve">Poznámka k položce:_x000d_
Potrubí HDPE PE40 SDR7,4 d 63x8,6 mm _x000d_
- dle ČSN EN 12201 a PAS 1075_x000d_
- potrubí modré barvy_x000d_
- médium pitná voda                                                                                                                                                                                    </t>
  </si>
  <si>
    <t>877162001</t>
  </si>
  <si>
    <t>Montáž svěrných (mechanických) spojek na vodovodním potrubí spojek, kolen 90° nebo redukcí d 32</t>
  </si>
  <si>
    <t>-615957185</t>
  </si>
  <si>
    <t>https://podminky.urs.cz/item/CS_URS_2025_01/877162001</t>
  </si>
  <si>
    <t>R282001</t>
  </si>
  <si>
    <t>spojka na PE potrubí d32/G1" s vnějším závitem</t>
  </si>
  <si>
    <t>-1472401367</t>
  </si>
  <si>
    <t>"Etapa 1, dle výpisu materiálu D10, pozice 17 (přípojky):" 4</t>
  </si>
  <si>
    <t>R282002</t>
  </si>
  <si>
    <t>spojka na PE potrubí d32 mosaz</t>
  </si>
  <si>
    <t>-1248986397</t>
  </si>
  <si>
    <t>"Etapa 1, dle výpisu materiálu D10, pozice 21 (přípojky):" 2</t>
  </si>
  <si>
    <t>R282003</t>
  </si>
  <si>
    <t>spojka kombi na PE potrubí d34x32 mm mosaz</t>
  </si>
  <si>
    <t>-2042649606</t>
  </si>
  <si>
    <t>"Etapa 1, dle výpisu materiálu D10, pozice 22 (přípojky):" 2</t>
  </si>
  <si>
    <t>877172001</t>
  </si>
  <si>
    <t>Montáž svěrných (mechanických) spojek na vodovodním potrubí spojek, kolen 90° nebo redukcí d 40</t>
  </si>
  <si>
    <t>746971175</t>
  </si>
  <si>
    <t>https://podminky.urs.cz/item/CS_URS_2025_01/877172001</t>
  </si>
  <si>
    <t>R282004</t>
  </si>
  <si>
    <t>spojka na PE potrubí d40/G5/4" s vnějším závitem</t>
  </si>
  <si>
    <t>-389905930</t>
  </si>
  <si>
    <t>"Etapa 1, dle výpisu materiálu D10, pozice 16 (přípojky):" 2</t>
  </si>
  <si>
    <t>R282005</t>
  </si>
  <si>
    <t>spojka na PE potrubí d40 mosaz</t>
  </si>
  <si>
    <t>553935841</t>
  </si>
  <si>
    <t>"Etapa 1, dle výpisu materiálu D10, pozice 20 (přípojky):" 2</t>
  </si>
  <si>
    <t>877182001</t>
  </si>
  <si>
    <t>Montáž svěrných (mechanických) spojek na vodovodním potrubí spojek, kolen 90° nebo redukcí d 50</t>
  </si>
  <si>
    <t>1515432044</t>
  </si>
  <si>
    <t>https://podminky.urs.cz/item/CS_URS_2025_01/877182001</t>
  </si>
  <si>
    <t>R282006</t>
  </si>
  <si>
    <t>spojka na PE potrubí d50/G6/4" s vnějším závitem</t>
  </si>
  <si>
    <t>2068973698</t>
  </si>
  <si>
    <t>"Etapa 1, dle výpisu materiálu D10, pozice 15 (přípojky):" 1</t>
  </si>
  <si>
    <t>R282007</t>
  </si>
  <si>
    <t>spojka na PE potrubí d50 mosaz</t>
  </si>
  <si>
    <t>-108313864</t>
  </si>
  <si>
    <t>"Etapa 1, dle výpisu materiálu D10, pozice 19 (přípojky):" 1</t>
  </si>
  <si>
    <t>877212001</t>
  </si>
  <si>
    <t>Montáž svěrných (mechanických) spojek na vodovodním potrubí spojek, kolen 90° nebo redukcí d 63</t>
  </si>
  <si>
    <t>-1673840261</t>
  </si>
  <si>
    <t>https://podminky.urs.cz/item/CS_URS_2025_01/877212001</t>
  </si>
  <si>
    <t>R282008</t>
  </si>
  <si>
    <t>spojka na PE potrubí d63/G2" s vnějším závitem</t>
  </si>
  <si>
    <t>-539930389</t>
  </si>
  <si>
    <t>"Etapa 1, dle výpisu materiálu D10, pozice 14 (přípojky):" 2</t>
  </si>
  <si>
    <t>R282009</t>
  </si>
  <si>
    <t>spojka na PE potrubí d63 mosaz</t>
  </si>
  <si>
    <t>1329931479</t>
  </si>
  <si>
    <t>"Etapa 1, dle výpisu materiálu D10, pozice 18 (přípojky):" 2</t>
  </si>
  <si>
    <t>1452365783</t>
  </si>
  <si>
    <t>"Etapa 1, dle výpisu materiálu D10, pozice 11 (přípojky):" 2</t>
  </si>
  <si>
    <t>"Etapa 1, dle výpisu materiálu D10, pozice 13 (přípojky):" 2</t>
  </si>
  <si>
    <t>636799088</t>
  </si>
  <si>
    <t>28653083</t>
  </si>
  <si>
    <t>vložka přechodová PE/mosaz pro vodovodní potrubí PN16 plyn PN10 vnější závit 63-2"</t>
  </si>
  <si>
    <t>367833413</t>
  </si>
  <si>
    <t>877211113</t>
  </si>
  <si>
    <t>Montáž tvarovek na vodovodním plastovém potrubí z polyetylenu PE 100 elektrotvarovek SDR 11/PN16 T-kusů d 63</t>
  </si>
  <si>
    <t>-1537548414</t>
  </si>
  <si>
    <t>https://podminky.urs.cz/item/CS_URS_2025_01/877211113</t>
  </si>
  <si>
    <t>"Etapa 1, dle výpisu materiálu D10, pozice 12 (přípojky):" 2</t>
  </si>
  <si>
    <t>28614958</t>
  </si>
  <si>
    <t>elektrotvarovka T-kus rovnoramenný PE 100 PN16 D 63mm</t>
  </si>
  <si>
    <t>-1158043666</t>
  </si>
  <si>
    <t>-1634866472</t>
  </si>
  <si>
    <t>"Etapa 1, dle výpisu materiálu D10, pozice 1-4 (přípojky):" 2+1+2+4</t>
  </si>
  <si>
    <t>-398712481</t>
  </si>
  <si>
    <t>899712111</t>
  </si>
  <si>
    <t>Orientační tabulky na vodovodních a kanalizačních řadech na zdivu</t>
  </si>
  <si>
    <t>-663124196</t>
  </si>
  <si>
    <t>https://podminky.urs.cz/item/CS_URS_2025_01/899712111</t>
  </si>
  <si>
    <t>"Etapa 1, dle výpisu materiálu D10, pozice 24 (přípojky):" 9</t>
  </si>
  <si>
    <t>899401111</t>
  </si>
  <si>
    <t>Osazení poklopů uličních s pevným rámem litinových ventilových</t>
  </si>
  <si>
    <t>-476035190</t>
  </si>
  <si>
    <t>https://podminky.urs.cz/item/CS_URS_2025_01/899401111</t>
  </si>
  <si>
    <t>"Etapa 1, dle výpisu materiálu D10, pozice 10, 23 (přípojky):" 9</t>
  </si>
  <si>
    <t>55241103</t>
  </si>
  <si>
    <t>poklop přípojkový litinový bez ventilace tř D400 v samonivelačním rámu</t>
  </si>
  <si>
    <t>-1565686959</t>
  </si>
  <si>
    <t>"Etapa 1, dle výpisu materiálu D10, pozice 10 (přípojky):" 9</t>
  </si>
  <si>
    <t>42210051</t>
  </si>
  <si>
    <t>deska podkladová uličního poklopu litinového ventilového</t>
  </si>
  <si>
    <t>605987149</t>
  </si>
  <si>
    <t>"Etapa 1, dle výpisu materiálu D10, pozice 23 (přípojky):" 9</t>
  </si>
  <si>
    <t>-1612825839</t>
  </si>
  <si>
    <t>646361924</t>
  </si>
  <si>
    <t>"Etapa 1, dle výpisu materiálu D10, pozice 25 (přípojky):" 9</t>
  </si>
  <si>
    <t>R899105</t>
  </si>
  <si>
    <t>Dodávka a montáž zemní soupravy teleskopické (1,2 – 1,8 m) pro navrtávací pasy se šoupátkem domovní přípojky včetně všech souvisejících konstrukcí a prací</t>
  </si>
  <si>
    <t>1377336340</t>
  </si>
  <si>
    <t xml:space="preserve">Poznámka k položce:_x000d_
Zemní souprava teleskopická 1,2 – 1,8 m pro navrtávací pasy se šoupátkem domovní přípojky_x000d_
- jehlanový nástavec a spojka tvárná litina EN-GJS-400-15 _x000d_
  (GGG-40)_x000d_
- prodlužovací tyč uhlíková ocel 1.0026_x000d_
- kolík korozovzdorná ocel 1.4301_x000d_
- víko, podložka, kryt, ochranné trubky, horní a dolní nosná _x000d_
  deska plast</t>
  </si>
  <si>
    <t>"Etapa 1, dle výpisu materiálu D10, pozice 9 (přípojky):" 9</t>
  </si>
  <si>
    <t>R899106</t>
  </si>
  <si>
    <t>Dodávka a montáž celolitinový navrtávací pas na PE potrubí s měkkotěsnícím šoupátkem BETA-Zz pro boční navrtávku pod tlakem DN 150 / G 1" včetně všech souvisejících konstrukcí a prací</t>
  </si>
  <si>
    <t>1439210880</t>
  </si>
  <si>
    <t xml:space="preserve">Poznámka k položce:_x000d_
Celolitinový navrtávací pas na PE potrubí s měkkotěsnícím šoupátkem BETA-Zz pro boční navrtávku pod tlakem_x000d_
DN 150 / G 1"_x000d_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</si>
  <si>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1, dle výpisu materiálu D10, pozice 5 (přípojky):" 4</t>
  </si>
  <si>
    <t>R899107</t>
  </si>
  <si>
    <t>Dodávka a montáž celolitinový navrtávací pas na PE potrubí s měkkotěsnícím šoupátkem BETA-Zz pro boční navrtávku pod tlakem DN 150 / G 1 1/4" včetně všech souvisejících konstrukcí a prací</t>
  </si>
  <si>
    <t>768372108</t>
  </si>
  <si>
    <t xml:space="preserve">Poznámka k položce:_x000d_
Celolitinový navrtávací pas na PE potrubí s měkkotěsnícím šoupátkem BETA-Zz pro boční navrtávku pod tlakem_x000d_
DN 150 / G 1 1/4"_x000d_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</si>
  <si>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1, dle výpisu materiálu D10, pozice 6 (přípojky):" 2</t>
  </si>
  <si>
    <t>R899108</t>
  </si>
  <si>
    <t>Dodávka a montáž celolitinový navrtávací pas na PE potrubí s měkkotěsnícím šoupátkem BETA-Zz pro boční navrtávku pod tlakem DN 150 / G 6/4" včetně všech souvisejících konstrukcí a prací</t>
  </si>
  <si>
    <t>1462341210</t>
  </si>
  <si>
    <t xml:space="preserve">Poznámka k položce:_x000d_
Celolitinový navrtávací pas na PE potrubí s měkkotěsnícím šoupátkem BETA-Zz pro boční navrtávku pod tlakem_x000d_
DN 150 / G 6/4"_x000d_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</si>
  <si>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1, dle výpisu materiálu D10, pozice 7 (přípojky):" 1</t>
  </si>
  <si>
    <t>R899109</t>
  </si>
  <si>
    <t>Dodávka a montáž celolitinový navrtávací pas na PE potrubí s měkkotěsnícím šoupátkem BETA-Zz pro boční navrtávku pod tlakem DN 50 / (2"/2") včetně všech souvisejících konstrukcí a prací</t>
  </si>
  <si>
    <t>-449590688</t>
  </si>
  <si>
    <t xml:space="preserve">Poznámka k položce:_x000d_
Celolitinový navrtávací pas na PE potrubí s měkkotěsnícím šoupátkem BETA-Zz pro boční navrtávku pod tlakem_x000d_
DN 50 / (2"/2")_x000d_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</si>
  <si>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1, dle výpisu materiálu D10, pozice 8 (přípojky):" 2</t>
  </si>
  <si>
    <t>-1338342067</t>
  </si>
  <si>
    <t>-1280665485</t>
  </si>
  <si>
    <t>001.004 - Provizorní zásobení vodou</t>
  </si>
  <si>
    <t>850245121</t>
  </si>
  <si>
    <t>Výřez nebo výsek na potrubí z trub litinových tlakových nebo plastických hmot DN 80</t>
  </si>
  <si>
    <t>599115662</t>
  </si>
  <si>
    <t>https://podminky.urs.cz/item/CS_URS_2025_01/850245121</t>
  </si>
  <si>
    <t>857241131</t>
  </si>
  <si>
    <t>Montáž litinových tvarovek na potrubí litinovém tlakovém jednoosých na potrubí z trub hrdlových v otevřeném výkopu, kanálu nebo v šachtě s integrovaným těsněním DN 80</t>
  </si>
  <si>
    <t>-865766061</t>
  </si>
  <si>
    <t>https://podminky.urs.cz/item/CS_URS_2025_01/857241131</t>
  </si>
  <si>
    <t>R550001</t>
  </si>
  <si>
    <t>tvarovka z tvárné litiny spojka se dvěma hrdly na různá potrubí DN80 medium pitná voda</t>
  </si>
  <si>
    <t>240180349</t>
  </si>
  <si>
    <t>"Dle výpisu materiálu, dle D5.1, pozice -- (provizorium):" 1</t>
  </si>
  <si>
    <t>R550002</t>
  </si>
  <si>
    <t>tvarovka z tvárné litiny spojka zaslepovací s hrdem na různá potrubí DN80 medium pitná voda</t>
  </si>
  <si>
    <t>-670256965</t>
  </si>
  <si>
    <t>247983662</t>
  </si>
  <si>
    <t>"Dle výpisu materiálu, dle D5.1, pozice -- (provizorium):" 35</t>
  </si>
  <si>
    <t>R286001</t>
  </si>
  <si>
    <t>potrubí HDPE PE100 SDR17 d 32x2,0 dle ČSN EN 12201 a PAS 1075 médium pitná voda v návinu</t>
  </si>
  <si>
    <t>782716889</t>
  </si>
  <si>
    <t>35*1,015 'Přepočtené koeficientem množství</t>
  </si>
  <si>
    <t>-624665966</t>
  </si>
  <si>
    <t>"Dle výpisu materiálu, dle D5.1, pozice -- (provizorium):" 12</t>
  </si>
  <si>
    <t>R286002</t>
  </si>
  <si>
    <t>potrubí HDPE PE100 SDR17 d 50x3,0 dle ČSN EN 12201 a PAS 1075 médium pitná voda v návinu</t>
  </si>
  <si>
    <t>779670822</t>
  </si>
  <si>
    <t>12*1,015 'Přepočtené koeficientem množství</t>
  </si>
  <si>
    <t>-642822295</t>
  </si>
  <si>
    <t>"Dle výpisu materiálu, dle D5.1, pozice -- (provizorium):" 135</t>
  </si>
  <si>
    <t>R286003</t>
  </si>
  <si>
    <t>potrubí HDPE PE100 SDR17 d 63x3,8 dle ČSN EN 12201 a PAS 1075 médium pitná voda v návinu</t>
  </si>
  <si>
    <t>-1981812929</t>
  </si>
  <si>
    <t>135*1,015 'Přepočtené koeficientem množství</t>
  </si>
  <si>
    <t>871241221</t>
  </si>
  <si>
    <t>Montáž vodovodního potrubí z polyetylenu PE100 RC v otevřeném výkopu svařovaných elektrotvarovkou SDR 17/PN10 d 90 x 5,4 mm</t>
  </si>
  <si>
    <t>498801818</t>
  </si>
  <si>
    <t>https://podminky.urs.cz/item/CS_URS_2025_01/871241221</t>
  </si>
  <si>
    <t>"Dle výpisu materiálu, dle D5.1, pozice -- (provizorium):" 28</t>
  </si>
  <si>
    <t>28613575</t>
  </si>
  <si>
    <t>potrubí vodovodní dvouvrstvé PE100 RC SDR17 90x5,4mm</t>
  </si>
  <si>
    <t>1835174963</t>
  </si>
  <si>
    <t>28*1,015 'Přepočtené koeficientem množství</t>
  </si>
  <si>
    <t>1573816009</t>
  </si>
  <si>
    <t>"Dle výpisu materiálu, dle D5.1, pozice -- (provizorium):" 5+2</t>
  </si>
  <si>
    <t>28654891</t>
  </si>
  <si>
    <t>kohout kulový PP-B svěrný/vnější závit pro PE potrubí d 32 x 1"</t>
  </si>
  <si>
    <t>-209820483</t>
  </si>
  <si>
    <t>kulový svěrný ventil na potrubí d32 mm</t>
  </si>
  <si>
    <t>-692179820</t>
  </si>
  <si>
    <t>-797144616</t>
  </si>
  <si>
    <t>"Dle výpisu materiálu, dle D5.1, pozice -- (provizorium):" 2+3</t>
  </si>
  <si>
    <t>28654816</t>
  </si>
  <si>
    <t>spojka svěrná PP-B redukovaná pro PE potrubí d40-32</t>
  </si>
  <si>
    <t>-2095355761</t>
  </si>
  <si>
    <t>28654892</t>
  </si>
  <si>
    <t>kohout kulový PP-B svěrný/vnější závit pro PE potrubí d 40 x 5/4"</t>
  </si>
  <si>
    <t>2087103895</t>
  </si>
  <si>
    <t>827211154</t>
  </si>
  <si>
    <t>28654817</t>
  </si>
  <si>
    <t>spojka svěrná PP-B redukovaná pro PE potrubí d50-32</t>
  </si>
  <si>
    <t>1731657408</t>
  </si>
  <si>
    <t>877211120</t>
  </si>
  <si>
    <t>Montáž tvarovek na vodovodním plastovém potrubí z polyetylenu PE 100 elektrotvarovek SDR 11/PN16 T-kusů navrtávacích s 360° otočnou odbočkou d 63/25</t>
  </si>
  <si>
    <t>453641628</t>
  </si>
  <si>
    <t>https://podminky.urs.cz/item/CS_URS_2025_01/877211120</t>
  </si>
  <si>
    <t>"Dle výpisu materiálu, dle D5.1, pozice -- (provizorium):" 5</t>
  </si>
  <si>
    <t>28614999</t>
  </si>
  <si>
    <t>tvarovka T-kus navrtávací s odbočkou 360° D 63-25mm</t>
  </si>
  <si>
    <t>776209588</t>
  </si>
  <si>
    <t>-1323114149</t>
  </si>
  <si>
    <t>"Dle výpisu materiálu, dle D5.1, pozice -- (provizorium):" 2+2</t>
  </si>
  <si>
    <t>28654818</t>
  </si>
  <si>
    <t>spojka svěrná PP-B redukovaná pro PE potrubí d63-32</t>
  </si>
  <si>
    <t>-1237638762</t>
  </si>
  <si>
    <t>28654820</t>
  </si>
  <si>
    <t>spojka svěrná PP-B redukovaná pro PE potrubí d63-50</t>
  </si>
  <si>
    <t>282122317</t>
  </si>
  <si>
    <t>877232001</t>
  </si>
  <si>
    <t>Montáž svěrných (mechanických) spojek na vodovodním potrubí spojek, kolen 90° nebo redukcí d 90</t>
  </si>
  <si>
    <t>-1073329090</t>
  </si>
  <si>
    <t>https://podminky.urs.cz/item/CS_URS_2025_01/877232001</t>
  </si>
  <si>
    <t>"Dle výpisu materiálu, dle D5.1, pozice -- (provizorium):" 2+2+1</t>
  </si>
  <si>
    <t>28654842</t>
  </si>
  <si>
    <t>koleno 90° svěrné PP-B pro PE potrubí d90</t>
  </si>
  <si>
    <t>-1258287696</t>
  </si>
  <si>
    <t>28654822</t>
  </si>
  <si>
    <t>spojka svěrná PP-B redukovaná pro PE potrubí d90-63</t>
  </si>
  <si>
    <t>259122688</t>
  </si>
  <si>
    <t>kulový svěrný ventil na potrubí d90 mm</t>
  </si>
  <si>
    <t>668769627</t>
  </si>
  <si>
    <t>877232011</t>
  </si>
  <si>
    <t>Montáž svěrných (mechanických) spojek na vodovodním potrubí T-kusů d 90</t>
  </si>
  <si>
    <t>1300701693</t>
  </si>
  <si>
    <t>https://podminky.urs.cz/item/CS_URS_2025_01/877232011</t>
  </si>
  <si>
    <t>28654852</t>
  </si>
  <si>
    <t>t-kus 90° svěrný PP-B pro PE potrubí d90</t>
  </si>
  <si>
    <t>-181617375</t>
  </si>
  <si>
    <t>877241122</t>
  </si>
  <si>
    <t>Montáž tvarovek na vodovodním plastovém potrubí z polyetylenu PE 100 elektrotvarovek SDR 11/PN16 T-kusů navrtávacích s 360° otočnou odbočkou d 90/32</t>
  </si>
  <si>
    <t>-285584441</t>
  </si>
  <si>
    <t>https://podminky.urs.cz/item/CS_URS_2025_01/877241122</t>
  </si>
  <si>
    <t>"Dle výpisu materiálu, dle D5.1, pozice -- (provizorium):" 2</t>
  </si>
  <si>
    <t>28614008</t>
  </si>
  <si>
    <t>tvarovka T-kus navrtávací s odbočkou 360° D 90-32mm</t>
  </si>
  <si>
    <t>1868598845</t>
  </si>
  <si>
    <t>161411381</t>
  </si>
  <si>
    <t>-1873584413</t>
  </si>
  <si>
    <t>-1591351721</t>
  </si>
  <si>
    <t>Dodávka a montáž (a následné rozební, odvoz a případná likvidace) ochranných prvků provizorního zásobení (přejezdy potrubí, obalení reflení folií a podobně) včetně všech souvisejících konstrukcí a prací</t>
  </si>
  <si>
    <t>-1995711538</t>
  </si>
  <si>
    <t>Rozebrání, odvoz a očištění pro další použití, přpadný odvoz a likvidace pvků provizorního zásobení včetně všech souvisejících konstrukcí a prací</t>
  </si>
  <si>
    <t>1406562870</t>
  </si>
  <si>
    <t>1966825333</t>
  </si>
  <si>
    <t>615164940</t>
  </si>
  <si>
    <t>ETAPA2 - Řady A-3-1, A-3-2, A-8-1, A-8-2, A-15-1, A-15-2</t>
  </si>
  <si>
    <t>002.001 - Výkopové práce a obnova povrchů</t>
  </si>
  <si>
    <t>899534045</t>
  </si>
  <si>
    <t>"Pouze řady mimo opravy povrchů v rámi kanalizace."</t>
  </si>
  <si>
    <t>"Rozebrání a obnova povrchu dle C4.2, chodník dlažba:" 17</t>
  </si>
  <si>
    <t>"Rozebrání a obnova povrchu dle C4.3, chodník dlažba:" 0</t>
  </si>
  <si>
    <t>-1290642655</t>
  </si>
  <si>
    <t>"Rozebrání a obnova povrchu dle C4.2-3, komunikace asfalt:" 35+2</t>
  </si>
  <si>
    <t>"Rozebrání a obnova povrchu dle C4.2, komunikace III. třídy:" 4</t>
  </si>
  <si>
    <t>"Rozebrání a obnova povrchu dle C4.3, komunikace III. třídy:" 12</t>
  </si>
  <si>
    <t>-405348538</t>
  </si>
  <si>
    <t>"Rozebrání a obnova povrchu dle C4.2-3, komunikace asfalt:" (35+2)</t>
  </si>
  <si>
    <t>113154522</t>
  </si>
  <si>
    <t>Frézování živičného podkladu nebo krytu s naložením hmot na dopravní prostředek plochy do 500 m2 pruhu šířky přes 0,5 m, tloušťky vrstvy 40 mm</t>
  </si>
  <si>
    <t>-524330418</t>
  </si>
  <si>
    <t>https://podminky.urs.cz/item/CS_URS_2025_01/113154522</t>
  </si>
  <si>
    <t>"Rozebrání a obnova povrchu dle C4.2, komunikace III. třídy:" 12</t>
  </si>
  <si>
    <t>"Rozebrání a obnova povrchu dle C4.3, komunikace III. třídy:" 35</t>
  </si>
  <si>
    <t>"Rozebrání a obnova povrchu dle C4.2, komunikace asfalt:" 85</t>
  </si>
  <si>
    <t>"Rozebrání a obnova povrchu dle C4.3, komunikace asfalt:" 5</t>
  </si>
  <si>
    <t>113154524</t>
  </si>
  <si>
    <t>Frézování živičného podkladu nebo krytu s naložením hmot na dopravní prostředek plochy do 500 m2 pruhu šířky přes 0,5 m, tloušťky vrstvy 60 mm</t>
  </si>
  <si>
    <t>896757605</t>
  </si>
  <si>
    <t>https://podminky.urs.cz/item/CS_URS_2025_01/113154524</t>
  </si>
  <si>
    <t>"Rozebrání a obnova povrchu dle C4.2, komunikace III. třídy:" 8</t>
  </si>
  <si>
    <t>"Rozebrání a obnova povrchu dle C4.3, komunikace III. třídy:" 26</t>
  </si>
  <si>
    <t>"Rozebrání a obnova povrchu dle C4.2, komunikace asfalt:" 40</t>
  </si>
  <si>
    <t>"Rozebrání a obnova povrchu dle C4.3, komunikace asfalt:" 3</t>
  </si>
  <si>
    <t>113154525</t>
  </si>
  <si>
    <t>Frézování živičného podkladu nebo krytu s naložením hmot na dopravní prostředek plochy do 500 m2 pruhu šířky přes 0,5 m, tloušťky vrstvy 70 mm</t>
  </si>
  <si>
    <t>-1636310241</t>
  </si>
  <si>
    <t>https://podminky.urs.cz/item/CS_URS_2025_01/113154525</t>
  </si>
  <si>
    <t>"Rozebrání a obnova povrchu dle C4.2, komunikace III. třídy:" 5</t>
  </si>
  <si>
    <t>-278768887</t>
  </si>
  <si>
    <t>"Rozebrání a obnova povrchu dle C4.2:" 12</t>
  </si>
  <si>
    <t>"Rozebrání a obnova povrchu dle C4.3:" 0</t>
  </si>
  <si>
    <t>35955074</t>
  </si>
  <si>
    <t>"Křížení inženýrských sítí dle D2.2:"</t>
  </si>
  <si>
    <t>"Vodovod, plynovod:" 25*(1+1+1)</t>
  </si>
  <si>
    <t>524284247</t>
  </si>
  <si>
    <t>"Podzemní kabelové vedení:" 10*(1+1+1)</t>
  </si>
  <si>
    <t>777512863</t>
  </si>
  <si>
    <t>"Řad A-3-1:" 10*1,2*1*1,6</t>
  </si>
  <si>
    <t>"Řad A-3-2:" (4*1*1,9)+(3*1*1,8)+(3*1*1,4)+(4*1,2*1*1,7)</t>
  </si>
  <si>
    <t>"Řad A-8-1:" (3*1*1,8)+(4*1,2*1*1,6)</t>
  </si>
  <si>
    <t>"Řad A-8-2:" 3*1*1,5</t>
  </si>
  <si>
    <t>"Řad A-15-1:" 2*3*1*1,6</t>
  </si>
  <si>
    <t>"Řad A-15-2:" (4*1,2*1*1,6)+(2*1*1*1,6)+(3*1*1,6)+(4*1*1,9)+(4*1*1,5)</t>
  </si>
  <si>
    <t>329265681</t>
  </si>
  <si>
    <t>"Řad A-3-1:" (2*1*8*1,8)+(1*7*1,9)</t>
  </si>
  <si>
    <t>"Řad A-3-2:" 0</t>
  </si>
  <si>
    <t>"Řad A-8-1:" 1*6*1,4</t>
  </si>
  <si>
    <t>"Řad A-8-2:" 1*7*1,9</t>
  </si>
  <si>
    <t>"Řad A-15-1:" 0</t>
  </si>
  <si>
    <t>"Řad A-15-2:" 0</t>
  </si>
  <si>
    <t>-1944636837</t>
  </si>
  <si>
    <t>"Vodovod, plynovod:" 25*(1*1*1)</t>
  </si>
  <si>
    <t>"Podzemní kabelové vedení:" 10*(1*1*1)</t>
  </si>
  <si>
    <t>1079568571</t>
  </si>
  <si>
    <t>"Řad A-3-1:" 10*2*(1,2+1)*2</t>
  </si>
  <si>
    <t>"Řad A-3-2:" (2*(4+1)*2,3)+(2*(3+1)*2,2)+(2*(3+1)*1,8)+(4*(1,2+1)*2,1)</t>
  </si>
  <si>
    <t>"Řad A-8-1:" (2*(3+1)*2,2)+(4*2*(1,2+1)*2)</t>
  </si>
  <si>
    <t>"Řad A-8-2:" 2*(3+1)*1,9</t>
  </si>
  <si>
    <t>"Řad A-15-1:" 2*2*(3+1)*2</t>
  </si>
  <si>
    <t>"Řad A-15-2:" (4*2*(1,2+1)*2)+(2*2*(1+1)*2)+(2*(3+1)*2)+(2*(4+1)*2,3)+(2*(4+1)*1,9)</t>
  </si>
  <si>
    <t>1513970820</t>
  </si>
  <si>
    <t>1263604485</t>
  </si>
  <si>
    <t>"Řad A-3-1:" 10*1,2*1*2</t>
  </si>
  <si>
    <t>"Řad A-3-2:" (4*1*2,3)+(3*1*2,2)+(3*1*1,8)+(4*1,2*1*2,1)</t>
  </si>
  <si>
    <t>"Řad A-8-1:" (3*1*2,2)+(4*1,2*1*2)</t>
  </si>
  <si>
    <t>"Řad A-8-2:" 3*1*1,9</t>
  </si>
  <si>
    <t>"Řad A-15-1:" 2*3*1*2</t>
  </si>
  <si>
    <t>"Řad A-15-2:" (4*1,2*1*2)+(2*1*1*2)+(3*1*2)+(4*1*2,3)+(4*1*1,9)</t>
  </si>
  <si>
    <t>-22048691</t>
  </si>
  <si>
    <t>-640226316</t>
  </si>
  <si>
    <t>"Řad A-3-1:" (2*2*8*2,2)+(2*7*2,3)</t>
  </si>
  <si>
    <t>"Řad A-8-1:" 2*6*1,8</t>
  </si>
  <si>
    <t>"Řad A-8-2:" 2*7*2,3</t>
  </si>
  <si>
    <t>556052611</t>
  </si>
  <si>
    <t>537035763</t>
  </si>
  <si>
    <t>"Rozebrání a obnova povrchu dle C4.2-3, komunikace asfalt:" (35+2)*0,3</t>
  </si>
  <si>
    <t>"Rozebrání a obnova povrchu dle C4.2, komunikace III. třídy:" 4*0,3</t>
  </si>
  <si>
    <t>"Rozebrání a obnova povrchu dle C4.3, komunikace III. třídy:" 12*0,3</t>
  </si>
  <si>
    <t>-373950409</t>
  </si>
  <si>
    <t>-1631125919</t>
  </si>
  <si>
    <t>164,82*2 'Přepočtené koeficientem množství</t>
  </si>
  <si>
    <t>-800886367</t>
  </si>
  <si>
    <t>"Odečet vytlačené kubatury lože a obsypy:" -9,74-24,35</t>
  </si>
  <si>
    <t>-2025608335</t>
  </si>
  <si>
    <t>130,73*2 'Přepočtené koeficientem množství</t>
  </si>
  <si>
    <t>-2108687319</t>
  </si>
  <si>
    <t>"Řad A-3-1:" 10*1,2*1*0,25</t>
  </si>
  <si>
    <t>"Řad A-3-2:" (4*1*0,25)+(3*1*0,25)+(3*1*0,25)+(4*1,2*1*0,25)</t>
  </si>
  <si>
    <t>"Řad A-8-1:" (3*1*0,25)+(4*1,2*1*0,25)</t>
  </si>
  <si>
    <t>"Řad A-8-2:" 3*1*0,25</t>
  </si>
  <si>
    <t>"Řad A-15-1:" 2*3*1*0,25</t>
  </si>
  <si>
    <t>"Řad A-15-2:" (4*1,2*1*0,25)+(2*1*1*0,25)+(3*1*0,25)+(4*1*0,25)+(4*1*0,25)</t>
  </si>
  <si>
    <t>"Řad A-3-1:" (2*1*8*0,25)+(1*7*0,25)</t>
  </si>
  <si>
    <t>"Řad A-8-1:" 1*6*0,25</t>
  </si>
  <si>
    <t>"Řad A-8-2:" 1*7*0,25</t>
  </si>
  <si>
    <t>1957170977</t>
  </si>
  <si>
    <t>24,35*2 'Přepočtené koeficientem množství</t>
  </si>
  <si>
    <t>-866549835</t>
  </si>
  <si>
    <t>"Řad A-3-1:" 10*1,2*1*0,1</t>
  </si>
  <si>
    <t>"Řad A-3-2:" (4*1*0,1)+(3*1*0,1)+(3*1*0,1)+(4*1,2*1*0,1)</t>
  </si>
  <si>
    <t>"Řad A-8-1:" (3*1*0,1)+(4*1,2*1*0,1)</t>
  </si>
  <si>
    <t>"Řad A-8-2:" 3*1*0,1</t>
  </si>
  <si>
    <t>"Řad A-15-1:" 2*3*1*0,1</t>
  </si>
  <si>
    <t>"Řad A-15-2:" (4*1,2*1*0,1)+(2*1*1*0,1)+(3*1*0,1)+(4*1*0,1)+(4*1*0,1)</t>
  </si>
  <si>
    <t>"Řad A-3-1:" (2*1*8*0,1)+(1*7*0,1)</t>
  </si>
  <si>
    <t>"Řad A-8-1:" 1*6*0,1</t>
  </si>
  <si>
    <t>"Řad A-8-2:" 1*7*0,1</t>
  </si>
  <si>
    <t>564851011</t>
  </si>
  <si>
    <t>Podklad ze štěrkodrti ŠD s rozprostřením a zhutněním plochy jednotlivě do 100 m2, po zhutnění tl. 150 mm</t>
  </si>
  <si>
    <t>844000368</t>
  </si>
  <si>
    <t>https://podminky.urs.cz/item/CS_URS_2025_01/564851011</t>
  </si>
  <si>
    <t>"Rozebrání a obnova povrchu dle C4.2-3, komunikace asfalt (použita frakce 0/63):" 35+2</t>
  </si>
  <si>
    <t>32188956</t>
  </si>
  <si>
    <t>1799065880</t>
  </si>
  <si>
    <t>"Rozebrání a obnova povrchu dle C4.2-3, komunikace asfalt:" (35+2)*0,25</t>
  </si>
  <si>
    <t>"Rozebrání a obnova povrchu dle C4.2, komunikace III. třídy:" 4*0,25</t>
  </si>
  <si>
    <t>"Rozebrání a obnova povrchu dle C4.3, komunikace III. třídy:" 12*0,25</t>
  </si>
  <si>
    <t>565145101</t>
  </si>
  <si>
    <t>Asfaltový beton vrstva podkladní ACP 16 (obalované kamenivo střednězrnné - OKS) s rozprostřením a zhutněním v pruhu šířky do 1,5 m, po zhutnění tl. 60 mm</t>
  </si>
  <si>
    <t>-1258391909</t>
  </si>
  <si>
    <t>https://podminky.urs.cz/item/CS_URS_2025_01/565145101</t>
  </si>
  <si>
    <t>565155101</t>
  </si>
  <si>
    <t>Asfaltový beton vrstva podkladní ACP 16 (obalované kamenivo střednězrnné - OKS) s rozprostřením a zhutněním v pruhu šířky do 1,5 m, po zhutnění tl. 70 mm</t>
  </si>
  <si>
    <t>634027214</t>
  </si>
  <si>
    <t>https://podminky.urs.cz/item/CS_URS_2025_01/565155101</t>
  </si>
  <si>
    <t>573111112</t>
  </si>
  <si>
    <t>Postřik infiltrační PI z asfaltu silničního s posypem kamenivem, v množství 1,00 kg/m2</t>
  </si>
  <si>
    <t>1781319026</t>
  </si>
  <si>
    <t>https://podminky.urs.cz/item/CS_URS_2025_01/573111112</t>
  </si>
  <si>
    <t>"Rozebrání a obnova povrchu dle C4.3, komunikace III. třídy:" 18</t>
  </si>
  <si>
    <t>573211106</t>
  </si>
  <si>
    <t>Postřik spojovací PS bez posypu kamenivem z asfaltu silničního, v množství 0,20 kg/m2</t>
  </si>
  <si>
    <t>-1514332214</t>
  </si>
  <si>
    <t>https://podminky.urs.cz/item/CS_URS_2025_01/573211106</t>
  </si>
  <si>
    <t>"Rozebrání a obnova povrchu dle C4.2, komunikace III. třídy:" 12+8</t>
  </si>
  <si>
    <t>"Rozebrání a obnova povrchu dle C4.3, komunikace III. třídy:" 35+26</t>
  </si>
  <si>
    <t>577134111</t>
  </si>
  <si>
    <t>Asfaltový beton vrstva obrusná ACO 11 (ABS) s rozprostřením a se zhutněním z nemodifikovaného asfaltu v pruhu šířky do 3 m tř. I (ACO 11+), po zhutnění tl. 40 mm</t>
  </si>
  <si>
    <t>1059906582</t>
  </si>
  <si>
    <t>https://podminky.urs.cz/item/CS_URS_2025_01/577134111</t>
  </si>
  <si>
    <t>577155112</t>
  </si>
  <si>
    <t>Asfaltový beton vrstva ložní ACL 16 (ABH) s rozprostřením a zhutněním z nemodifikovaného asfaltu v pruhu šířky do 3 m, po zhutnění tl. 60 mm</t>
  </si>
  <si>
    <t>-1360356472</t>
  </si>
  <si>
    <t>https://podminky.urs.cz/item/CS_URS_2025_01/577155112</t>
  </si>
  <si>
    <t>-29071780</t>
  </si>
  <si>
    <t>1214076543</t>
  </si>
  <si>
    <t>"Řad A-3-1:" 10*1,2</t>
  </si>
  <si>
    <t>"Řad A-3-2:" (4)+(3)+(3)+(4*1,2)</t>
  </si>
  <si>
    <t>"Řad A-8-1:" (3*1)+(4*1,2)</t>
  </si>
  <si>
    <t>"Řad A-8-2:" 3*1</t>
  </si>
  <si>
    <t>"Řad A-15-1:" 2*3</t>
  </si>
  <si>
    <t>"Řad A-15-2:" (4*1,2)+(2)+(3)+(4)+(4)</t>
  </si>
  <si>
    <t>"Řad A-3-1:" (2*8)+(1*7)</t>
  </si>
  <si>
    <t>"Řad A-8-1:" 1*6</t>
  </si>
  <si>
    <t>"Řad A-8-2:" 1*7</t>
  </si>
  <si>
    <t>899910211</t>
  </si>
  <si>
    <t>Výplň potrubí trub betonových, litinových nebo kameninových cementopopílkovou suspenzí pod tlakem, délky do 50 m</t>
  </si>
  <si>
    <t>CS ÚRS 2023 02</t>
  </si>
  <si>
    <t>-1761926651</t>
  </si>
  <si>
    <t>https://podminky.urs.cz/item/CS_URS_2023_02/899910211</t>
  </si>
  <si>
    <t>"Rušení části A-15:" 17*PI*0,05*0,05</t>
  </si>
  <si>
    <t>R890003</t>
  </si>
  <si>
    <t>Dodávka a montáž stavebních úprav stávající šachty AŠ-I-18 provedení prostupů pro potrubí a jejich zapravení včetně odvozu a likvidace vzniklé suti, demontáže potrubí včetně všech souvisejících konstrukcí a prací</t>
  </si>
  <si>
    <t>590451783</t>
  </si>
  <si>
    <t>-1713706795</t>
  </si>
  <si>
    <t>919112111</t>
  </si>
  <si>
    <t>Řezání dilatačních spár v živičném krytu příčných nebo podélných, šířky 4 mm, hloubky do 60 mm</t>
  </si>
  <si>
    <t>-1650883020</t>
  </si>
  <si>
    <t>https://podminky.urs.cz/item/CS_URS_2025_01/919112111</t>
  </si>
  <si>
    <t>"Rozebrání a obnova povrchu dle C4.2:" 101</t>
  </si>
  <si>
    <t>"Rozebrání a obnova povrchu dle C4.3:" 32</t>
  </si>
  <si>
    <t>919112212</t>
  </si>
  <si>
    <t>Řezání dilatačních spár v živičném krytu vytvoření komůrky pro těsnící zálivku šířky 10 mm, hloubky 20 mm</t>
  </si>
  <si>
    <t>-345706022</t>
  </si>
  <si>
    <t>https://podminky.urs.cz/item/CS_URS_2025_01/919112212</t>
  </si>
  <si>
    <t>919121111</t>
  </si>
  <si>
    <t>Utěsnění dilatačních spár zálivkou za studena v cementobetonovém nebo živičném krytu včetně adhezního nátěru s těsnicím profilem pod zálivkou, pro komůrky šířky 10 mm, hloubky 20 mm</t>
  </si>
  <si>
    <t>2109601251</t>
  </si>
  <si>
    <t>https://podminky.urs.cz/item/CS_URS_2025_01/919121111</t>
  </si>
  <si>
    <t>919735112</t>
  </si>
  <si>
    <t>Řezání stávajícího živičného krytu nebo podkladu hloubky přes 50 do 100 mm</t>
  </si>
  <si>
    <t>-1713557702</t>
  </si>
  <si>
    <t>https://podminky.urs.cz/item/CS_URS_2025_01/919735112</t>
  </si>
  <si>
    <t>"Předpokládané množství."</t>
  </si>
  <si>
    <t>"Rozebrání a obnova povrchu dle C4.2:" 85</t>
  </si>
  <si>
    <t>"Rozebrání a obnova povrchu dle C4.3:" 25</t>
  </si>
  <si>
    <t>-382472041</t>
  </si>
  <si>
    <t>-980863251</t>
  </si>
  <si>
    <t>983185809</t>
  </si>
  <si>
    <t>"Kamenivo (pol. 2-3):" 23,32+23,32</t>
  </si>
  <si>
    <t>"Živice (pol. 4-6):" 10,626+4,991+2,46</t>
  </si>
  <si>
    <t>-163484119</t>
  </si>
  <si>
    <t>64,717*6 'Přepočtené koeficientem množství</t>
  </si>
  <si>
    <t>-1328600887</t>
  </si>
  <si>
    <t>"Trubní vedení a armatury (pol. 38):" 4,286</t>
  </si>
  <si>
    <t>1390036642</t>
  </si>
  <si>
    <t>4,286*6 'Přepočtené koeficientem množství</t>
  </si>
  <si>
    <t>-2055728310</t>
  </si>
  <si>
    <t>997221875</t>
  </si>
  <si>
    <t>Poplatek za uložení stavebního odpadu na recyklační skládce (skládkovné) asfaltového bez obsahu dehtu zatříděného do Katalogu odpadů pod kódem 17 03 02</t>
  </si>
  <si>
    <t>-1924874316</t>
  </si>
  <si>
    <t>https://podminky.urs.cz/item/CS_URS_2023_02/997221875</t>
  </si>
  <si>
    <t>-1057159185</t>
  </si>
  <si>
    <t>1248831269</t>
  </si>
  <si>
    <t>002.002 - Výpis materiálu řady</t>
  </si>
  <si>
    <t>141721253</t>
  </si>
  <si>
    <t>Řízený zemní protlak délky protlaku přes 50 do 100 m v hornině třídy těžitelnosti I a II, skupiny 1 až 4 včetně zatažení trub v hloubce do 6 m průměru vrtu přes 110 do 140 mm</t>
  </si>
  <si>
    <t>-1317709649</t>
  </si>
  <si>
    <t>https://podminky.urs.cz/item/CS_URS_2025_01/141721253</t>
  </si>
  <si>
    <t>"Etapa 2, dle výpisu materiálu D10, pozice 1 (řady), horizontálně žízené vrtání:" 61,5</t>
  </si>
  <si>
    <t>"Etapa 2, dle výpisu materiálu D10, pozice 2 (řady), horizontálně žízené vrtání:" 47</t>
  </si>
  <si>
    <t>-925158373</t>
  </si>
  <si>
    <t>-1549383627</t>
  </si>
  <si>
    <t>"Etapa 2, dle výpisu materiálu D10, pozice 45 (řady):" 9</t>
  </si>
  <si>
    <t>R551002</t>
  </si>
  <si>
    <t>přírubové koleno 90° (Q-kus) DN 50 PN 10/16 těleso tvárná litina vně i uvnitř nástřik epoxidové pryskyřice médium pitná voda</t>
  </si>
  <si>
    <t>-1004279599</t>
  </si>
  <si>
    <t>"Etapa 2, dle výpisu materiálu D10, pozice 23 (řady):" 1</t>
  </si>
  <si>
    <t>857214122</t>
  </si>
  <si>
    <t>Montáž litinových tvarovek na potrubí litinovém tlakovém odbočných na potrubí z trub přírubových v otevřeném výkopu, kanálu nebo v šachtě DN 50</t>
  </si>
  <si>
    <t>959225690</t>
  </si>
  <si>
    <t>https://podminky.urs.cz/item/CS_URS_2025_01/857214122</t>
  </si>
  <si>
    <t>R559001</t>
  </si>
  <si>
    <t>přírubový T-kus DN50 PN16 tvárná litina epoxidový nástřik médium pitná voda</t>
  </si>
  <si>
    <t>1129822561</t>
  </si>
  <si>
    <t>Poznámka k položce:_x000d_
Přírubová tvarovka s přír. odbočkou T-kus DN 50 PN 10/16 dle ČSN EN 545/2015_x000d_
- těleso tvárná litina_x000d_
- vně i uvnitř nástřik epoxidové pryskyřice_x000d_
- médium pitná voda</t>
  </si>
  <si>
    <t>"Etapa 2, dle výpisu materiálu D10, pozice 21 (řady):" 1</t>
  </si>
  <si>
    <t>47654933</t>
  </si>
  <si>
    <t>-324530986</t>
  </si>
  <si>
    <t>"Etapa 2, dle výpisu materiálu D10, pozice 24 (řady):" 4</t>
  </si>
  <si>
    <t>716386140</t>
  </si>
  <si>
    <t>"Etapa 2, dle výpisu materiálu D10, pozice 25 (řady):" 4</t>
  </si>
  <si>
    <t>-1709690083</t>
  </si>
  <si>
    <t>"Etapa 2, dle výpisu materiálu D10, pozice 29 (řady):" 6</t>
  </si>
  <si>
    <t>R552005</t>
  </si>
  <si>
    <t>příruba PP-ocel d 90 DN 80 PN 10/16</t>
  </si>
  <si>
    <t>-1895009432</t>
  </si>
  <si>
    <t>Poznámka k položce:_x000d_
Příruba PP-ocel d 90 DN 80 PN 10/16_x000d_
- příruba z PP s 30% skelných vláken s ocelovým jádrem_x000d_
- pro PE lemový nákružek_x000d_
- médium pitná voda</t>
  </si>
  <si>
    <t>"Etapa 2, dle výpisu materiálu D10, pozice 44 (řady):" 4</t>
  </si>
  <si>
    <t>857244122</t>
  </si>
  <si>
    <t>Montáž litinových tvarovek na potrubí litinovém tlakovém odbočných na potrubí z trub přírubových v otevřeném výkopu, kanálu nebo v šachtě DN 80</t>
  </si>
  <si>
    <t>-177237155</t>
  </si>
  <si>
    <t>https://podminky.urs.cz/item/CS_URS_2025_01/857244122</t>
  </si>
  <si>
    <t>R559002</t>
  </si>
  <si>
    <t>přírubový T-kus DN80 PN16 tvárná litina epoxidový nástřik médium pitná voda</t>
  </si>
  <si>
    <t>1154784169</t>
  </si>
  <si>
    <t>Poznámka k položce:_x000d_
Přírubová tvarovka s přír. odbočkou T-kus DN 80 PN 10/16 dle ČSN EN 545/2015_x000d_
- těleso tvárná litina_x000d_
- vně i uvnitř nástřik epoxidové pryskyřice_x000d_
- médium pitná voda</t>
  </si>
  <si>
    <t>"Etapa 2, dle výpisu materiálu D10, pozice 20 (řady):" 2</t>
  </si>
  <si>
    <t>857261131</t>
  </si>
  <si>
    <t>Montáž litinových tvarovek na potrubí litinovém tlakovém jednoosých na potrubí z trub hrdlových v otevřeném výkopu, kanálu nebo v šachtě s integrovaným těsněním DN 100</t>
  </si>
  <si>
    <t>-437840343</t>
  </si>
  <si>
    <t>https://podminky.urs.cz/item/CS_URS_2025_01/857261131</t>
  </si>
  <si>
    <t>R553001</t>
  </si>
  <si>
    <t>spojka hrdlová DN 100 jištěná proti posunu PN10/16 pro různé druhy potrubí</t>
  </si>
  <si>
    <t>809253911</t>
  </si>
  <si>
    <t>Poznámka k položce:_x000d_
Spojka hrdlová DN 100 jištěná proti posunu PN10/16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</si>
  <si>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2, dle výpisu materiálu D10, pozice 33 (řady):" 1</t>
  </si>
  <si>
    <t>-1284048554</t>
  </si>
  <si>
    <t>944772499</t>
  </si>
  <si>
    <t>"Etapa 2, dle výpisu materiálu D10, pozice 27 (řady):" 1</t>
  </si>
  <si>
    <t>R554003</t>
  </si>
  <si>
    <t>příruba PP-ocel d 110 DN 100 PN 10/16</t>
  </si>
  <si>
    <t>-1421354580</t>
  </si>
  <si>
    <t>Poznámka k položce:_x000d_
Příruba PP-ocel d 110 DN 100 PN 10/16_x000d_
- příruba z PP s 30% skelných vláken s ocelovým jádrem_x000d_
- pro PE lemový nákružek_x000d_
- médium pitná voda</t>
  </si>
  <si>
    <t>"Etapa 2, dle výpisu materiálu D10, pozice 43 (řady):" 5</t>
  </si>
  <si>
    <t>R554004</t>
  </si>
  <si>
    <t>přírubový přechod FFR-kus DN 100/50 PN 16 tvárná litina epoxidový nástřik médium pitná voda</t>
  </si>
  <si>
    <t>229973499</t>
  </si>
  <si>
    <t>"Etapa 2, dle výpisu materiálu D10, pozice 28 (řady):" 2</t>
  </si>
  <si>
    <t>R554005</t>
  </si>
  <si>
    <t>přírubové koleno 90° (Q-kus) DN 100 PN 10/16 těleso tvárná litina vně i uvnitř nástřik epoxidové pryskyřice médium pitná voda</t>
  </si>
  <si>
    <t>-818184460</t>
  </si>
  <si>
    <t>"Etapa 2, dle výpisu materiálu D10, pozice 22 (řady):" 3</t>
  </si>
  <si>
    <t>R554006</t>
  </si>
  <si>
    <t>spojka s hrdlem a přírubou DN 100 jištěná proti posunu PN10/16 pro různé druhy potrubí médium pitná voda</t>
  </si>
  <si>
    <t>-750587074</t>
  </si>
  <si>
    <t>Poznámka k položce:_x000d_
Spojka s hrdlem a přírubou DN 100 jištěná proti posunu PN10/16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</si>
  <si>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2, dle výpisu materiálu D10, pozice 31 (řady):" 1</t>
  </si>
  <si>
    <t>R554007</t>
  </si>
  <si>
    <t>příruba pro litinové ptrubí DN 100 PN 10/16</t>
  </si>
  <si>
    <t>-344675272</t>
  </si>
  <si>
    <t>Poznámka k položce:_x000d_
Příruba pro litinové ptrubí DN 100 PN 10/16_x000d_
- tělo příruby a přítlačný kroužek z tvárné litiny s epoxidovým nástřikem_x000d_
- svěrací kroužek z tvrzené oceli_x000d_
- manžeta a těsnění z elastomeru</t>
  </si>
  <si>
    <t>"Etapa 2, dle výpisu materiálu D10, pozice 32 (řady):" 3</t>
  </si>
  <si>
    <t>857264122</t>
  </si>
  <si>
    <t>Montáž litinových tvarovek na potrubí litinovém tlakovém odbočných na potrubí z trub přírubových v otevřeném výkopu, kanálu nebo v šachtě DN 100</t>
  </si>
  <si>
    <t>1796849566</t>
  </si>
  <si>
    <t>https://podminky.urs.cz/item/CS_URS_2025_01/857264122</t>
  </si>
  <si>
    <t>R559003</t>
  </si>
  <si>
    <t>přírubový T-kus DN100/80 PN16 tvárná litina epoxidový nástřik médium pitná voda</t>
  </si>
  <si>
    <t>1174170109</t>
  </si>
  <si>
    <t>Poznámka k položce:_x000d_
Přírubová tvarovka s přír. odbočkou T-kus DN 100/80 PN 10/16 dle ČSN EN 545/2015_x000d_
- těleso tvárná litina_x000d_
- vně i uvnitř nástřik epoxidové pryskyřice_x000d_
- médium pitná voda</t>
  </si>
  <si>
    <t>"Etapa 2, dle výpisu materiálu D10, pozice 19 (řady):" 1</t>
  </si>
  <si>
    <t>R559004</t>
  </si>
  <si>
    <t>přírubový T-kus DN100 PN16 tvárná litina epoxidový nástřik médium pitná voda</t>
  </si>
  <si>
    <t>-554608430</t>
  </si>
  <si>
    <t>Poznámka k položce:_x000d_
Přírubová tvarovka s přír. odbočkou T-kus DN 100 PN 10/16 dle ČSN EN 545/2015_x000d_
- těleso tvárná litina_x000d_
- vně i uvnitř nástřik epoxidové pryskyřice_x000d_
- médium pitná voda</t>
  </si>
  <si>
    <t>"Etapa 2, dle výpisu materiálu D10, pozice 18 (řady):" 2</t>
  </si>
  <si>
    <t>-1592702533</t>
  </si>
  <si>
    <t>R556005</t>
  </si>
  <si>
    <t>přírubový přechod FFR-kus DN 150/100 PN 16 tvárná litina epoxidový nástřik médium pitná voda</t>
  </si>
  <si>
    <t>1173558190</t>
  </si>
  <si>
    <t>"Etapa 2, dle výpisu materiálu D10, pozice 26 (řady):" 1</t>
  </si>
  <si>
    <t>857372122</t>
  </si>
  <si>
    <t>Montáž litinových tvarovek na potrubí litinovém tlakovém jednoosých na potrubí z trub přírubových v otevřeném výkopu, kanálu nebo v šachtě DN 300</t>
  </si>
  <si>
    <t>135382813</t>
  </si>
  <si>
    <t>https://podminky.urs.cz/item/CS_URS_2025_01/857372122</t>
  </si>
  <si>
    <t>R558001</t>
  </si>
  <si>
    <t>spojka s hrdlem a přírubou DN 300 jištěná proti posunu PN10/16 pro různé druhy potrubí médium pitná voda</t>
  </si>
  <si>
    <t>794932160</t>
  </si>
  <si>
    <t>Poznámka k položce:_x000d_
Spojka s hrdlem a přírubou DN 300 jištěná proti posunu PN10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</si>
  <si>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2, dle výpisu materiálu D10, pozice 30 (řady):" 4</t>
  </si>
  <si>
    <t>857374122</t>
  </si>
  <si>
    <t>Montáž litinových tvarovek na potrubí litinovém tlakovém odbočných na potrubí z trub přírubových v otevřeném výkopu, kanálu nebo v šachtě DN 300</t>
  </si>
  <si>
    <t>1774568970</t>
  </si>
  <si>
    <t>https://podminky.urs.cz/item/CS_URS_2025_01/857374122</t>
  </si>
  <si>
    <t>R559005</t>
  </si>
  <si>
    <t>přírubový T-kus DN300/100 PN16 tvárná litina epoxidový nástřik médium pitná voda</t>
  </si>
  <si>
    <t>-1687171562</t>
  </si>
  <si>
    <t>Poznámka k položce:_x000d_
Přírubová tvarovka s přír. odbočkou T-kus DN 300/100 PN 10/16 dle ČSN EN 545/2015_x000d_
- těleso tvárná litina_x000d_
- vně i uvnitř nástřik epoxidové pryskyřice_x000d_
- médium pitná voda</t>
  </si>
  <si>
    <t>"Etapa 2, dle výpisu materiálu D10, pozice 17 (řady):" 3</t>
  </si>
  <si>
    <t>871241211</t>
  </si>
  <si>
    <t>Montáž vodovodního potrubí z polyetylenu PE100 RC v otevřeném výkopu svařovaných elektrotvarovkou SDR 11/PN16 d 90 x 8,2 mm</t>
  </si>
  <si>
    <t>-338475362</t>
  </si>
  <si>
    <t>https://podminky.urs.cz/item/CS_URS_2025_01/871241211</t>
  </si>
  <si>
    <t>28613530</t>
  </si>
  <si>
    <t>potrubí vodovodní třívrstvé PE100 RC SDR11 90x8,2mm</t>
  </si>
  <si>
    <t>532751170</t>
  </si>
  <si>
    <t>Poznámka k položce:_x000d_
Potrubí HDPE PE100RC SDR11 d 90x8,2 mm_x000d_
- materiál dle ČSN EN 12201 a PAS 1075_x000d_
- koextrudované třívrstvé polyetylenové potrubí_x000d_
- vnější barevně odlišená vrstva v tl. min. 25%_x000d_
- potrubí modré barvy dodávané v tyčích délky 12 nebo 6 m_x000d_
- médium pitná voda_x000d_
- spojování potrubí natupo nebo pomocí elektrotvarovek</t>
  </si>
  <si>
    <t>47*1,015 'Přepočtené koeficientem množství</t>
  </si>
  <si>
    <t>871251211</t>
  </si>
  <si>
    <t>Montáž vodovodního potrubí z polyetylenu PE100 RC v otevřeném výkopu svařovaných elektrotvarovkou SDR 11/PN16 d 110 x 10,0 mm</t>
  </si>
  <si>
    <t>-723708381</t>
  </si>
  <si>
    <t>https://podminky.urs.cz/item/CS_URS_2025_01/871251211</t>
  </si>
  <si>
    <t>28613531</t>
  </si>
  <si>
    <t>potrubí vodovodní třívrstvé PE100 RC SDR11 110x10,0mm</t>
  </si>
  <si>
    <t>810851163</t>
  </si>
  <si>
    <t>Poznámka k položce:_x000d_
Potrubí HDPE PE100RC SDR11 d 110x10 mm _x000d_
- materiál dle ČSN EN 12201 a PAS 1075_x000d_
- koextrudované třívrstvé polyetylenové potrubí_x000d_
- vnější barevně odlišená vrstva v tl. min. 25%_x000d_
- potrubí modré barvy dodávané v tyčích délky 12 nebo 6 m_x000d_
- médium pitná voda_x000d_
- spojování potrubí natupo nebo pomocí elektrotvarovek</t>
  </si>
  <si>
    <t>61,5*1,015 'Přepočtené koeficientem množství</t>
  </si>
  <si>
    <t>839739714</t>
  </si>
  <si>
    <t>"Etapa 2, dle výpisu materiálu D10, pozice 36 (řady):" 14</t>
  </si>
  <si>
    <t>"Etapa 2, dle výpisu materiálu D10, pozice 42 (řady):" 9</t>
  </si>
  <si>
    <t>-672545590</t>
  </si>
  <si>
    <t>-1465723959</t>
  </si>
  <si>
    <t>877211110</t>
  </si>
  <si>
    <t>Montáž tvarovek na vodovodním plastovém potrubí z polyetylenu PE 100 elektrotvarovek SDR 11/PN16 kolen 45° d 63</t>
  </si>
  <si>
    <t>902180365</t>
  </si>
  <si>
    <t>https://podminky.urs.cz/item/CS_URS_2025_01/877211110</t>
  </si>
  <si>
    <t>"Etapa 2, dle výpisu materiálu D10, pozice 37 (řady):" 1</t>
  </si>
  <si>
    <t>28614946</t>
  </si>
  <si>
    <t>elektrokoleno 45° PE 100 PN16 D 63mm</t>
  </si>
  <si>
    <t>-654385666</t>
  </si>
  <si>
    <t>-1808543205</t>
  </si>
  <si>
    <t>R286063001</t>
  </si>
  <si>
    <t>T-kus redukovaný SDR11 PE100RC d 63x50 mm dlouhé provedení pro svařování elektrospojkami médium pitná voda</t>
  </si>
  <si>
    <t>-1676915676</t>
  </si>
  <si>
    <t>"Etapa 2, dle výpisu materiálu D10, pozice 39 (řady):" 1</t>
  </si>
  <si>
    <t>877241101</t>
  </si>
  <si>
    <t>Montáž tvarovek na vodovodním plastovém potrubí z polyetylenu PE 100 elektrotvarovek SDR 11/PN16 spojek, oblouků nebo redukcí d 90</t>
  </si>
  <si>
    <t>-28247711</t>
  </si>
  <si>
    <t>https://podminky.urs.cz/item/CS_URS_2025_01/877241101</t>
  </si>
  <si>
    <t>28615974</t>
  </si>
  <si>
    <t>elektrospojka SDR11 PE 100 PN16 D 90mm</t>
  </si>
  <si>
    <t>-1127606828</t>
  </si>
  <si>
    <t>"Etapa 2, dle výpisu materiálu D10, pozice 35 (řady):" 7</t>
  </si>
  <si>
    <t>28653135</t>
  </si>
  <si>
    <t>nákružek lemový PE 100 SDR11 90mm</t>
  </si>
  <si>
    <t>-732090588</t>
  </si>
  <si>
    <t>"Etapa 2, dle výpisu materiálu D10, pozice 41 (řady):" 4</t>
  </si>
  <si>
    <t>877251101</t>
  </si>
  <si>
    <t>Montáž tvarovek na vodovodním plastovém potrubí z polyetylenu PE 100 elektrotvarovek SDR 11/PN16 spojek, oblouků nebo redukcí d 110</t>
  </si>
  <si>
    <t>-1554275955</t>
  </si>
  <si>
    <t>https://podminky.urs.cz/item/CS_URS_2025_01/877251101</t>
  </si>
  <si>
    <t>28615975</t>
  </si>
  <si>
    <t>elektrospojka SDR11 PE 100 PN16 D 110mm</t>
  </si>
  <si>
    <t>-1288917627</t>
  </si>
  <si>
    <t>"Etapa 2, dle výpisu materiálu D10, pozice 34 (řady):" 11</t>
  </si>
  <si>
    <t>28653136</t>
  </si>
  <si>
    <t>nákružek lemový PE 100 SDR11 110mm</t>
  </si>
  <si>
    <t>1843464688</t>
  </si>
  <si>
    <t>"Etapa 2, dle výpisu materiálu D10, pozice 40 (řady):" 5</t>
  </si>
  <si>
    <t>R286110002</t>
  </si>
  <si>
    <t>oblouk 30° SDR11 PE100RC d 110 mm dlouhé provedení pro svařování elektrospojkami médium pitná voda</t>
  </si>
  <si>
    <t>-1667857309</t>
  </si>
  <si>
    <t>"Etapa 2, dle výpisu materiálu D10, pozice 38 (řady):" 2</t>
  </si>
  <si>
    <t>891213321</t>
  </si>
  <si>
    <t>Montáž vodovodních armatur na potrubí ventilů odvzdušňovacích nebo zavzdušňovacích mechanických a plovákových přírubových na venkovních řadech DN 50</t>
  </si>
  <si>
    <t>805357201</t>
  </si>
  <si>
    <t>https://podminky.urs.cz/item/CS_URS_2025_01/891213321</t>
  </si>
  <si>
    <t>"Etapa 2, dle výpisu materiálu D10, pozice 9 (řady):" 1</t>
  </si>
  <si>
    <t>42212307</t>
  </si>
  <si>
    <t>ventil odvzdušňovací šedá litina PN 1-16 DN 50</t>
  </si>
  <si>
    <t>-1487084393</t>
  </si>
  <si>
    <t>Poznámka k položce:_x000d_
Zavzdušňovací a odvzdušňovací ventil samočinný DN 2" s přírubou DN 50_x000d_
- těleso, přípojný lapač a plovák z POM_x000d_
- sedlo těsnění z mosazi_x000d_
- těsnění z elastomerz_x000d_
- ochranné víčko UV z PE_x000d_
- max. odvzušňovací výkon 192 m3/min.</t>
  </si>
  <si>
    <t>1282315655</t>
  </si>
  <si>
    <t>"Etapa 2, dle výpisu materiálu D10, pozice 3 (řady):" 142,2</t>
  </si>
  <si>
    <t>-155361770</t>
  </si>
  <si>
    <t>892271111</t>
  </si>
  <si>
    <t>Tlakové zkoušky vodou na potrubí DN 100 nebo 125</t>
  </si>
  <si>
    <t>-301557639</t>
  </si>
  <si>
    <t>https://podminky.urs.cz/item/CS_URS_2025_01/892271111</t>
  </si>
  <si>
    <t>"Etapa 2, dle výpisu materiálu D10, pozice 1 (řady):" 180,5</t>
  </si>
  <si>
    <t>"Etapa 2, dle výpisu materiálu D10, pozice 2 (řady):" 80,3</t>
  </si>
  <si>
    <t>892273122</t>
  </si>
  <si>
    <t>Proplach a dezinfekce vodovodního potrubí DN od 80 do 125</t>
  </si>
  <si>
    <t>186754051</t>
  </si>
  <si>
    <t>https://podminky.urs.cz/item/CS_URS_2025_01/892273122</t>
  </si>
  <si>
    <t>590660797</t>
  </si>
  <si>
    <t>R898002</t>
  </si>
  <si>
    <t>Sanace (dodávka a montáž) vodovodního potrubí metodou berstlining PE 100 SDR11 potrubím d 90x8,2 mm včetně všech souvisejících konstrukcí a prací</t>
  </si>
  <si>
    <t>-991757432</t>
  </si>
  <si>
    <t>Poznámka k položce:_x000d_
Potrubí HDPE PE100RC SDR11 d 90x8,2 mm pro berstlining_x000d_
- materiál dle ČSN EN 12201 a PAS 1075_x000d_
- koextrudované třívrstvé polyetylenové potrubí_x000d_
- vnější barevně odlišená vrstva v tl. min. 25%_x000d_
- potrubí modré barvy dodávané v tyčích délky 12 nebo 6 m_x000d_
- médium pitná voda_x000d_
- spojování potrubí natupo nebo pomocí elektrotvarovek_x000d_
_x000d_
Včetně provedení přípravných prací, kontroly a proplachu a vyčištění (zajištění průchodnosti) potrubí.</t>
  </si>
  <si>
    <t>"Etapa 2, dle výpisu materiálu D10, pozice 2 (řady), berstlining:" 80,3-47</t>
  </si>
  <si>
    <t>R898003</t>
  </si>
  <si>
    <t>Sanace (dodávka a montáž) vodovodního potrubí metodou berstlining PE 100 SDR11 potrubím d 110x10 mm včetně všech souvisejících konstrukcí a prací</t>
  </si>
  <si>
    <t>-593124706</t>
  </si>
  <si>
    <t>Poznámka k položce:_x000d_
Potrubí HDPE PE100RC SDR11 d 110x10 mm pro berstlining_x000d_
- materiál dle ČSN EN 12201 a PAS 1075_x000d_
- koextrudované třívrstvé polyetylenové potrubí_x000d_
- vnější barevně odlišená vrstva v tl. min. 25%_x000d_
- potrubí modré barvy dodávané v tyčích délky 12 nebo 6 m_x000d_
- médium pitná voda_x000d_
- spojování potrubí natupo nebo pomocí elektrotvarovek_x000d_
_x000d_
Včetně provedení přípravných prací, kontroly a proplachu a vyčištění (zajištění průchodnosti) potrubí.</t>
  </si>
  <si>
    <t>"Etapa 2, dle výpisu materiálu D10, pozice 1 (řady), berstlining:" 180,5-61,5</t>
  </si>
  <si>
    <t>562253015</t>
  </si>
  <si>
    <t>"Etapa 2, dle výpisu materiálu D10, pozice 51 (řady):" 5</t>
  </si>
  <si>
    <t>-351897877</t>
  </si>
  <si>
    <t>"Etapa 2, dle výpisu materiálu D10, pozice 53 (řady):" 90</t>
  </si>
  <si>
    <t>-1086406094</t>
  </si>
  <si>
    <t>394573558</t>
  </si>
  <si>
    <t>"Etapa 2, dle výpisu materiálu D10, pozice 50 (řady):" 10</t>
  </si>
  <si>
    <t>-1345022759</t>
  </si>
  <si>
    <t>"Etapa 2, dle výpisu materiálu D10, pozice 49 (řady):" 23</t>
  </si>
  <si>
    <t>1616948369</t>
  </si>
  <si>
    <t>"Etapa 2, dle výpisu materiálu D10, pozice 48 (řady):" 18</t>
  </si>
  <si>
    <t>-1191167476</t>
  </si>
  <si>
    <t>"Etapa 2, dle výpisu materiálu D10, pozice 47 (řady):" 1</t>
  </si>
  <si>
    <t>R858008</t>
  </si>
  <si>
    <t>Dodávka a montáž spojovacího materiálu - přírubový spoj nerezový DN 300, PN 10/16 včetně všech souvisejícíh konstrukcí a prací</t>
  </si>
  <si>
    <t>-1515219466</t>
  </si>
  <si>
    <t>"Etapa 2, dle výpisu materiálu D10, pozice 46 (řady):" 7</t>
  </si>
  <si>
    <t>891211112</t>
  </si>
  <si>
    <t>Montáž vodovodních armatur na potrubí šoupátek nebo klapek uzavíracích v otevřeném výkopu nebo v šachtách s osazením zemní soupravy (bez poklopů) DN 50</t>
  </si>
  <si>
    <t>-308804789</t>
  </si>
  <si>
    <t>https://podminky.urs.cz/item/CS_URS_2025_01/891211112</t>
  </si>
  <si>
    <t>"Etapa 2, dle výpisu materiálu D10, pozice 7 (řady):" 1</t>
  </si>
  <si>
    <t>68</t>
  </si>
  <si>
    <t>42221301</t>
  </si>
  <si>
    <t>šoupátko pitná voda litina GGG 50 krátká stavební dl PN10/16 DN 50x150mm</t>
  </si>
  <si>
    <t>-2049448366</t>
  </si>
  <si>
    <t>Poznámka k položce:_x000d_
Uzavírací víkové přírubové šoupátko klínové měkcetěsnící DN 50, PN 10/16, L = 150 mm_x000d_
- provedení dle EN 1074-2_x000d_
- tělo, víko, klín tv. litina GGG 40, 50, epoxid. nástřik vně i uvnitř dle DIN 30677, příp. GSK_x000d_
- vřeteno s válcovaným závitem nerez ocel_x000d_
- klín z nekorodujícího materiálu s mosaznou matkou, pogumování pryží EPDM_x000d_
- klín veden v celé délce armatury_x000d_
- šrouby víka nerez ocel_x000d_
- médium pitná voda</t>
  </si>
  <si>
    <t>69</t>
  </si>
  <si>
    <t>42210109</t>
  </si>
  <si>
    <t>kolo ruční pro DN 50 D 160mm</t>
  </si>
  <si>
    <t>-585758655</t>
  </si>
  <si>
    <t>70</t>
  </si>
  <si>
    <t>-140529297</t>
  </si>
  <si>
    <t>"Etapa 2, dle výpisu materiálu D10, pozice 6 (řady):" 2</t>
  </si>
  <si>
    <t>71</t>
  </si>
  <si>
    <t>-1316877987</t>
  </si>
  <si>
    <t>72</t>
  </si>
  <si>
    <t>-1784835563</t>
  </si>
  <si>
    <t>"Etapa 2, dle výpisu materiálu D10, pozice 8 (řady):" 4</t>
  </si>
  <si>
    <t>73</t>
  </si>
  <si>
    <t>1287639933</t>
  </si>
  <si>
    <t>74</t>
  </si>
  <si>
    <t>-1268883899</t>
  </si>
  <si>
    <t>75</t>
  </si>
  <si>
    <t>443615705</t>
  </si>
  <si>
    <t>"Etapa 2, dle výpisu materiálu D10, pozice 5 (řady):" 3</t>
  </si>
  <si>
    <t>76</t>
  </si>
  <si>
    <t>-605583934</t>
  </si>
  <si>
    <t>77</t>
  </si>
  <si>
    <t>41704604</t>
  </si>
  <si>
    <t>78</t>
  </si>
  <si>
    <t>891371112</t>
  </si>
  <si>
    <t>Montáž vodovodních armatur na potrubí šoupátek nebo klapek uzavíracích v otevřeném výkopu nebo v šachtách s osazením zemní soupravy (bez poklopů) DN 300</t>
  </si>
  <si>
    <t>346344687</t>
  </si>
  <si>
    <t>https://podminky.urs.cz/item/CS_URS_2025_01/891371112</t>
  </si>
  <si>
    <t>"Etapa 2, dle výpisu materiálu D10, pozice 4 (řady):" 2</t>
  </si>
  <si>
    <t>79</t>
  </si>
  <si>
    <t>42221309</t>
  </si>
  <si>
    <t>šoupátko pitná voda litina GGG 50 krátká stavební dl PN10/16 DN 300x270mm</t>
  </si>
  <si>
    <t>1665598799</t>
  </si>
  <si>
    <t>Poznámka k položce:_x000d_
Uzavírací víkové přírubové šoupátko klínové měkcetěsnící DN 300, PN 10, L = 270 mm_x000d_
- provedení dle EN 1074-2_x000d_
- tělo, víko, klín tv. litina GGG 40, 50, epoxid. nástřik vně i uvnitř dle DIN 30677, příp. GSK_x000d_
- vřeteno s válcovaným závitem nerez ocel_x000d_
- klín z nekorodujícího materiálu s mosaznou matkou, pogumování pryží EPDM_x000d_
- klín veden v celé délce armatury_x000d_
- šrouby víka nerez ocel_x000d_
- médium pitná voda</t>
  </si>
  <si>
    <t>80</t>
  </si>
  <si>
    <t>1670356254</t>
  </si>
  <si>
    <t>"Etapa 2, dle výpisu materiálu D10, pozice 15, 54 (řady):" 6</t>
  </si>
  <si>
    <t>81</t>
  </si>
  <si>
    <t>-1526396910</t>
  </si>
  <si>
    <t>"Etapa 2, dle výpisu materiálu D10, pozice 15 (řady):" 6</t>
  </si>
  <si>
    <t>82</t>
  </si>
  <si>
    <t>926303819</t>
  </si>
  <si>
    <t>"Etapa 2, dle výpisu materiálu D10, pozice 54 (řady):" 6</t>
  </si>
  <si>
    <t>83</t>
  </si>
  <si>
    <t>1831944927</t>
  </si>
  <si>
    <t>"Etapa 2, dle výpisu materiálu D10, pozice 16, 55 (řady):" 4</t>
  </si>
  <si>
    <t>84</t>
  </si>
  <si>
    <t>1938854313</t>
  </si>
  <si>
    <t>"Etapa 2, dle výpisu materiálu D10, pozice 16 (řady):" 4</t>
  </si>
  <si>
    <t>-2098357101</t>
  </si>
  <si>
    <t>"Etapa 2, dle výpisu materiálu D10, pozice 55 (řady):" 4</t>
  </si>
  <si>
    <t>86</t>
  </si>
  <si>
    <t>351677766</t>
  </si>
  <si>
    <t>87</t>
  </si>
  <si>
    <t>-1790275502</t>
  </si>
  <si>
    <t>"Etapa 2, dle výpisu materiálu D10, pozice 56 (řady):" 10</t>
  </si>
  <si>
    <t>88</t>
  </si>
  <si>
    <t>1351267661</t>
  </si>
  <si>
    <t>"Etapa 2, dle výpisu materiálu D10, pozice 52 (řady):" 420</t>
  </si>
  <si>
    <t>-1922758165</t>
  </si>
  <si>
    <t>"Etapa 2, dle výpisu materiálu D10, pozice 12 (řady):" 2</t>
  </si>
  <si>
    <t>90</t>
  </si>
  <si>
    <t>690376641</t>
  </si>
  <si>
    <t>"Etapa 2, dle výpisu materiálu D10, pozice 11 (řady):" 2</t>
  </si>
  <si>
    <t>91</t>
  </si>
  <si>
    <t>R899119</t>
  </si>
  <si>
    <t>Dodávka a montáž zemní soupravy teleskopické (1,2 - 1,8 m) pro šoupátka DN300 včetně všech souvisejících konstrukcí a prací</t>
  </si>
  <si>
    <t>-363006150</t>
  </si>
  <si>
    <t>"Etapa 2, dle výpisu materiálu D10, pozice 10 (řady):" 2</t>
  </si>
  <si>
    <t>92</t>
  </si>
  <si>
    <t>-996231980</t>
  </si>
  <si>
    <t>93</t>
  </si>
  <si>
    <t>37397209</t>
  </si>
  <si>
    <t>002.003 - Výpis materiálu přepojení přípojek</t>
  </si>
  <si>
    <t>-1231798908</t>
  </si>
  <si>
    <t>příruba PP-ocel d 90 DN 80 PN 10/16 příruba z PP s 30% skelných vláken s ocelovým jádrem pro PE lemový nákružek médium pitná voda</t>
  </si>
  <si>
    <t>-897925746</t>
  </si>
  <si>
    <t>Poznámka k položce:_x000d_
Spojka hrdlová DN 80 jištěná proti posunu PN10/16 pro různé druhy potrubí s velkým rozsahem vnějšího průměru potrubí a s možností vyosení potrubí_x000d_
- těleso a přítlačný kroužek tvárná litina vně i uvnitř těžká protikorozní ochrana GSK_x000d_
- jistící prvky nerez_x000d_
- médium pitná voda</t>
  </si>
  <si>
    <t>"Etapa 2, dle výpisu materiálu D10, pozice 18 (přípojky):" 2</t>
  </si>
  <si>
    <t>-1929432444</t>
  </si>
  <si>
    <t>1684559715</t>
  </si>
  <si>
    <t>"Etapa 2, dle výpisu materiálu D10, pozice 21 (přípojky):" 2</t>
  </si>
  <si>
    <t>1552446467</t>
  </si>
  <si>
    <t>"Etapa 1, dle výpisu materiálu D10, pozice 5 (přípojky):" 18</t>
  </si>
  <si>
    <t>-707421181</t>
  </si>
  <si>
    <t>18*1,05 'Přepočtené koeficientem množství</t>
  </si>
  <si>
    <t>-1451545886</t>
  </si>
  <si>
    <t>"Etapa 2, dle výpisu materiálu D10, pozice 4 (přípojky):" 3</t>
  </si>
  <si>
    <t>1543265710</t>
  </si>
  <si>
    <t>3*1,05 'Přepočtené koeficientem množství</t>
  </si>
  <si>
    <t>504709308</t>
  </si>
  <si>
    <t>"Etapa 2, dle výpisu materiálu D10, pozice 3 (přípojky):" 1</t>
  </si>
  <si>
    <t>755897930</t>
  </si>
  <si>
    <t>-1137913968</t>
  </si>
  <si>
    <t>"Etapa 2, dle výpisu materiálu D10, pozice 2 (přípojky):" 1</t>
  </si>
  <si>
    <t>-587564446</t>
  </si>
  <si>
    <t>1883507481</t>
  </si>
  <si>
    <t>"Etapa 2, dle výpisu materiálu D10, pozice 1 (přípojky):" 2</t>
  </si>
  <si>
    <t>28613556</t>
  </si>
  <si>
    <t>potrubí vodovodní dvouvrstvé PE100 RC SDR11 90x8,2mm</t>
  </si>
  <si>
    <t>1378025643</t>
  </si>
  <si>
    <t>2*1,015 'Přepočtené koeficientem množství</t>
  </si>
  <si>
    <t>423290326</t>
  </si>
  <si>
    <t>-1412880102</t>
  </si>
  <si>
    <t>"Etapa 2, dle výpisu materiálu D10, pozice 28 (přípojky):" 22</t>
  </si>
  <si>
    <t>-315879593</t>
  </si>
  <si>
    <t>"Etapa 2, dle výpisu materiálu D10, pozice 32 (přípojky):" 21</t>
  </si>
  <si>
    <t>R282010</t>
  </si>
  <si>
    <t>spojka na PE potrubí redukovaná d32x25 mm mosaz</t>
  </si>
  <si>
    <t>459484920</t>
  </si>
  <si>
    <t>"Etapa 2, dle výpisu materiálu D10, pozice 33 (přípojky):" 1</t>
  </si>
  <si>
    <t>-90125421</t>
  </si>
  <si>
    <t>321613216</t>
  </si>
  <si>
    <t>"Etapa 2, dle výpisu materiálu D10, pozice 27 (přípojky):" 3</t>
  </si>
  <si>
    <t>-1884668471</t>
  </si>
  <si>
    <t>"Etapa 2, dle výpisu materiálu D10, pozice 31 (přípojky):" 2</t>
  </si>
  <si>
    <t>-2146584459</t>
  </si>
  <si>
    <t>32470353</t>
  </si>
  <si>
    <t>"Etapa 2, dle výpisu materiálu D10, pozice 26 (přípojky):" 1</t>
  </si>
  <si>
    <t>1535961887</t>
  </si>
  <si>
    <t>"Etapa 2, dle výpisu materiálu D10, pozice 30 (přípojky):" 1</t>
  </si>
  <si>
    <t>-1510421569</t>
  </si>
  <si>
    <t>-2084307494</t>
  </si>
  <si>
    <t>"Etapa 2, dle výpisu materiálu D10, pozice 25 (přípojky):" 1</t>
  </si>
  <si>
    <t>-909321863</t>
  </si>
  <si>
    <t>"Etapa 2, dle výpisu materiálu D10, pozice 29 (přípojky):" 1</t>
  </si>
  <si>
    <t>213811294</t>
  </si>
  <si>
    <t>"Etapa 2, dle výpisu materiálu D10, pozice 19 (přípojky):" 2</t>
  </si>
  <si>
    <t>"Etapa 2, dle výpisu materiálu D10, pozice 20 (přípojky):" 2</t>
  </si>
  <si>
    <t>-1302085125</t>
  </si>
  <si>
    <t>-1291270292</t>
  </si>
  <si>
    <t>678304510</t>
  </si>
  <si>
    <t>"Etapa 2, dle výpisu materiálu D10, pozice 2-5 (přípojky):" 1+1+3+18</t>
  </si>
  <si>
    <t>-327663638</t>
  </si>
  <si>
    <t>1429625778</t>
  </si>
  <si>
    <t>535970278</t>
  </si>
  <si>
    <t>779608367</t>
  </si>
  <si>
    <t>"Etapa 2, dle výpisu materiálu D10, pozice 36 (přípojky):" 28</t>
  </si>
  <si>
    <t>-1166969492</t>
  </si>
  <si>
    <t>"Etapa 2, dle výpisu materiálu D10, pozice -- (přípojky):" 4</t>
  </si>
  <si>
    <t>1988142426</t>
  </si>
  <si>
    <t>"Etapa 2, dle výpisu materiálu D10, pozice 13 (přípojky):" 2</t>
  </si>
  <si>
    <t>1191956122</t>
  </si>
  <si>
    <t>1135303122</t>
  </si>
  <si>
    <t>"Etapa 2, dle výpisu materiálu D10, pozice 17, 34 (přípojky):" 26</t>
  </si>
  <si>
    <t>131047679</t>
  </si>
  <si>
    <t>"Etapa 2, dle výpisu materiálu D10, pozice 17 (přípojky):" 26</t>
  </si>
  <si>
    <t>886435752</t>
  </si>
  <si>
    <t>"Etapa 2, dle výpisu materiálu D10, pozice 34 (přípojky):" 26</t>
  </si>
  <si>
    <t>-1053955037</t>
  </si>
  <si>
    <t>"Etapa 2, dle výpisu materiálu D10, pozice 16, 35 (přípojky):" 2</t>
  </si>
  <si>
    <t>613646172</t>
  </si>
  <si>
    <t>"Etapa 2, dle výpisu materiálu D10, pozice 16 (přípojky):" 2</t>
  </si>
  <si>
    <t>-1276206141</t>
  </si>
  <si>
    <t>"Etapa 2, dle výpisu materiálu D10, pozice 35 (přípojky):" 2</t>
  </si>
  <si>
    <t>713166733</t>
  </si>
  <si>
    <t>-1557660001</t>
  </si>
  <si>
    <t>"Etapa 2, dle výpisu materiálu D10, pozice 37 (přípojky):" 28</t>
  </si>
  <si>
    <t>Dodávka a montáž zemní soupravy teleskopické (1,2 – 1,8 m) pro šoupátka DN80 včetně všech souvisejících konstrukcí a prací</t>
  </si>
  <si>
    <t>1934341605</t>
  </si>
  <si>
    <t xml:space="preserve">Poznámka k položce:_x000d_
Zemní souprava teleskopická 1,2 – 1,8 m pro šoupátko DN 80_x000d_
- ovládací tyč pozink. ocel_x000d_
- jehlancový nástavec a spojka tvárná litina_x000d_
- trubka plast </t>
  </si>
  <si>
    <t>"Etapa 2, dle výpisu materiálu D10, pozice 15 (přípojky):" 2</t>
  </si>
  <si>
    <t>-755917549</t>
  </si>
  <si>
    <t>"Etapa 2, dle výpisu materiálu D10, pozice 14 (přípojky):" 26</t>
  </si>
  <si>
    <t>R899110</t>
  </si>
  <si>
    <t>Dodávka a montáž celolitinový navrtávací pas na PE potrubí s měkkotěsnícím šoupátkem BETA-Zz pro boční navrtávku pod tlakem DN 100 / G1" včetně všech souvisejících konstrukcí a prací</t>
  </si>
  <si>
    <t>1991751005</t>
  </si>
  <si>
    <t xml:space="preserve">Poznámka k položce:_x000d_
Celolitinový navrtávací pas na PE potrubí s měkkotěsnícím šoupátkem BETA-Zz pro boční navrtávku pod tlakem_x000d_
DN 100 / G 1"_x000d_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</si>
  <si>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6 (přípojky):" 10</t>
  </si>
  <si>
    <t>R899111</t>
  </si>
  <si>
    <t>Dodávka a montáž celolitinový navrtávací pas na PE potrubí s měkkotěsnícím šoupátkem BETA-Zz pro boční navrtávku pod tlakem DN 100 / G5/4" včetně všech souvisejících konstrukcí a prací</t>
  </si>
  <si>
    <t>1934000772</t>
  </si>
  <si>
    <t xml:space="preserve">Poznámka k položce:_x000d_
Celolitinový navrtávací pas na PE potrubí s měkkotěsnícím šoupátkem BETA-Zz pro boční navrtávku pod tlakem_x000d_
DN 100 / G 5/4"_x000d_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</si>
  <si>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7 (přípojky):" 1</t>
  </si>
  <si>
    <t>R899112</t>
  </si>
  <si>
    <t>Dodávka a montáž celolitinový navrtávací pas na PE potrubí s měkkotěsnícím šoupátkem BETA-Zz pro boční navrtávku pod tlakem DN 100 / G2" včetně všech souvisejících konstrukcí a prací</t>
  </si>
  <si>
    <t>2073638892</t>
  </si>
  <si>
    <t xml:space="preserve">Poznámka k položce:_x000d_
Celolitinový navrtávací pas na PE potrubí s měkkotěsnícím šoupátkem BETA-Zz pro boční navrtávku pod tlakem_x000d_
DN 100 / G 2"_x000d_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</si>
  <si>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8 (přípojky):" 1</t>
  </si>
  <si>
    <t>R899113</t>
  </si>
  <si>
    <t>Dodávka a montáž celolitinový navrtávací pas na PE potrubí s měkkotěsnícím šoupátkem BETA-Zz pro boční navrtávku pod tlakem DN 80 / G1" včetně všech souvisejících konstrukcí a prací</t>
  </si>
  <si>
    <t>334255737</t>
  </si>
  <si>
    <t xml:space="preserve">Poznámka k položce:_x000d_
Celolitinový navrtávací pas na PE potrubí s měkkotěsnícím šoupátkem BETA-Zz pro boční navrtávku pod tlakem_x000d_
DN 80 / G 1"_x000d_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</si>
  <si>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9 (přípojky):" 2</t>
  </si>
  <si>
    <t>R899114</t>
  </si>
  <si>
    <t>Dodávka a montáž celolitinový navrtávací pas na PE potrubí s měkkotěsnícím šoupátkem BETA-Zz pro boční navrtávku pod tlakem DN 80 / G5/4" včetně všech souvisejících konstrukcí a prací</t>
  </si>
  <si>
    <t>-2116120889</t>
  </si>
  <si>
    <t xml:space="preserve">Poznámka k položce:_x000d_
Celolitinový navrtávací pas na PE potrubí s měkkotěsnícím šoupátkem BETA-Zz pro boční navrtávku pod tlakem_x000d_
DN 80 / G 5/4"_x000d_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</si>
  <si>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10 (přípojky):" 1</t>
  </si>
  <si>
    <t>R899115</t>
  </si>
  <si>
    <t>Dodávka a montáž celolitinový navrtávací pas na PE potrubí s měkkotěsnícím šoupátkem BETA-Zz pro boční navrtávku pod tlakem DN 50 / G1" včetně všech souvisejících konstrukcí a prací</t>
  </si>
  <si>
    <t>1189564186</t>
  </si>
  <si>
    <t xml:space="preserve">Poznámka k položce:_x000d_
Celolitinový navrtávací pas na PE potrubí s měkkotěsnícím šoupátkem BETA-Zz pro boční navrtávku pod tlakem_x000d_
DN 50 / G1"_x000d_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</si>
  <si>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11 (přípojky):" 10</t>
  </si>
  <si>
    <t>R899116</t>
  </si>
  <si>
    <t>Dodávka a montáž celolitinový navrtávací pas na PE potrubí s měkkotěsnícím šoupátkem BETA-Zz pro boční navrtávku pod tlakem DN 50 / G5/4" včetně všech souvisejících konstrukcí a prací</t>
  </si>
  <si>
    <t>257187125</t>
  </si>
  <si>
    <t xml:space="preserve">Poznámka k položce:_x000d_
Celolitinový navrtávací pas na PE potrubí s měkkotěsnícím šoupátkem BETA-Zz pro boční navrtávku pod tlakem_x000d_
DN 50 / G5/4"_x000d_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</si>
  <si>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2, dle výpisu materiálu D10, pozice 12 (přípojky):" 1</t>
  </si>
  <si>
    <t>960683125</t>
  </si>
  <si>
    <t>1908336745</t>
  </si>
  <si>
    <t>002.004 - Provizorní zásobení vodou</t>
  </si>
  <si>
    <t>-630384599</t>
  </si>
  <si>
    <t>1063113518</t>
  </si>
  <si>
    <t>-789295746</t>
  </si>
  <si>
    <t>"Případný přesun suchovodu z předchozí etapy a využití jednotlivých prvků."</t>
  </si>
  <si>
    <t>"Dle výpisu materiálu, dle D5.2, pozice -- (provizorium):" 2</t>
  </si>
  <si>
    <t>-560864207</t>
  </si>
  <si>
    <t>378562216</t>
  </si>
  <si>
    <t>"Dle výpisu materiálu, dle D5.2, pozice -- (provizorium):" 150</t>
  </si>
  <si>
    <t>Souče</t>
  </si>
  <si>
    <t>-885318532</t>
  </si>
  <si>
    <t>150*1,015 'Přepočtené koeficientem množství</t>
  </si>
  <si>
    <t>-1504289393</t>
  </si>
  <si>
    <t>"Dle výpisu materiálu, dle D5.2, pozice -- (provizorium):" 1</t>
  </si>
  <si>
    <t>R286000</t>
  </si>
  <si>
    <t>potrubí HDPE PE100 SDR17 d 40x2,4 dle ČSN EN 12201 a PAS 1075 médium pitná voda v návinu</t>
  </si>
  <si>
    <t>158276930</t>
  </si>
  <si>
    <t>1*1,015 'Přepočtené koeficientem množství</t>
  </si>
  <si>
    <t>1790577419</t>
  </si>
  <si>
    <t>"Dle výpisu materiálu, dle D5.2, pozice -- (provizorium):" 5</t>
  </si>
  <si>
    <t>-102791267</t>
  </si>
  <si>
    <t>5*1,015 'Přepočtené koeficientem množství</t>
  </si>
  <si>
    <t>1722866259</t>
  </si>
  <si>
    <t>"Dle výpisu materiálu, dle D5.2, pozice -- (provizorium):" 165</t>
  </si>
  <si>
    <t>-1281507792</t>
  </si>
  <si>
    <t>165*1,015 'Přepočtené koeficientem množství</t>
  </si>
  <si>
    <t>87285855</t>
  </si>
  <si>
    <t>"Dle výpisu materiálu, dle D5.2, pozice -- (provizorium):" 185</t>
  </si>
  <si>
    <t>110705741</t>
  </si>
  <si>
    <t>185*1,015 'Přepočtené koeficientem množství</t>
  </si>
  <si>
    <t>2098304938</t>
  </si>
  <si>
    <t>"Dle výpisu materiálu, dle D5.2, pozice -- (provizorium):" 22+3</t>
  </si>
  <si>
    <t>437964658</t>
  </si>
  <si>
    <t>-1872727382</t>
  </si>
  <si>
    <t>1380403754</t>
  </si>
  <si>
    <t>"Dle výpisu materiálu, dle D5.2, pozice -- (provizorium):" 3+1</t>
  </si>
  <si>
    <t>-1292216499</t>
  </si>
  <si>
    <t>-1238964702</t>
  </si>
  <si>
    <t>1189079218</t>
  </si>
  <si>
    <t>1231815659</t>
  </si>
  <si>
    <t>-1118620459</t>
  </si>
  <si>
    <t>"Dle výpisu materiálu, dle D5.2, pozice -- (provizorium):" 12+1</t>
  </si>
  <si>
    <t>337663440</t>
  </si>
  <si>
    <t>28614000</t>
  </si>
  <si>
    <t>tvarovka T-kus navrtávací s odbočkou 360° D 63-32mm</t>
  </si>
  <si>
    <t>-1615768899</t>
  </si>
  <si>
    <t>-1509310377</t>
  </si>
  <si>
    <t>"Dle výpisu materiálu, dle D5.2, pozice -- (provizorium):" 3+1+3</t>
  </si>
  <si>
    <t>-2074930982</t>
  </si>
  <si>
    <t>-1681474856</t>
  </si>
  <si>
    <t>kulový svěrný ventil na potrubí d63 mm</t>
  </si>
  <si>
    <t>-574335975</t>
  </si>
  <si>
    <t>877212011</t>
  </si>
  <si>
    <t>Montáž svěrných (mechanických) spojek na vodovodním potrubí T-kusů d 63</t>
  </si>
  <si>
    <t>-719410146</t>
  </si>
  <si>
    <t>https://podminky.urs.cz/item/CS_URS_2025_01/877212011</t>
  </si>
  <si>
    <t>28654850</t>
  </si>
  <si>
    <t>t-kus 90° svěrný PP-B pro PE potrubí d63</t>
  </si>
  <si>
    <t>800955916</t>
  </si>
  <si>
    <t>-218136799</t>
  </si>
  <si>
    <t>"Dle výpisu materiálu, dle D5.2, pozice -- (provizorium):" 7+2+3</t>
  </si>
  <si>
    <t>267226123</t>
  </si>
  <si>
    <t>-1388533224</t>
  </si>
  <si>
    <t>2073773226</t>
  </si>
  <si>
    <t>1215792372</t>
  </si>
  <si>
    <t>"Dle výpisu materiálu, dle D5.2, pozice -- (provizorium):" 1+1</t>
  </si>
  <si>
    <t>142574090</t>
  </si>
  <si>
    <t>R287001</t>
  </si>
  <si>
    <t>t-kus 90° svěrný PP-B pro PE potrubí redukovaný d90x63 mm</t>
  </si>
  <si>
    <t>1915787839</t>
  </si>
  <si>
    <t>1418035320</t>
  </si>
  <si>
    <t>"Dle výpisu materiálu, dle D5.2, pozice -- (provizorium):" 10</t>
  </si>
  <si>
    <t>28614007</t>
  </si>
  <si>
    <t>tvarovka T-kus navrtávací s odbočkou 360° D 90-25mm</t>
  </si>
  <si>
    <t>-773078896</t>
  </si>
  <si>
    <t>1335879000</t>
  </si>
  <si>
    <t>105540414</t>
  </si>
  <si>
    <t>-1706950106</t>
  </si>
  <si>
    <t>641728432</t>
  </si>
  <si>
    <t>-1549766336</t>
  </si>
  <si>
    <t>-866002071</t>
  </si>
  <si>
    <t>1546625557</t>
  </si>
  <si>
    <t>ETAPA3 - Řady A-9-5, A-9-6, A-8-3</t>
  </si>
  <si>
    <t>003.001 - Výkopové práce a obnova povrchů</t>
  </si>
  <si>
    <t>918825493</t>
  </si>
  <si>
    <t>"Pouze řady mimo opravy povrchů v rámci kanalizace."</t>
  </si>
  <si>
    <t>"Rozebrání a obnova povrchu dle C4.4, chodník dlažba:" 25</t>
  </si>
  <si>
    <t>1758957745</t>
  </si>
  <si>
    <t>"Rozebrání a obnova povrchu dle C4.4, komunikace asfalt:" 70</t>
  </si>
  <si>
    <t>-1604570617</t>
  </si>
  <si>
    <t>820643240</t>
  </si>
  <si>
    <t>"Rozebrání a obnova povrchu dle C4.4, komunikace asfalt:" 100</t>
  </si>
  <si>
    <t>508913035</t>
  </si>
  <si>
    <t>"Rozebrání a obnova povrchu dle C4.4, komunikace asfalt:" 80</t>
  </si>
  <si>
    <t>256734638</t>
  </si>
  <si>
    <t>"Rozebrání a obnova povrchu dle C4.4:" 19</t>
  </si>
  <si>
    <t>78967581</t>
  </si>
  <si>
    <t>"Křížení inženýrských sítí dle D2.3:"</t>
  </si>
  <si>
    <t>"Vodovod, plynovod:" 27*(1+1+1)</t>
  </si>
  <si>
    <t>-48541464</t>
  </si>
  <si>
    <t>"Podzemní kabelové vedení:" 7*(1+1+1)</t>
  </si>
  <si>
    <t>1369303998</t>
  </si>
  <si>
    <t>"Řad A-8-3:" (1*4*1,6)+(1*3*1,7)+(3*1,4*1*1,6)</t>
  </si>
  <si>
    <t>"Řad A-9-5:" (15*1,4*1*1,6)</t>
  </si>
  <si>
    <t>"Řad A-9-6:" (16*1,4*1,1*1,6)+(2*1*4*1,7)</t>
  </si>
  <si>
    <t>859890768</t>
  </si>
  <si>
    <t>"Řad A-8-3:" (1*15*1,4)+(1*5*1,6)</t>
  </si>
  <si>
    <t>"Řad A-9-5:" (2*1*5*1,6)+(1*7*1,7)</t>
  </si>
  <si>
    <t>"Řad A-9-6:" (1*5*1,6)+(1*8*1,6)+(1*7*1,7)</t>
  </si>
  <si>
    <t>-955452956</t>
  </si>
  <si>
    <t>"Vodovod, plynovod:" 27*(1*1*1)</t>
  </si>
  <si>
    <t>"Podzemní kabelové vedení:" 7*(1*1*1)</t>
  </si>
  <si>
    <t>-123486023</t>
  </si>
  <si>
    <t>"Řad A-8-3:" (2*(1+4)*2)+(2*(1+3)*2,1)+(2*(3+1,4)*1*2)</t>
  </si>
  <si>
    <t>"Řad A-9-5:" (15*2*(1,4+1)*2)</t>
  </si>
  <si>
    <t>"Řad A-9-6:" (16*2*(1,4+1,1)*2)+(2*2*(1+4)*2,1)</t>
  </si>
  <si>
    <t>-2132172259</t>
  </si>
  <si>
    <t>866745253</t>
  </si>
  <si>
    <t>"Řad A-8-3:" (1*4*2)+(1*3*2,1)+(3*1,4*1*2)</t>
  </si>
  <si>
    <t>"Řad A-9-5:" (15*1,4*1*2)</t>
  </si>
  <si>
    <t>"Řad A-9-6:" (16*1,4*1,1*2)+(2*1*4*2,1)</t>
  </si>
  <si>
    <t>1902167684</t>
  </si>
  <si>
    <t>1145737633</t>
  </si>
  <si>
    <t>"Řad A-8-3:" (2*15*1,8)+(2*5*2)</t>
  </si>
  <si>
    <t>"Řad A-9-5:" (2*2*5*2)+(2*7*2,1)</t>
  </si>
  <si>
    <t>"Řad A-9-6:" (2*5*2)+(2*8*2)+(2*7*2,1)</t>
  </si>
  <si>
    <t>754718511</t>
  </si>
  <si>
    <t>-873856333</t>
  </si>
  <si>
    <t>"Rozebrání a obnova povrchu dle C4.2-3, komunikace asfalt:" 70*0,3</t>
  </si>
  <si>
    <t>767968224</t>
  </si>
  <si>
    <t>1076374408</t>
  </si>
  <si>
    <t>194,444*2 'Přepočtené koeficientem množství</t>
  </si>
  <si>
    <t>491942316</t>
  </si>
  <si>
    <t>"Odečet vytlačené kubatury lože a obsypy:" -12,184-30,46</t>
  </si>
  <si>
    <t>222953389</t>
  </si>
  <si>
    <t>151,8*2 'Přepočtené koeficientem množství</t>
  </si>
  <si>
    <t>1784875980</t>
  </si>
  <si>
    <t>"Řad A-8-3:" (1*4*0,25)+(1*3*0,25)+(3*1,4*1*0,25)</t>
  </si>
  <si>
    <t>"Řad A-9-5:" (15*1,4*1*0,25)</t>
  </si>
  <si>
    <t>"Řad A-9-6:" (16*1,4*1,1*0,25)+(2*1*4*0,25)</t>
  </si>
  <si>
    <t>"Řad A-8-3:" (1*15*0,25)+(1*5*0,25)</t>
  </si>
  <si>
    <t>"Řad A-9-5:" (2*1*5*0,25)+(1*7*0,25)</t>
  </si>
  <si>
    <t>"Řad A-9-6:" (1*5*0,25)+(1*8*0,25)+(1*7*0,25)</t>
  </si>
  <si>
    <t>864498333</t>
  </si>
  <si>
    <t>30,46*2 'Přepočtené koeficientem množství</t>
  </si>
  <si>
    <t>2090285250</t>
  </si>
  <si>
    <t>"Řad A-8-3:" (1*4*0,1)+(1*3*0,1)+(3*1,4*1*0,1)</t>
  </si>
  <si>
    <t>"Řad A-9-5:" (15*1,4*1*0,1)</t>
  </si>
  <si>
    <t>"Řad A-9-6:" (16*1,4*1,1*0,1)+(2*1*4*0,1)</t>
  </si>
  <si>
    <t>"Řad A-8-3:" (1*15*0,1)+(1*5*0,1)</t>
  </si>
  <si>
    <t>"Řad A-9-5:" (2*1*5*0,1)+(1*7*0,1)</t>
  </si>
  <si>
    <t>"Řad A-9-6:" (1*5*0,1)+(1*8*0,1)+(1*7*0,1)</t>
  </si>
  <si>
    <t>-208562094</t>
  </si>
  <si>
    <t>"Rozebrání a obnova povrchu dle C4.4, komunikace asfalt (použita frakce 0/63):" 70</t>
  </si>
  <si>
    <t>-1924797870</t>
  </si>
  <si>
    <t>58839326</t>
  </si>
  <si>
    <t>"Rozebrání a obnova povrchu dle C4.4, komunikace asfalt:" 70*0,25</t>
  </si>
  <si>
    <t>1715220556</t>
  </si>
  <si>
    <t>576235673</t>
  </si>
  <si>
    <t>534991281</t>
  </si>
  <si>
    <t>41469343</t>
  </si>
  <si>
    <t>453339633</t>
  </si>
  <si>
    <t>-1286012814</t>
  </si>
  <si>
    <t>"Řad A-8-3:" 4+3+(3*1,4)</t>
  </si>
  <si>
    <t>"Řad A-9-5:" (15*1,4)</t>
  </si>
  <si>
    <t>"Řad A-9-6:" (16*1,4)+(2*4)</t>
  </si>
  <si>
    <t>"Řad A-8-3:" 15+5</t>
  </si>
  <si>
    <t>"Řad A-9-5:" 5+5+7</t>
  </si>
  <si>
    <t>"Řad A-9-6:" 5+8+7</t>
  </si>
  <si>
    <t>910910286</t>
  </si>
  <si>
    <t>625559684</t>
  </si>
  <si>
    <t>-804766517</t>
  </si>
  <si>
    <t>"Rozebrání a obnova povrchu dle C4.4:" 155</t>
  </si>
  <si>
    <t>243625462</t>
  </si>
  <si>
    <t>-1217283249</t>
  </si>
  <si>
    <t>-1965234143</t>
  </si>
  <si>
    <t>"Rozebrání a obnova povrchu dle C4.4:" 100</t>
  </si>
  <si>
    <t>1356900521</t>
  </si>
  <si>
    <t>-1188899767</t>
  </si>
  <si>
    <t>-854014031</t>
  </si>
  <si>
    <t>"Kamenivo (pol. 2-3):" 30,8+30,8</t>
  </si>
  <si>
    <t>"Živice (pol. 4-5):" 9,2+11,04</t>
  </si>
  <si>
    <t>680746185</t>
  </si>
  <si>
    <t>81,84*6 'Přepočtené koeficientem množství</t>
  </si>
  <si>
    <t>815616071</t>
  </si>
  <si>
    <t>"Trubní vedení a armatury (pol. 34, 35):" 5,262+0,033</t>
  </si>
  <si>
    <t>455912832</t>
  </si>
  <si>
    <t>5,295*6 'Přepočtené koeficientem množství</t>
  </si>
  <si>
    <t>-51749616</t>
  </si>
  <si>
    <t>473369669</t>
  </si>
  <si>
    <t>1561700228</t>
  </si>
  <si>
    <t>1280149981</t>
  </si>
  <si>
    <t>003.002 - Výpis materiálu řady</t>
  </si>
  <si>
    <t>2021609343</t>
  </si>
  <si>
    <t>"Etapa 3, dle výpisu materiálu D10, pozice 1 (řady), horizontálně žízené vrtání:" 83,5</t>
  </si>
  <si>
    <t>-2082161202</t>
  </si>
  <si>
    <t>107808911</t>
  </si>
  <si>
    <t>"Etapa 3, dle výpisu materiálu D10, pozice 18 (řady):" 1</t>
  </si>
  <si>
    <t>-1080729844</t>
  </si>
  <si>
    <t>1428563125</t>
  </si>
  <si>
    <t>"Etapa 3, dle výpisu materiálu D10, pozice 6 (řady):" 2</t>
  </si>
  <si>
    <t>1576639589</t>
  </si>
  <si>
    <t>"Etapa 3, dle výpisu materiálu D10, pozice 7 (řady):" 2</t>
  </si>
  <si>
    <t>-87056717</t>
  </si>
  <si>
    <t>"Etapa 3, dle výpisu materiálu D10, pozice 8 (řady):" 1</t>
  </si>
  <si>
    <t>49482627</t>
  </si>
  <si>
    <t>"Etapa 3, dle výpisu materiálu D10, pozice 17 (řady):" 5</t>
  </si>
  <si>
    <t>1284073899</t>
  </si>
  <si>
    <t>-790814241</t>
  </si>
  <si>
    <t>"Etapa 3, dle výpisu materiálu D10, pozice 5 (řady):" 1</t>
  </si>
  <si>
    <t>-1456180342</t>
  </si>
  <si>
    <t>-837680913</t>
  </si>
  <si>
    <t>83,5*1,015 'Přepočtené koeficientem množství</t>
  </si>
  <si>
    <t>1967299537</t>
  </si>
  <si>
    <t>276325216</t>
  </si>
  <si>
    <t>"Etapa 3, dle výpisu materiálu D10, pozice 10 (řady):" 3</t>
  </si>
  <si>
    <t>-886272719</t>
  </si>
  <si>
    <t>"Etapa 3, dle výpisu materiálu D10, pozice 16 (řady):" 1</t>
  </si>
  <si>
    <t>1222410664</t>
  </si>
  <si>
    <t>1580300707</t>
  </si>
  <si>
    <t>"Etapa 3, dle výpisu materiálu D10, pozice 12 (řady):" 1</t>
  </si>
  <si>
    <t>455157231</t>
  </si>
  <si>
    <t>-375681648</t>
  </si>
  <si>
    <t>"Etapa 3, dle výpisu materiálu D10, pozice 9 (řady):" 21</t>
  </si>
  <si>
    <t>523113134</t>
  </si>
  <si>
    <t>"Etapa 3, dle výpisu materiálu D10, pozice 15 (řady):" 5</t>
  </si>
  <si>
    <t>28614977</t>
  </si>
  <si>
    <t>elektroredukce PE 100 PN16 D 90-63mm</t>
  </si>
  <si>
    <t>1677061748</t>
  </si>
  <si>
    <t>"Etapa 3, dle výpisu materiálu D10, pozice 11 (řady):" 1</t>
  </si>
  <si>
    <t>R286090001</t>
  </si>
  <si>
    <t>oblouk 11° SDR11 PE100RC d 90 mm dlouhé provedení pro svařování elektrospojkami médium pitná voda</t>
  </si>
  <si>
    <t>-1484165336</t>
  </si>
  <si>
    <t>"Etapa 3, dle výpisu materiálu D10, pozice 14 (řady):" 1</t>
  </si>
  <si>
    <t>R286090003</t>
  </si>
  <si>
    <t>oblouk 30° SDR11 PE100RC d 90 mm dlouhé provedení pro svařování elektrospojkami médium pitná voda</t>
  </si>
  <si>
    <t>-1273327484</t>
  </si>
  <si>
    <t>"Etapa 3, dle výpisu materiálu D10, pozice 13 (řady):" 1</t>
  </si>
  <si>
    <t>-2076504801</t>
  </si>
  <si>
    <t>"Etapa 3, dle výpisu materiálu D10, pozice 2 (řady):" 65</t>
  </si>
  <si>
    <t>1146841600</t>
  </si>
  <si>
    <t>1034498793</t>
  </si>
  <si>
    <t>"Etapa 3, dle výpisu materiálu D10, pozice 1 (řady):" 322</t>
  </si>
  <si>
    <t>813864507</t>
  </si>
  <si>
    <t>1980890773</t>
  </si>
  <si>
    <t>-677433845</t>
  </si>
  <si>
    <t>"Etapa 3, dle výpisu materiálu D10, pozice 21 (řady):" 2</t>
  </si>
  <si>
    <t>-1407440470</t>
  </si>
  <si>
    <t>"Etapa 3, dle výpisu materiálu D10, pozice 23 (řady):" 90</t>
  </si>
  <si>
    <t>350318331</t>
  </si>
  <si>
    <t>-947160343</t>
  </si>
  <si>
    <t>"Etapa 3, dle výpisu materiálu D10, pozice 1 (řady), berstlining:" 322-83,5</t>
  </si>
  <si>
    <t>61021651</t>
  </si>
  <si>
    <t>"Etapa 3, dle výpisu materiálu D10, pozice 20 (řady):" 1</t>
  </si>
  <si>
    <t>172420459</t>
  </si>
  <si>
    <t>"Etapa 3, dle výpisu materiálu D10, pozice 19 (řady):" 10</t>
  </si>
  <si>
    <t>201611437</t>
  </si>
  <si>
    <t>"Etapa 3, dle výpisu materiálu D10, pozice 3 (řady):" 2</t>
  </si>
  <si>
    <t>-863174373</t>
  </si>
  <si>
    <t>-269897334</t>
  </si>
  <si>
    <t>-1791070957</t>
  </si>
  <si>
    <t>"Etapa 3, dle výpisu materiálu D10, pozice 4, 24 (řady):" 2</t>
  </si>
  <si>
    <t>1557444466</t>
  </si>
  <si>
    <t>"Etapa 3, dle výpisu materiálu D10, pozice 4 (řady):" 2</t>
  </si>
  <si>
    <t>-2023634350</t>
  </si>
  <si>
    <t>"Etapa 3, dle výpisu materiálu D10, pozice 24 (řady):" 2</t>
  </si>
  <si>
    <t>578014570</t>
  </si>
  <si>
    <t>58409043</t>
  </si>
  <si>
    <t>"Etapa 3, dle výpisu materiálu D10, pozice 25 (řady):" 2</t>
  </si>
  <si>
    <t>-776365067</t>
  </si>
  <si>
    <t>"Etapa 3, dle výpisu materiálu D10, pozice 22 (řady):" 400</t>
  </si>
  <si>
    <t>-422385319</t>
  </si>
  <si>
    <t>467761943</t>
  </si>
  <si>
    <t>003.003 - Výpis materiálu přepojení přípojek</t>
  </si>
  <si>
    <t>-800303744</t>
  </si>
  <si>
    <t>"Etapa 3, dle výpisu materiálu D10, pozice 3 (přípojky):" 26</t>
  </si>
  <si>
    <t>-1608396460</t>
  </si>
  <si>
    <t>26*1,05 'Přepočtené koeficientem množství</t>
  </si>
  <si>
    <t>28051004</t>
  </si>
  <si>
    <t>"Etapa 3, dle výpisu materiálu D10, pozice 2 (přípojky):" 1</t>
  </si>
  <si>
    <t>296700102</t>
  </si>
  <si>
    <t>-1926052796</t>
  </si>
  <si>
    <t>"Etapa 3, dle výpisu materiálu D10, pozice 1 (přípojky):" 4</t>
  </si>
  <si>
    <t>-419043552</t>
  </si>
  <si>
    <t>877152001</t>
  </si>
  <si>
    <t>Montáž svěrných (mechanických) spojek na vodovodním potrubí spojek, kolen 90° nebo redukcí d 25</t>
  </si>
  <si>
    <t>1056920701</t>
  </si>
  <si>
    <t>https://podminky.urs.cz/item/CS_URS_2025_01/877152001</t>
  </si>
  <si>
    <t>R282011</t>
  </si>
  <si>
    <t>adaptér na kovové potrubí s vnějším závitem d25x3/4" mm mosaz</t>
  </si>
  <si>
    <t>1751970941</t>
  </si>
  <si>
    <t>"Etapa 3, dle výpisu materiálu D10, pozice 16 (přípojky):" 2</t>
  </si>
  <si>
    <t>-1660548771</t>
  </si>
  <si>
    <t>-1041227197</t>
  </si>
  <si>
    <t>"Etapa 3, dle výpisu materiálu D10, pozice 12 (přípojky):" 32</t>
  </si>
  <si>
    <t>-835275444</t>
  </si>
  <si>
    <t>"Etapa 3, dle výpisu materiálu D10, pozice 15 (přípojky):" 32</t>
  </si>
  <si>
    <t>R282012</t>
  </si>
  <si>
    <t>adaptér na kovové potrubí s vnějším závitem d32x1" mm mosaz</t>
  </si>
  <si>
    <t>-327702936</t>
  </si>
  <si>
    <t>"Etapa 3, dle výpisu materiálu D10, pozice 17 (přípojky):" 1</t>
  </si>
  <si>
    <t>1198215524</t>
  </si>
  <si>
    <t>1367496650</t>
  </si>
  <si>
    <t>"Etapa 3, dle výpisu materiálu D10, pozice 11 (přípojky):" 1</t>
  </si>
  <si>
    <t>-693277460</t>
  </si>
  <si>
    <t>"Etapa 3, dle výpisu materiálu D10, pozice 14 (přípojky):" 1</t>
  </si>
  <si>
    <t>2024956573</t>
  </si>
  <si>
    <t>-92530235</t>
  </si>
  <si>
    <t>"Etapa 3, dle výpisu materiálu D10, pozice 10 (přípojky):" 4</t>
  </si>
  <si>
    <t>2081072599</t>
  </si>
  <si>
    <t>"Etapa 3, dle výpisu materiálu D10, pozice 13 (přípojky):" 4</t>
  </si>
  <si>
    <t>R282013</t>
  </si>
  <si>
    <t>adaptér na kovové potrubí s vnějším závitem d50x5/4" mm mosaz</t>
  </si>
  <si>
    <t>92378488</t>
  </si>
  <si>
    <t>"Etapa 3, dle výpisu materiálu D10, pozice 18 (přípojky):" 1</t>
  </si>
  <si>
    <t>1901254025</t>
  </si>
  <si>
    <t>"Etapa 3, dle výpisu materiálu D10, pozice 1-3 (přípojky):" 4+1+26</t>
  </si>
  <si>
    <t>-1889461125</t>
  </si>
  <si>
    <t>-138218899</t>
  </si>
  <si>
    <t>"Etapa 3, dle výpisu materiálu D10, pozice 20 (přípojky):" 37</t>
  </si>
  <si>
    <t>-2053178813</t>
  </si>
  <si>
    <t>"Etapa 3, dle výpisu materiálu D10, pozice 9, 19 (přípojky):" 37</t>
  </si>
  <si>
    <t>1554218472</t>
  </si>
  <si>
    <t>"Etapa 3, dle výpisu materiálu D10, pozice 9 (přípojky):" 37</t>
  </si>
  <si>
    <t>-772288645</t>
  </si>
  <si>
    <t>"Etapa 3, dle výpisu materiálu D10, pozice 19 (přípojky):" 37</t>
  </si>
  <si>
    <t>-1108059056</t>
  </si>
  <si>
    <t>1140518742</t>
  </si>
  <si>
    <t>"Etapa 3, dle výpisu materiálu D10, pozice 21 (přípojky):" 37</t>
  </si>
  <si>
    <t>-2088594476</t>
  </si>
  <si>
    <t>"Etapa 3, dle výpisu materiálu D10, pozice 8 (přípojky):" 37</t>
  </si>
  <si>
    <t>357631697</t>
  </si>
  <si>
    <t>"Etapa 3, dle výpisu materiálu D10, pozice 4 (přípojky):" 26</t>
  </si>
  <si>
    <t>1617045297</t>
  </si>
  <si>
    <t>"Etapa 3, dle výpisu materiálu D10, pozice 5 (přípojky):" 1</t>
  </si>
  <si>
    <t>697295460</t>
  </si>
  <si>
    <t>"Etapa 3, dle výpisu materiálu D10, pozice 7 (přípojky):" 6</t>
  </si>
  <si>
    <t>Dodávka a montáž celolitinový navrtávací pas na PE potrubí s měkkotěsnícím šoupátkem BETA-Zz pro boční navrtávku pod tlakem DN 80 / G6/4" včetně všech souvisejících konstrukcí a prací</t>
  </si>
  <si>
    <t>384328620</t>
  </si>
  <si>
    <t xml:space="preserve">Poznámka k položce:_x000d_
Celolitinový navrtávací pas na PE potrubí s měkkotěsnícím šoupátkem BETA-Zz pro boční navrtávku pod tlakem_x000d_
DN 80 / G 6/4"_x000d_
Materiálové provedení navrtávacího pas:_x000d_
- těleso tvárná litina EN-GJS-400-15 (GGG-40)_x000d_
- těsnění antibakteriální pryž EPDM_x000d_
- objímka  tvárná litina EN-GJS-400-15 (GGG-40)_x000d_
- třmen korozivzdorná ocel 1.4301_x000d_
- spojovací šrouby korozivzdorná ocel A2 dle ISO 3506_x000d_
Materiálové provedení šoupátka (vnitřní/vnější závit):_x000d_
- těleso tvárná litina EN-GJS-400-15 (GGG-40)_x000d_
- víko a klín kovaná mosaz_x000d_
- vřeteno korozivzdorná ocel 1.4021_x000d_
- těsnění antibakteriální pryž EPDM_x000d_
- klín celopogumován antibakteriální pryží EPDM</t>
  </si>
  <si>
    <t>"Etapa 3, dle výpisu materiálu D10, pozice 6 (přípojky):" 4</t>
  </si>
  <si>
    <t>651139984</t>
  </si>
  <si>
    <t>-446757086</t>
  </si>
  <si>
    <t>003.004 - Provizorní zásobení vodou</t>
  </si>
  <si>
    <t>1639710779</t>
  </si>
  <si>
    <t>211704343</t>
  </si>
  <si>
    <t>1372424815</t>
  </si>
  <si>
    <t>"Dle výpisu materiálu, dle D5.3, pozice -- (provizorium):" 2</t>
  </si>
  <si>
    <t>38499112</t>
  </si>
  <si>
    <t>531566153</t>
  </si>
  <si>
    <t>"Dle výpisu materiálu, dle D5.3, pozice -- (provizorium):" 180</t>
  </si>
  <si>
    <t>-1605128239</t>
  </si>
  <si>
    <t>180*1,015 'Přepočtené koeficientem množství</t>
  </si>
  <si>
    <t>-1748784173</t>
  </si>
  <si>
    <t>"Dle výpisu materiálu, dle D5.3, pozice -- (provizorium):" 1</t>
  </si>
  <si>
    <t>1528920410</t>
  </si>
  <si>
    <t>-407444640</t>
  </si>
  <si>
    <t>-1778019460</t>
  </si>
  <si>
    <t>1100372812</t>
  </si>
  <si>
    <t>"Dle výpisu materiálu, dle D5.3, pozice -- (provizorium):" 110</t>
  </si>
  <si>
    <t>443360107</t>
  </si>
  <si>
    <t>110*1,015 'Přepočtené koeficientem množství</t>
  </si>
  <si>
    <t>218369126</t>
  </si>
  <si>
    <t>"Dle výpisu materiálu, dle D5.3, pozice -- (provizorium):" 235</t>
  </si>
  <si>
    <t>549690760</t>
  </si>
  <si>
    <t>235*1,015 'Přepočtené koeficientem množství</t>
  </si>
  <si>
    <t>379091736</t>
  </si>
  <si>
    <t>"Dle výpisu materiálu, dle D5.3, pozice -- (provizorium):" 30+1</t>
  </si>
  <si>
    <t>-1480020761</t>
  </si>
  <si>
    <t>183925433</t>
  </si>
  <si>
    <t>767961285</t>
  </si>
  <si>
    <t>"Dle výpisu materiálu, dle D5.3, pozice -- (provizorium):" 1+1</t>
  </si>
  <si>
    <t>1293614395</t>
  </si>
  <si>
    <t>-1554744630</t>
  </si>
  <si>
    <t>445406411</t>
  </si>
  <si>
    <t>"Dle výpisu materiálu, dle D5.3, pozice -- (provizorium):" 4</t>
  </si>
  <si>
    <t>793917260</t>
  </si>
  <si>
    <t>-2141976121</t>
  </si>
  <si>
    <t>"Dle výpisu materiálu, dle D5.3, pozice -- (provizorium):" 10</t>
  </si>
  <si>
    <t>-539484507</t>
  </si>
  <si>
    <t>1939735474</t>
  </si>
  <si>
    <t>"Dle výpisu materiálu, dle D5.3, pozice -- (provizorium):" 2+1</t>
  </si>
  <si>
    <t>-1476096506</t>
  </si>
  <si>
    <t>44267244</t>
  </si>
  <si>
    <t>1347339497</t>
  </si>
  <si>
    <t>"Dle výpisu materiálu, dle D5.3, pozice -- (provizorium):" 3+2+1</t>
  </si>
  <si>
    <t>-1489591636</t>
  </si>
  <si>
    <t>836872453</t>
  </si>
  <si>
    <t>975948920</t>
  </si>
  <si>
    <t>1229289115</t>
  </si>
  <si>
    <t>"Dle výpisu materiálu, dle D5.3, pozice -- (provizorium):" 25</t>
  </si>
  <si>
    <t>1783017666</t>
  </si>
  <si>
    <t>195490340</t>
  </si>
  <si>
    <t>-681491375</t>
  </si>
  <si>
    <t>-1165398393</t>
  </si>
  <si>
    <t>-756759437</t>
  </si>
  <si>
    <t>-1984705691</t>
  </si>
  <si>
    <t>-1784587027</t>
  </si>
  <si>
    <t>529865459</t>
  </si>
  <si>
    <t xml:space="preserve">ETAPA4 - Řady A-9-2, A-9-3, A-9-4, A-10, A-11-1, A-11-2 </t>
  </si>
  <si>
    <t>004.001 - Výkopové práce a obnova povrchů</t>
  </si>
  <si>
    <t>1136596282</t>
  </si>
  <si>
    <t>"Rozebrání a obnova povrchu dle C4.6, chodník dlažba:" 20</t>
  </si>
  <si>
    <t>1412689082</t>
  </si>
  <si>
    <t>"Rozebrání a obnova povrchu dle C4.5-6, komunikace asfalt:" 50</t>
  </si>
  <si>
    <t>-1354287206</t>
  </si>
  <si>
    <t>1227128679</t>
  </si>
  <si>
    <t>"Rozebrání a obnova povrchu dle C4.5, komunikace asfalt:" 95</t>
  </si>
  <si>
    <t>"Rozebrání a obnova povrchu dle C4.6, komunikace asfalt:" 22</t>
  </si>
  <si>
    <t>-926939691</t>
  </si>
  <si>
    <t>"Rozebrání a obnova povrchu dle C4.5, komunikace asfalt:" 45</t>
  </si>
  <si>
    <t>"Rozebrání a obnova povrchu dle C4.6, komunikace asfalt:" 15</t>
  </si>
  <si>
    <t>204395920</t>
  </si>
  <si>
    <t>"Křížení inženýrských sítí dle D2.4:"</t>
  </si>
  <si>
    <t>"Vodovod, plynovod:" 30*(1+1+1)</t>
  </si>
  <si>
    <t>1070240324</t>
  </si>
  <si>
    <t>-1455546165</t>
  </si>
  <si>
    <t>"Řad A-9-2:" (19*1*1,4*2,1)+(1*4*1,9)</t>
  </si>
  <si>
    <t>"Řad A-9-3:" (7*1*1,4*1,6)+(1*2*1,6)</t>
  </si>
  <si>
    <t>"Řad A-9-4:" 1*2*1,7</t>
  </si>
  <si>
    <t>"Řad A-10:" (6*1*1,4*1,5)+(1*3*1,6)+(1*2*1,6)</t>
  </si>
  <si>
    <t>"Řad A-11-1:" (7*1*1,4*1,7)</t>
  </si>
  <si>
    <t>"Řad A-11-2:" 1*2*1,6</t>
  </si>
  <si>
    <t>-1143827837</t>
  </si>
  <si>
    <t>"Řad A-9-2:" 2*5*1*2,3</t>
  </si>
  <si>
    <t>"Řad A-9-3:" 3*5*1*1,8</t>
  </si>
  <si>
    <t>"Řad A-9-4:" 5*1*1,6</t>
  </si>
  <si>
    <t>"Řad A-10:" 5*1*1,7</t>
  </si>
  <si>
    <t>"Řad A-11-1:" 2*5*1*1,8</t>
  </si>
  <si>
    <t>"Řad A-11-2:" 5*1*1,6</t>
  </si>
  <si>
    <t>310171067</t>
  </si>
  <si>
    <t>"Vodovod, plynovod:" 30*(1*1*1)</t>
  </si>
  <si>
    <t>-332313268</t>
  </si>
  <si>
    <t>"Řad A-9-2:" (19*2*(1+1,4)*2,5)+(2*(1+4)*2,3)</t>
  </si>
  <si>
    <t>"Řad A-9-3:" (7*2*(1+1,4)*2)+(2*(1+2)*2)</t>
  </si>
  <si>
    <t>"Řad A-9-4:" 2*(1+2)*2,1</t>
  </si>
  <si>
    <t>"Řad A-10:" (6*2*(1+1,4)*1,9)+(2*(1+3)*2)+(2*(1+2)*2)</t>
  </si>
  <si>
    <t>"Řad A-11-1:" (7*2*(1+1,4)*2,1)</t>
  </si>
  <si>
    <t>"Řad A-11-2:" 2*(1+2)*2</t>
  </si>
  <si>
    <t>1036665467</t>
  </si>
  <si>
    <t>-755539502</t>
  </si>
  <si>
    <t>"Řad A-9-2:" (19*1*1,4*2,5)+(1*4*2,3)</t>
  </si>
  <si>
    <t>"Řad A-9-3:" (7*1*1,4*2)+(1*2*2)</t>
  </si>
  <si>
    <t>"Řad A-9-4:" 1*2*2,1</t>
  </si>
  <si>
    <t>"Řad A-10:" (6*1*1,4*1,9)+(1*3*2)+(1*2*2)</t>
  </si>
  <si>
    <t>"Řad A-11-1:" (7*1*1,4*2,1)</t>
  </si>
  <si>
    <t>"Řad A-11-2:" 1*2*2</t>
  </si>
  <si>
    <t>-1138107547</t>
  </si>
  <si>
    <t>-80488806</t>
  </si>
  <si>
    <t>"Řad A-9-2:" 2*5*2*2,6</t>
  </si>
  <si>
    <t>"Řad A-9-3:" 3*5*2*2,2</t>
  </si>
  <si>
    <t>"Řad A-9-4:" 5*2*2</t>
  </si>
  <si>
    <t>"Řad A-10:" 5*2*2,1</t>
  </si>
  <si>
    <t>"Řad A-11-1:" 2*5*2*2,2</t>
  </si>
  <si>
    <t>"Řad A-11-2:" 5*2*2,2</t>
  </si>
  <si>
    <t>-388423595</t>
  </si>
  <si>
    <t>1659456909</t>
  </si>
  <si>
    <t>"Rozebrání a obnova povrchu dle C4.5-6, komunikace asfalt:" 50*0,3</t>
  </si>
  <si>
    <t>-155652907</t>
  </si>
  <si>
    <t>1659445572</t>
  </si>
  <si>
    <t>218,7*2 'Přepočtené koeficientem množství</t>
  </si>
  <si>
    <t>1181263762</t>
  </si>
  <si>
    <t>"Odečet vytlačené kubatury lože a obsypy:" -11,96-29,9</t>
  </si>
  <si>
    <t>-520154157</t>
  </si>
  <si>
    <t>176,84*2 'Přepočtené koeficientem množství</t>
  </si>
  <si>
    <t>1827040213</t>
  </si>
  <si>
    <t>"Řad A-9-2:" (19*1*1,4*0,25)+(1*4*0,25)</t>
  </si>
  <si>
    <t>"Řad A-9-3:" (7*1*1,4*0,25)+(1*2*0,25)</t>
  </si>
  <si>
    <t>"Řad A-9-4:" 1*2*0,25</t>
  </si>
  <si>
    <t>"Řad A-10:" (6*1*1,4*0,25)+(1*3*0,25)+(1*2*0,25)</t>
  </si>
  <si>
    <t>"Řad A-11-1:" (7*1*1,4*0,25)</t>
  </si>
  <si>
    <t>"Řad A-11-2:" 1*2*0,25</t>
  </si>
  <si>
    <t>"Řad A-9-2:" 2*5*1*0,25</t>
  </si>
  <si>
    <t>"Řad A-9-3:" 3*5*1*0,25</t>
  </si>
  <si>
    <t>"Řad A-9-4:" 5*1*0,25</t>
  </si>
  <si>
    <t>"Řad A-10:" 5*1*0,25</t>
  </si>
  <si>
    <t>"Řad A-11-1:" 2*5*1*0,25</t>
  </si>
  <si>
    <t>"Řad A-11-2:" 5*1*0,25</t>
  </si>
  <si>
    <t>-2002372236</t>
  </si>
  <si>
    <t>29,9*2 'Přepočtené koeficientem množství</t>
  </si>
  <si>
    <t>541549633</t>
  </si>
  <si>
    <t>"Řad A-9-2:" (19*1*1,4*0,1)+(1*4*0,1)</t>
  </si>
  <si>
    <t>"Řad A-9-3:" (7*1*1,4*0,1)+(1*2*0,1)</t>
  </si>
  <si>
    <t>"Řad A-9-4:" 1*2*0,1</t>
  </si>
  <si>
    <t>"Řad A-10:" (6*1*1,4*0,1)+(1*3*0,1)+(1*2*0,1)</t>
  </si>
  <si>
    <t>"Řad A-11-1:" (7*1*1,4*0,1)</t>
  </si>
  <si>
    <t>"Řad A-11-2:" 1*2*0,1</t>
  </si>
  <si>
    <t>"Řad A-9-2:" 2*5*1*0,1</t>
  </si>
  <si>
    <t>"Řad A-9-3:" 3*5*1*0,1</t>
  </si>
  <si>
    <t>"Řad A-9-4:" 5*1*0,1</t>
  </si>
  <si>
    <t>"Řad A-10:" 5*1*0,1</t>
  </si>
  <si>
    <t>"Řad A-11-1:" 2*5*1*0,1</t>
  </si>
  <si>
    <t>"Řad A-11-2:" 5*1*0,1</t>
  </si>
  <si>
    <t>493738310</t>
  </si>
  <si>
    <t>"Rozebrání a obnova povrchu dle C4.5-6, komunikace asfalt (použita frakce 0/63):" 50</t>
  </si>
  <si>
    <t>1215998749</t>
  </si>
  <si>
    <t>-627638216</t>
  </si>
  <si>
    <t>"Rozebrání a obnova povrchu dle C4.5-6, komunikace asfalt:" 50*0,25</t>
  </si>
  <si>
    <t>-871960583</t>
  </si>
  <si>
    <t>634285066</t>
  </si>
  <si>
    <t>-58843246</t>
  </si>
  <si>
    <t>1525822750</t>
  </si>
  <si>
    <t>122187271</t>
  </si>
  <si>
    <t>-1127494195</t>
  </si>
  <si>
    <t>"Řad A-9-2:" (19*1)+4</t>
  </si>
  <si>
    <t>"Řad A-9-3:" (7*1)+2</t>
  </si>
  <si>
    <t>"Řad A-9-4:" 2</t>
  </si>
  <si>
    <t>"Řad A-10:" (6*1)+2+3</t>
  </si>
  <si>
    <t>"Řad A-11-1:" (7*1)</t>
  </si>
  <si>
    <t>"Řad A-11-2:" 2</t>
  </si>
  <si>
    <t>"Řad A-9-2:" 2*5</t>
  </si>
  <si>
    <t>"Řad A-9-3:" 3*5</t>
  </si>
  <si>
    <t>"Řad A-9-4:" 5</t>
  </si>
  <si>
    <t>"Řad A-10:" 5</t>
  </si>
  <si>
    <t>"Řad A-11-1:" 2*5</t>
  </si>
  <si>
    <t>"Řad A-11-2:" 5</t>
  </si>
  <si>
    <t>883968729</t>
  </si>
  <si>
    <t>-1172251368</t>
  </si>
  <si>
    <t>"Rozebrání a obnova povrchu dle C4.5:" 102</t>
  </si>
  <si>
    <t>"Rozebrání a obnova povrchu dle C4.6:" 32</t>
  </si>
  <si>
    <t>-214456224</t>
  </si>
  <si>
    <t>-1472161890</t>
  </si>
  <si>
    <t>330126636</t>
  </si>
  <si>
    <t>"Rozebrání a obnova povrchu dle C4.5:" 90</t>
  </si>
  <si>
    <t>"Rozebrání a obnova povrchu dle C4.6:" 25</t>
  </si>
  <si>
    <t>-265584860</t>
  </si>
  <si>
    <t>913070843</t>
  </si>
  <si>
    <t>"Kamenivo (pol. 2-3):" 22+22</t>
  </si>
  <si>
    <t>"Živice (pol. 4-5):" 10,764+8,28</t>
  </si>
  <si>
    <t>-1360548415</t>
  </si>
  <si>
    <t>63,044*6 'Přepočtené koeficientem množství</t>
  </si>
  <si>
    <t>1850254028</t>
  </si>
  <si>
    <t>"Trubní vedení a armatury (pol. 33, 34):" 4,576+0,066</t>
  </si>
  <si>
    <t>-875498440</t>
  </si>
  <si>
    <t>4,642*6 'Přepočtené koeficientem množství</t>
  </si>
  <si>
    <t>1373285693</t>
  </si>
  <si>
    <t>310440492</t>
  </si>
  <si>
    <t>621279660</t>
  </si>
  <si>
    <t>2123319407</t>
  </si>
  <si>
    <t>004.002 - Výpis mateiálů řady</t>
  </si>
  <si>
    <t>-628123233</t>
  </si>
  <si>
    <t>"Etapa 2, dle výpisu materiálu D10, pozice 2 (řady), horizontálně žízené vrtání:" 72,5</t>
  </si>
  <si>
    <t>1954456258</t>
  </si>
  <si>
    <t>-2139773784</t>
  </si>
  <si>
    <t>"Etapa 4, dle výpisu materiálu D10, pozice 46 (řady):" 5</t>
  </si>
  <si>
    <t>961324103</t>
  </si>
  <si>
    <t>1280278535</t>
  </si>
  <si>
    <t>"Etapa 4, dle výpisu materiálu D10, pozice 24 (řady):" 4</t>
  </si>
  <si>
    <t>974239278</t>
  </si>
  <si>
    <t>"Etapa 4, dle výpisu materiálu D10, pozice 25 (řady):" 4</t>
  </si>
  <si>
    <t>-1213715913</t>
  </si>
  <si>
    <t>"Etapa 4, dle výpisu materiálu D10, pozice 30 (řady):" 4</t>
  </si>
  <si>
    <t>244040493</t>
  </si>
  <si>
    <t>"Etapa 4, dle výpisu materiálu D10, pozice 45 (řady):" 5</t>
  </si>
  <si>
    <t>-1718394531</t>
  </si>
  <si>
    <t>1029749663</t>
  </si>
  <si>
    <t>"Etapa 4, dle výpisu materiálu D10, pozice 20 (řady):" 1</t>
  </si>
  <si>
    <t>-700321258</t>
  </si>
  <si>
    <t>687127218</t>
  </si>
  <si>
    <t>"Etapa 4, dle výpisu materiálu D10, pozice 27 (řady):" 1</t>
  </si>
  <si>
    <t>1493918066</t>
  </si>
  <si>
    <t>"Etapa 4, dle výpisu materiálu D10, pozice 44 (řady):" 2</t>
  </si>
  <si>
    <t>444385354</t>
  </si>
  <si>
    <t>-148666565</t>
  </si>
  <si>
    <t>"Etapa 4, dle výpisu materiálu D10, pozice 17 (řady):" 1</t>
  </si>
  <si>
    <t>1467764591</t>
  </si>
  <si>
    <t>-1952282804</t>
  </si>
  <si>
    <t>72,5*1,015 'Přepočtené koeficientem množství</t>
  </si>
  <si>
    <t>1601044198</t>
  </si>
  <si>
    <t>620600150</t>
  </si>
  <si>
    <t>"Etapa 4, dle výpisu materiálu D10, pozice 37 (řady):" 11</t>
  </si>
  <si>
    <t>-1741144434</t>
  </si>
  <si>
    <t>"Etapa 4, dle výpisu materiálu D10, pozice 43 (řady):" 5</t>
  </si>
  <si>
    <t>R286063005</t>
  </si>
  <si>
    <t>koleno 15° SDR11 PE100 d 63 mm dlouhé provedení pro svařování elektrospojkami médium pitná voda</t>
  </si>
  <si>
    <t>-1541308424</t>
  </si>
  <si>
    <t>"Etapa 4, dle výpisu materiálu D10, pozice 40 (řady):" 2</t>
  </si>
  <si>
    <t>R286063006</t>
  </si>
  <si>
    <t>koleno 30° SDR11 PE100 d 63 mm dlouhé provedení pro svařování elektrospojkami médium pitná voda</t>
  </si>
  <si>
    <t>-996491645</t>
  </si>
  <si>
    <t>"Etapa 4, dle výpisu materiálu D10, pozice 39 (řady):" 1</t>
  </si>
  <si>
    <t>1087621214</t>
  </si>
  <si>
    <t>-811546608</t>
  </si>
  <si>
    <t>"Etapa 4 dle výpisu materiálu D10, pozice 36 (řady):" 13</t>
  </si>
  <si>
    <t>1438268896</t>
  </si>
  <si>
    <t>"Etapa 4, dle výpisu materiálu D10, pozice 42 (řady):" 5</t>
  </si>
  <si>
    <t>-1530136244</t>
  </si>
  <si>
    <t>"Etapa 4, dle výpisu materiálu D10, pozice 38 (řady):" 1</t>
  </si>
  <si>
    <t>871133753</t>
  </si>
  <si>
    <t>1944280120</t>
  </si>
  <si>
    <t>"Etapa 4, dle výpisu materiálu D10, pozice 35 (řady):" 6</t>
  </si>
  <si>
    <t>-1217019049</t>
  </si>
  <si>
    <t>"Etapa 4, dle výpisu materiálu D10, pozice 41 (řady):" 2</t>
  </si>
  <si>
    <t>-1582277760</t>
  </si>
  <si>
    <t>"Etapa 4, dle výpisu materiálu D10, pozice 3 (řady):" 62</t>
  </si>
  <si>
    <t>65549164</t>
  </si>
  <si>
    <t>866831688</t>
  </si>
  <si>
    <t>"Etapa 4, dle výpisu materiálu D10, pozice 1 (řady):" 119</t>
  </si>
  <si>
    <t>"Etapa 4, dle výpisu materiálu D10, pozice 2 (řady):" 146</t>
  </si>
  <si>
    <t>-105203786</t>
  </si>
  <si>
    <t>-1897323818</t>
  </si>
  <si>
    <t>2024116886</t>
  </si>
  <si>
    <t>"Etapa 4, dle výpisu materiálu D10, pozice 52 (řady):" 4</t>
  </si>
  <si>
    <t>-1868309396</t>
  </si>
  <si>
    <t>"Etapa 4, dle výpisu materiálu D10, pozice 54 (řady):" 80</t>
  </si>
  <si>
    <t>-146967849</t>
  </si>
  <si>
    <t>-1527534260</t>
  </si>
  <si>
    <t>"Etapa 4, dle výpisu materiálu D10, pozice 2 (řady), berstlining:" 146-72,5</t>
  </si>
  <si>
    <t>-792170386</t>
  </si>
  <si>
    <t>"Etapa 4, dle výpisu materiálu D10, pozice 1 (řady), berstlining:" 119</t>
  </si>
  <si>
    <t>2081414485</t>
  </si>
  <si>
    <t>"Etapa 4, dle výpisu materiálu D10, pozice 51 (řady):" 6</t>
  </si>
  <si>
    <t>-498639021</t>
  </si>
  <si>
    <t>"Etapa 4, dle výpisu materiálu D10, pozice 50 (řady):" 18</t>
  </si>
  <si>
    <t>554124224</t>
  </si>
  <si>
    <t>"Etapa 4, dle výpisu materiálu D10, pozice 47 (řady):" 3</t>
  </si>
  <si>
    <t>-423957502</t>
  </si>
  <si>
    <t>"Etapa 4, dle výpisu materiálu D10, pozice 4 (řady):" 1</t>
  </si>
  <si>
    <t>135177037</t>
  </si>
  <si>
    <t>-1344688897</t>
  </si>
  <si>
    <t>"Etapa 4, dle výpisu materiálu D10, pozice 8 (řady):" 4</t>
  </si>
  <si>
    <t>-700023307</t>
  </si>
  <si>
    <t>-347788618</t>
  </si>
  <si>
    <t>-73181233</t>
  </si>
  <si>
    <t>"Etapa 4, dle výpisu materiálu D10, pozice 15, 55 (řady):" 1</t>
  </si>
  <si>
    <t>1440989229</t>
  </si>
  <si>
    <t>"Etapa 4, dle výpisu materiálu D10, pozice 15 (řady):" 1</t>
  </si>
  <si>
    <t>-767964964</t>
  </si>
  <si>
    <t>"Etapa 4, dle výpisu materiálu D10, pozice 55 (řady):" 1</t>
  </si>
  <si>
    <t>537537068</t>
  </si>
  <si>
    <t>"Etapa 4, dle výpisu materiálu D10, pozice 16, 56 (řady):" 4</t>
  </si>
  <si>
    <t>-81258783</t>
  </si>
  <si>
    <t>"Etapa 4, dle výpisu materiálu D10, pozice 16 (řady):" 4</t>
  </si>
  <si>
    <t>191402893</t>
  </si>
  <si>
    <t>"Etapa 4, dle výpisu materiálu D10, pozice 56 (řady):" 4</t>
  </si>
  <si>
    <t>-442933558</t>
  </si>
  <si>
    <t>793070005</t>
  </si>
  <si>
    <t>"Etapa 4, dle výpisu materiálu D10, pozice 57 (řady):" 5</t>
  </si>
  <si>
    <t>-1828581519</t>
  </si>
  <si>
    <t>"Etapa 4, dle výpisu materiálu D10, pozice 53 (řady):" 340</t>
  </si>
  <si>
    <t>1059499700</t>
  </si>
  <si>
    <t>"Etapa 4, dle výpisu materiálu D10, pozice 12 (řady):" 1</t>
  </si>
  <si>
    <t>596296197</t>
  </si>
  <si>
    <t>1212534684</t>
  </si>
  <si>
    <t>004.003 - Výpis mateiálů přepojení přípojek</t>
  </si>
  <si>
    <t>1802137059</t>
  </si>
  <si>
    <t>"Etapa 4, dle výpisu materiálu D10, pozice 1 (přípojky):" 34</t>
  </si>
  <si>
    <t>1810111207</t>
  </si>
  <si>
    <t>34*1,05 'Přepočtené koeficientem množství</t>
  </si>
  <si>
    <t>1252443253</t>
  </si>
  <si>
    <t>733121651</t>
  </si>
  <si>
    <t>"Etapa 4, dle výpisu materiálu D10, pozice 10 (přípojky):" 1</t>
  </si>
  <si>
    <t>272702645</t>
  </si>
  <si>
    <t>-949052065</t>
  </si>
  <si>
    <t>"Etapa 4, dle výpisu materiálu D10, pozice 7 (přípojky):" 41</t>
  </si>
  <si>
    <t>-1762911572</t>
  </si>
  <si>
    <t>"Etapa 4, dle výpisu materiálu D10, pozice 8 (přípojky):" 40</t>
  </si>
  <si>
    <t>-1188362362</t>
  </si>
  <si>
    <t>R282014</t>
  </si>
  <si>
    <t>spojka na PE potrubí s vnitřním závitem d32x3/4" mm mosaz</t>
  </si>
  <si>
    <t>-645638380</t>
  </si>
  <si>
    <t>"Etapa 4, dle výpisu materiálu D10, pozice 9 (přípojky):" 1</t>
  </si>
  <si>
    <t>1514743528</t>
  </si>
  <si>
    <t>564762330</t>
  </si>
  <si>
    <t>-1873321975</t>
  </si>
  <si>
    <t>"Etapa 4, dle výpisu materiálu D10, pozice 12 (přípojky):" 41</t>
  </si>
  <si>
    <t>2078358307</t>
  </si>
  <si>
    <t>"Etapa 4, dle výpisu materiálu D10, pozice 6, 11 (přípojky):" 41</t>
  </si>
  <si>
    <t>1021294983</t>
  </si>
  <si>
    <t>"Etapa 4, dle výpisu materiálu D10, pozice 6 (přípojky):" 41</t>
  </si>
  <si>
    <t>750693743</t>
  </si>
  <si>
    <t>"Etapa 4, dle výpisu materiálu D10, pozice 11 (přípojky):" 41</t>
  </si>
  <si>
    <t>-2105056872</t>
  </si>
  <si>
    <t>-2132174578</t>
  </si>
  <si>
    <t>"Etapa 3, dle výpisu materiálu D10, pozice 13 (přípojky):" 41</t>
  </si>
  <si>
    <t>501052472</t>
  </si>
  <si>
    <t>"Etapa 4, dle výpisu materiálu D10, pozice 5 (přípojky):" 41</t>
  </si>
  <si>
    <t>329593845</t>
  </si>
  <si>
    <t>"Etapa 4, dle výpisu materiálu D10, pozice 2 (přípojky):" 16</t>
  </si>
  <si>
    <t>1802702229</t>
  </si>
  <si>
    <t>"Etapa 4, dle výpisu materiálu D10, pozice 3 (přípojky):" 21</t>
  </si>
  <si>
    <t>-705853706</t>
  </si>
  <si>
    <t>"Etapa 4, dle výpisu materiálu D10, pozice 4 (přípojky):" 4</t>
  </si>
  <si>
    <t>-1016666503</t>
  </si>
  <si>
    <t>-1143759907</t>
  </si>
  <si>
    <t>004.004 - Provizorní zásobení vodou</t>
  </si>
  <si>
    <t>1565332471</t>
  </si>
  <si>
    <t>-1240958340</t>
  </si>
  <si>
    <t>-2133838651</t>
  </si>
  <si>
    <t>"Dle výpisu materiálu, dle D5.3, pozice -- (provizorium):" 3</t>
  </si>
  <si>
    <t>1033738020</t>
  </si>
  <si>
    <t>"Dle výpisu materiálu, dle D5.4, pozice -- (provizorium):" 2</t>
  </si>
  <si>
    <t>R550003</t>
  </si>
  <si>
    <t>tvarovka z tvárné litiny spojka s hrdlem a přírubou na různá potrubí DN80 medium pitná voda</t>
  </si>
  <si>
    <t>-1834291232</t>
  </si>
  <si>
    <t>"Dle výpisu materiálu, dle D5.4, pozice -- (provizorium):" 1</t>
  </si>
  <si>
    <t>R550004</t>
  </si>
  <si>
    <t>tvarovka z tvárné litiny závitová příruba DN80x1" medium pitná voda</t>
  </si>
  <si>
    <t>2031952028</t>
  </si>
  <si>
    <t>1589893927</t>
  </si>
  <si>
    <t>"Dle výpisu materiálu, dle D5.4, pozice -- (provizorium):" 140</t>
  </si>
  <si>
    <t>-405153940</t>
  </si>
  <si>
    <t>140*1,015 'Přepočtené koeficientem množství</t>
  </si>
  <si>
    <t>-665367784</t>
  </si>
  <si>
    <t>1627264560</t>
  </si>
  <si>
    <t>946815495</t>
  </si>
  <si>
    <t>"Dle výpisu materiálu, dle D5.4, pozice -- (provizorium):" 155</t>
  </si>
  <si>
    <t>-1456250507</t>
  </si>
  <si>
    <t>155*1,015 'Přepočtené koeficientem množství</t>
  </si>
  <si>
    <t>857219572</t>
  </si>
  <si>
    <t>"Dle výpisu materiálu, dle D5.4, pozice -- (provizorium):" 33+3</t>
  </si>
  <si>
    <t>2001148313</t>
  </si>
  <si>
    <t>1446417657</t>
  </si>
  <si>
    <t>888365852</t>
  </si>
  <si>
    <t>"Dle výpisu materiálu, dle D5.4, pozice -- (provizorium):" 8</t>
  </si>
  <si>
    <t>-1077215827</t>
  </si>
  <si>
    <t>1971575133</t>
  </si>
  <si>
    <t>"Dle výpisu materiálu, dle D5.4, pozice -- (provizorium):" 3+2+1</t>
  </si>
  <si>
    <t>-1006391063</t>
  </si>
  <si>
    <t>28654840</t>
  </si>
  <si>
    <t>koleno 90° svěrné PP-B pro PE potrubí d63</t>
  </si>
  <si>
    <t>239578970</t>
  </si>
  <si>
    <t>215929752</t>
  </si>
  <si>
    <t>1310192015</t>
  </si>
  <si>
    <t>"Dle výpisu materiálu, dle D5.4, pozice -- (provizorium):" 6+3+1</t>
  </si>
  <si>
    <t>-2096792198</t>
  </si>
  <si>
    <t>199879501</t>
  </si>
  <si>
    <t>1230332135</t>
  </si>
  <si>
    <t>-2110214093</t>
  </si>
  <si>
    <t>"Dle výpisu materiálu, dle D5.4, pozice -- (provizorium):" 24</t>
  </si>
  <si>
    <t>1832393613</t>
  </si>
  <si>
    <t>401030165</t>
  </si>
  <si>
    <t>-1085520677</t>
  </si>
  <si>
    <t>-773976793</t>
  </si>
  <si>
    <t>-762244742</t>
  </si>
  <si>
    <t>1853510234</t>
  </si>
  <si>
    <t>-1892292943</t>
  </si>
  <si>
    <t>-2085182473</t>
  </si>
  <si>
    <t>OVN - Ostatní a vedlejší náklady</t>
  </si>
  <si>
    <t>OST,VRN - Ostatní náklady a vedlejší rozpočtové náklady</t>
  </si>
  <si>
    <t>OST,VRN</t>
  </si>
  <si>
    <t>Ostatní náklady a vedlejší rozpočtové náklady</t>
  </si>
  <si>
    <t>900001</t>
  </si>
  <si>
    <t>Vybudování zařízení staveniště, včetně vybudování a zabezpečení deponií a mezideponií a staveništního zázemí</t>
  </si>
  <si>
    <t>soubor</t>
  </si>
  <si>
    <t>-2147281819</t>
  </si>
  <si>
    <t>900002</t>
  </si>
  <si>
    <t>Provoz zařízení staveniště</t>
  </si>
  <si>
    <t>-557813632</t>
  </si>
  <si>
    <t>900003</t>
  </si>
  <si>
    <t>Odstranění zařízení staveniště včetně uvedení ploch deponií a mezideponií do původního stavu</t>
  </si>
  <si>
    <t>267581833</t>
  </si>
  <si>
    <t>900004</t>
  </si>
  <si>
    <t>Předání a převzetí zařízení staveniště</t>
  </si>
  <si>
    <t>-376467767</t>
  </si>
  <si>
    <t>900005</t>
  </si>
  <si>
    <t>Zhotovení dokumentace skutečného provedení stavby</t>
  </si>
  <si>
    <t>675591400</t>
  </si>
  <si>
    <t>900006</t>
  </si>
  <si>
    <t>Geodetické zaměření skutečného provedení stavby včetně zpracování geometrického plánu</t>
  </si>
  <si>
    <t>-1558746364</t>
  </si>
  <si>
    <t>900007</t>
  </si>
  <si>
    <t>Vytýčení jednotlivých částí stavby akreditovaným geodetem</t>
  </si>
  <si>
    <t>1437447876</t>
  </si>
  <si>
    <t>900008</t>
  </si>
  <si>
    <t>Zaměření a vytýčení stávajících inženýrských sítí</t>
  </si>
  <si>
    <t>1560138625</t>
  </si>
  <si>
    <t>900010</t>
  </si>
  <si>
    <t>Komplexní zkoušky, průzkumy, revize a odběry vzorků předepsané projektovou dokumentací včetně prokázání kvality díla, včetně testu zeminy pro uskladnění, zkoušky zhutnění zásypů v komunikacích</t>
  </si>
  <si>
    <t>-150773193</t>
  </si>
  <si>
    <t>900011</t>
  </si>
  <si>
    <t>Dočasná dopravní opatření a provozní vlivy, instalace, údržba a rozebrání přechodného dopravního značení a zpracování příslušné projektové dokumentace DIO a DIR</t>
  </si>
  <si>
    <t>-267863017</t>
  </si>
  <si>
    <t>900012</t>
  </si>
  <si>
    <t>Náklady spojené s vybudováním, údržbou a demontáží dočasných zpevněných ploch a přejezdů přes výkopy včetně uvedení dotčených ploch do původního stavu</t>
  </si>
  <si>
    <t>-1965173514</t>
  </si>
  <si>
    <t>900013</t>
  </si>
  <si>
    <t>Náklady spojené rozebráním a obnovou svislého značení a s obnovou vodorovného značení</t>
  </si>
  <si>
    <t>-1377208151</t>
  </si>
  <si>
    <t>900014</t>
  </si>
  <si>
    <t>Náklady spojené s provedením kopaných sond pro ověření polohy stávajících inženýrských sítí</t>
  </si>
  <si>
    <t>1023743266</t>
  </si>
  <si>
    <t>900015</t>
  </si>
  <si>
    <t>Převzetí a předání díla, kolaudační řízení</t>
  </si>
  <si>
    <t>-1809425939</t>
  </si>
  <si>
    <t>900016</t>
  </si>
  <si>
    <t>Kompletační a koordinační a inženýrská činnost</t>
  </si>
  <si>
    <t>313224288</t>
  </si>
  <si>
    <t>900017</t>
  </si>
  <si>
    <t>Zajištění porostů v bezprostřední blízkosti prováděných prací, bednění kmenů stromů, ochrana kořenů a další činnosti vedoucí k eliminaci škod způsobených na porostech</t>
  </si>
  <si>
    <t>-1651472983</t>
  </si>
  <si>
    <t>900018</t>
  </si>
  <si>
    <t>Užívání veřejných prostranství a ploch, poplatky spojené se záborem komunikací místních a komunikací II a III třídy, či tříd vyšších</t>
  </si>
  <si>
    <t>778896017</t>
  </si>
  <si>
    <t>900019</t>
  </si>
  <si>
    <t>Pasportizace okolních objektů včetně pořízení fotodokumentace</t>
  </si>
  <si>
    <t>-1439901983</t>
  </si>
  <si>
    <t>900020</t>
  </si>
  <si>
    <t>Rozebrání a obnova drobných stavebních objektů dotčených stavební činností (ploty, zídky, sloupy, uliční vpusti a podobně)</t>
  </si>
  <si>
    <t>682212379</t>
  </si>
  <si>
    <t xml:space="preserve">Poznámka k položce:_x000d_
_x000d_
_x000d_
</t>
  </si>
  <si>
    <t>900021</t>
  </si>
  <si>
    <t>Demontáž potrubí a armatur přepojovaného potrubí přípojek včetně odvozu a likvidace vzniklé suti</t>
  </si>
  <si>
    <t>1405092664</t>
  </si>
  <si>
    <t>900023</t>
  </si>
  <si>
    <t>Náklady vzniklé v souvislosti s realizací stavby, uvedení dotčených ploch do původního stavu, průběžné a finální čištění komunikací, obnova svislého a vodorovného značení, zalévání a kosení zeleně</t>
  </si>
  <si>
    <t>-199786288</t>
  </si>
  <si>
    <t>900026</t>
  </si>
  <si>
    <t>Náklady související s ochranou stávajících inženýrských sítí</t>
  </si>
  <si>
    <t>-818539973</t>
  </si>
  <si>
    <t>900028</t>
  </si>
  <si>
    <t>Bezpečnostní a hygienická opatření na staveništi, koordinátor BOZP na staveništi</t>
  </si>
  <si>
    <t>283430461</t>
  </si>
  <si>
    <t>900034</t>
  </si>
  <si>
    <t>Náklady spojené se separací a dotříděním staveništních odpadů a případným předrcením odpadů před odvozem na skládku</t>
  </si>
  <si>
    <t>2139494712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</si>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</sst>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38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41" fillId="0" borderId="0" xfId="0" applyFont="1" applyAlignment="1" applyProtection="1">
      <alignment vertical="center" wrapText="1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4" fillId="0" borderId="29" xfId="0" applyFont="1" applyBorder="1" applyAlignment="1">
      <alignment horizontal="left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horizontal="left" vertical="center" wrapText="1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styles" Target="styles.xml" /><Relationship Id="rId21" Type="http://schemas.openxmlformats.org/officeDocument/2006/relationships/theme" Target="theme/theme1.xml" /><Relationship Id="rId22" Type="http://schemas.openxmlformats.org/officeDocument/2006/relationships/calcChain" Target="calcChain.xml" /><Relationship Id="rId23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343" TargetMode="External" /><Relationship Id="rId2" Type="http://schemas.openxmlformats.org/officeDocument/2006/relationships/hyperlink" Target="https://podminky.urs.cz/item/CS_URS_2025_01/113107423" TargetMode="External" /><Relationship Id="rId3" Type="http://schemas.openxmlformats.org/officeDocument/2006/relationships/hyperlink" Target="https://podminky.urs.cz/item/CS_URS_2025_01/113107423" TargetMode="External" /><Relationship Id="rId4" Type="http://schemas.openxmlformats.org/officeDocument/2006/relationships/hyperlink" Target="https://podminky.urs.cz/item/CS_URS_2025_01/113154522" TargetMode="External" /><Relationship Id="rId5" Type="http://schemas.openxmlformats.org/officeDocument/2006/relationships/hyperlink" Target="https://podminky.urs.cz/item/CS_URS_2025_01/113154524" TargetMode="External" /><Relationship Id="rId6" Type="http://schemas.openxmlformats.org/officeDocument/2006/relationships/hyperlink" Target="https://podminky.urs.cz/item/CS_URS_2025_01/113202111" TargetMode="External" /><Relationship Id="rId7" Type="http://schemas.openxmlformats.org/officeDocument/2006/relationships/hyperlink" Target="https://podminky.urs.cz/item/CS_URS_2025_01/119001405" TargetMode="External" /><Relationship Id="rId8" Type="http://schemas.openxmlformats.org/officeDocument/2006/relationships/hyperlink" Target="https://podminky.urs.cz/item/CS_URS_2025_01/119001421" TargetMode="External" /><Relationship Id="rId9" Type="http://schemas.openxmlformats.org/officeDocument/2006/relationships/hyperlink" Target="https://podminky.urs.cz/item/CS_URS_2025_01/131251206" TargetMode="External" /><Relationship Id="rId10" Type="http://schemas.openxmlformats.org/officeDocument/2006/relationships/hyperlink" Target="https://podminky.urs.cz/item/CS_URS_2025_01/132254206" TargetMode="External" /><Relationship Id="rId11" Type="http://schemas.openxmlformats.org/officeDocument/2006/relationships/hyperlink" Target="https://podminky.urs.cz/item/CS_URS_2025_01/139001101" TargetMode="External" /><Relationship Id="rId12" Type="http://schemas.openxmlformats.org/officeDocument/2006/relationships/hyperlink" Target="https://podminky.urs.cz/item/CS_URS_2025_01/151101201" TargetMode="External" /><Relationship Id="rId13" Type="http://schemas.openxmlformats.org/officeDocument/2006/relationships/hyperlink" Target="https://podminky.urs.cz/item/CS_URS_2025_01/151101211" TargetMode="External" /><Relationship Id="rId14" Type="http://schemas.openxmlformats.org/officeDocument/2006/relationships/hyperlink" Target="https://podminky.urs.cz/item/CS_URS_2025_01/151101301" TargetMode="External" /><Relationship Id="rId15" Type="http://schemas.openxmlformats.org/officeDocument/2006/relationships/hyperlink" Target="https://podminky.urs.cz/item/CS_URS_2025_01/151101311" TargetMode="External" /><Relationship Id="rId16" Type="http://schemas.openxmlformats.org/officeDocument/2006/relationships/hyperlink" Target="https://podminky.urs.cz/item/CS_URS_2025_01/151811131" TargetMode="External" /><Relationship Id="rId17" Type="http://schemas.openxmlformats.org/officeDocument/2006/relationships/hyperlink" Target="https://podminky.urs.cz/item/CS_URS_2025_01/151811231" TargetMode="External" /><Relationship Id="rId18" Type="http://schemas.openxmlformats.org/officeDocument/2006/relationships/hyperlink" Target="https://podminky.urs.cz/item/CS_URS_2025_01/162251122" TargetMode="External" /><Relationship Id="rId19" Type="http://schemas.openxmlformats.org/officeDocument/2006/relationships/hyperlink" Target="https://podminky.urs.cz/item/CS_URS_2025_01/162751114" TargetMode="External" /><Relationship Id="rId20" Type="http://schemas.openxmlformats.org/officeDocument/2006/relationships/hyperlink" Target="https://podminky.urs.cz/item/CS_URS_2025_01/171201231" TargetMode="External" /><Relationship Id="rId21" Type="http://schemas.openxmlformats.org/officeDocument/2006/relationships/hyperlink" Target="https://podminky.urs.cz/item/CS_URS_2025_01/174101101" TargetMode="External" /><Relationship Id="rId22" Type="http://schemas.openxmlformats.org/officeDocument/2006/relationships/hyperlink" Target="https://podminky.urs.cz/item/CS_URS_2025_01/175151101" TargetMode="External" /><Relationship Id="rId23" Type="http://schemas.openxmlformats.org/officeDocument/2006/relationships/hyperlink" Target="https://podminky.urs.cz/item/CS_URS_2025_01/451541111" TargetMode="External" /><Relationship Id="rId24" Type="http://schemas.openxmlformats.org/officeDocument/2006/relationships/hyperlink" Target="https://podminky.urs.cz/item/CS_URS_2025_01/564851011" TargetMode="External" /><Relationship Id="rId25" Type="http://schemas.openxmlformats.org/officeDocument/2006/relationships/hyperlink" Target="https://podminky.urs.cz/item/CS_URS_2025_01/564861011" TargetMode="External" /><Relationship Id="rId26" Type="http://schemas.openxmlformats.org/officeDocument/2006/relationships/hyperlink" Target="https://podminky.urs.cz/item/CS_URS_2025_01/564871016" TargetMode="External" /><Relationship Id="rId27" Type="http://schemas.openxmlformats.org/officeDocument/2006/relationships/hyperlink" Target="https://podminky.urs.cz/item/CS_URS_2025_01/565145101" TargetMode="External" /><Relationship Id="rId28" Type="http://schemas.openxmlformats.org/officeDocument/2006/relationships/hyperlink" Target="https://podminky.urs.cz/item/CS_URS_2025_01/573111112" TargetMode="External" /><Relationship Id="rId29" Type="http://schemas.openxmlformats.org/officeDocument/2006/relationships/hyperlink" Target="https://podminky.urs.cz/item/CS_URS_2025_01/573211106" TargetMode="External" /><Relationship Id="rId30" Type="http://schemas.openxmlformats.org/officeDocument/2006/relationships/hyperlink" Target="https://podminky.urs.cz/item/CS_URS_2025_01/577134111" TargetMode="External" /><Relationship Id="rId31" Type="http://schemas.openxmlformats.org/officeDocument/2006/relationships/hyperlink" Target="https://podminky.urs.cz/item/CS_URS_2025_01/596211110" TargetMode="External" /><Relationship Id="rId32" Type="http://schemas.openxmlformats.org/officeDocument/2006/relationships/hyperlink" Target="https://podminky.urs.cz/item/CS_URS_2025_01/850311811" TargetMode="External" /><Relationship Id="rId33" Type="http://schemas.openxmlformats.org/officeDocument/2006/relationships/hyperlink" Target="https://podminky.urs.cz/item/CS_URS_2025_01/891247812" TargetMode="External" /><Relationship Id="rId34" Type="http://schemas.openxmlformats.org/officeDocument/2006/relationships/hyperlink" Target="https://podminky.urs.cz/item/CS_URS_2025_01/916131213" TargetMode="External" /><Relationship Id="rId35" Type="http://schemas.openxmlformats.org/officeDocument/2006/relationships/hyperlink" Target="https://podminky.urs.cz/item/CS_URS_2025_01/919112111" TargetMode="External" /><Relationship Id="rId36" Type="http://schemas.openxmlformats.org/officeDocument/2006/relationships/hyperlink" Target="https://podminky.urs.cz/item/CS_URS_2025_01/919112212" TargetMode="External" /><Relationship Id="rId37" Type="http://schemas.openxmlformats.org/officeDocument/2006/relationships/hyperlink" Target="https://podminky.urs.cz/item/CS_URS_2025_01/919121111" TargetMode="External" /><Relationship Id="rId38" Type="http://schemas.openxmlformats.org/officeDocument/2006/relationships/hyperlink" Target="https://podminky.urs.cz/item/CS_URS_2025_01/919735112" TargetMode="External" /><Relationship Id="rId39" Type="http://schemas.openxmlformats.org/officeDocument/2006/relationships/hyperlink" Target="https://podminky.urs.cz/item/CS_URS_2025_01/979021113" TargetMode="External" /><Relationship Id="rId40" Type="http://schemas.openxmlformats.org/officeDocument/2006/relationships/hyperlink" Target="https://podminky.urs.cz/item/CS_URS_2025_01/979051121" TargetMode="External" /><Relationship Id="rId41" Type="http://schemas.openxmlformats.org/officeDocument/2006/relationships/hyperlink" Target="https://podminky.urs.cz/item/CS_URS_2025_01/997221551" TargetMode="External" /><Relationship Id="rId42" Type="http://schemas.openxmlformats.org/officeDocument/2006/relationships/hyperlink" Target="https://podminky.urs.cz/item/CS_URS_2025_01/997221559" TargetMode="External" /><Relationship Id="rId43" Type="http://schemas.openxmlformats.org/officeDocument/2006/relationships/hyperlink" Target="https://podminky.urs.cz/item/CS_URS_2025_01/997221561" TargetMode="External" /><Relationship Id="rId44" Type="http://schemas.openxmlformats.org/officeDocument/2006/relationships/hyperlink" Target="https://podminky.urs.cz/item/CS_URS_2025_01/997221569" TargetMode="External" /><Relationship Id="rId45" Type="http://schemas.openxmlformats.org/officeDocument/2006/relationships/hyperlink" Target="https://podminky.urs.cz/item/CS_URS_2025_01/997221873" TargetMode="External" /><Relationship Id="rId46" Type="http://schemas.openxmlformats.org/officeDocument/2006/relationships/hyperlink" Target="https://podminky.urs.cz/item/CS_URS_2023_02/997221875" TargetMode="External" /><Relationship Id="rId47" Type="http://schemas.openxmlformats.org/officeDocument/2006/relationships/hyperlink" Target="https://podminky.urs.cz/item/CS_URS_2025_01/998276101" TargetMode="External" /><Relationship Id="rId48" Type="http://schemas.openxmlformats.org/officeDocument/2006/relationships/hyperlink" Target="https://podminky.urs.cz/item/CS_URS_2025_01/998276125" TargetMode="External" /><Relationship Id="rId49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41721253" TargetMode="External" /><Relationship Id="rId2" Type="http://schemas.openxmlformats.org/officeDocument/2006/relationships/hyperlink" Target="https://podminky.urs.cz/item/CS_URS_2025_01/857212122" TargetMode="External" /><Relationship Id="rId3" Type="http://schemas.openxmlformats.org/officeDocument/2006/relationships/hyperlink" Target="https://podminky.urs.cz/item/CS_URS_2025_01/857242122" TargetMode="External" /><Relationship Id="rId4" Type="http://schemas.openxmlformats.org/officeDocument/2006/relationships/hyperlink" Target="https://podminky.urs.cz/item/CS_URS_2025_01/857244122" TargetMode="External" /><Relationship Id="rId5" Type="http://schemas.openxmlformats.org/officeDocument/2006/relationships/hyperlink" Target="https://podminky.urs.cz/item/CS_URS_2025_01/871241211" TargetMode="External" /><Relationship Id="rId6" Type="http://schemas.openxmlformats.org/officeDocument/2006/relationships/hyperlink" Target="https://podminky.urs.cz/item/CS_URS_2025_01/877211101" TargetMode="External" /><Relationship Id="rId7" Type="http://schemas.openxmlformats.org/officeDocument/2006/relationships/hyperlink" Target="https://podminky.urs.cz/item/CS_URS_2025_01/877211110" TargetMode="External" /><Relationship Id="rId8" Type="http://schemas.openxmlformats.org/officeDocument/2006/relationships/hyperlink" Target="https://podminky.urs.cz/item/CS_URS_2025_01/877241101" TargetMode="External" /><Relationship Id="rId9" Type="http://schemas.openxmlformats.org/officeDocument/2006/relationships/hyperlink" Target="https://podminky.urs.cz/item/CS_URS_2025_01/892233122" TargetMode="External" /><Relationship Id="rId10" Type="http://schemas.openxmlformats.org/officeDocument/2006/relationships/hyperlink" Target="https://podminky.urs.cz/item/CS_URS_2025_01/892241111" TargetMode="External" /><Relationship Id="rId11" Type="http://schemas.openxmlformats.org/officeDocument/2006/relationships/hyperlink" Target="https://podminky.urs.cz/item/CS_URS_2025_01/892271111" TargetMode="External" /><Relationship Id="rId12" Type="http://schemas.openxmlformats.org/officeDocument/2006/relationships/hyperlink" Target="https://podminky.urs.cz/item/CS_URS_2025_01/892273122" TargetMode="External" /><Relationship Id="rId13" Type="http://schemas.openxmlformats.org/officeDocument/2006/relationships/hyperlink" Target="https://podminky.urs.cz/item/CS_URS_2025_01/892372111" TargetMode="External" /><Relationship Id="rId14" Type="http://schemas.openxmlformats.org/officeDocument/2006/relationships/hyperlink" Target="https://podminky.urs.cz/item/CS_URS_2025_01/899722112" TargetMode="External" /><Relationship Id="rId15" Type="http://schemas.openxmlformats.org/officeDocument/2006/relationships/hyperlink" Target="https://podminky.urs.cz/item/CS_URS_2025_01/891247112" TargetMode="External" /><Relationship Id="rId16" Type="http://schemas.openxmlformats.org/officeDocument/2006/relationships/hyperlink" Target="https://podminky.urs.cz/item/CS_URS_2025_01/998276101" TargetMode="External" /><Relationship Id="rId17" Type="http://schemas.openxmlformats.org/officeDocument/2006/relationships/hyperlink" Target="https://podminky.urs.cz/item/CS_URS_2025_01/998276125" TargetMode="External" /><Relationship Id="rId18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71161211" TargetMode="External" /><Relationship Id="rId2" Type="http://schemas.openxmlformats.org/officeDocument/2006/relationships/hyperlink" Target="https://podminky.urs.cz/item/CS_URS_2025_01/871171211" TargetMode="External" /><Relationship Id="rId3" Type="http://schemas.openxmlformats.org/officeDocument/2006/relationships/hyperlink" Target="https://podminky.urs.cz/item/CS_URS_2025_01/871181211" TargetMode="External" /><Relationship Id="rId4" Type="http://schemas.openxmlformats.org/officeDocument/2006/relationships/hyperlink" Target="https://podminky.urs.cz/item/CS_URS_2025_01/877152001" TargetMode="External" /><Relationship Id="rId5" Type="http://schemas.openxmlformats.org/officeDocument/2006/relationships/hyperlink" Target="https://podminky.urs.cz/item/CS_URS_2025_01/877162001" TargetMode="External" /><Relationship Id="rId6" Type="http://schemas.openxmlformats.org/officeDocument/2006/relationships/hyperlink" Target="https://podminky.urs.cz/item/CS_URS_2025_01/877172001" TargetMode="External" /><Relationship Id="rId7" Type="http://schemas.openxmlformats.org/officeDocument/2006/relationships/hyperlink" Target="https://podminky.urs.cz/item/CS_URS_2025_01/877182001" TargetMode="External" /><Relationship Id="rId8" Type="http://schemas.openxmlformats.org/officeDocument/2006/relationships/hyperlink" Target="https://podminky.urs.cz/item/CS_URS_2025_01/892233122" TargetMode="External" /><Relationship Id="rId9" Type="http://schemas.openxmlformats.org/officeDocument/2006/relationships/hyperlink" Target="https://podminky.urs.cz/item/CS_URS_2025_01/892241111" TargetMode="External" /><Relationship Id="rId10" Type="http://schemas.openxmlformats.org/officeDocument/2006/relationships/hyperlink" Target="https://podminky.urs.cz/item/CS_URS_2025_01/899712111" TargetMode="External" /><Relationship Id="rId11" Type="http://schemas.openxmlformats.org/officeDocument/2006/relationships/hyperlink" Target="https://podminky.urs.cz/item/CS_URS_2025_01/899401111" TargetMode="External" /><Relationship Id="rId12" Type="http://schemas.openxmlformats.org/officeDocument/2006/relationships/hyperlink" Target="https://podminky.urs.cz/item/CS_URS_2025_01/998276101" TargetMode="External" /><Relationship Id="rId13" Type="http://schemas.openxmlformats.org/officeDocument/2006/relationships/hyperlink" Target="https://podminky.urs.cz/item/CS_URS_2025_01/998276125" TargetMode="External" /><Relationship Id="rId14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50245121" TargetMode="External" /><Relationship Id="rId2" Type="http://schemas.openxmlformats.org/officeDocument/2006/relationships/hyperlink" Target="https://podminky.urs.cz/item/CS_URS_2025_01/857241131" TargetMode="External" /><Relationship Id="rId3" Type="http://schemas.openxmlformats.org/officeDocument/2006/relationships/hyperlink" Target="https://podminky.urs.cz/item/CS_URS_2025_01/871161211" TargetMode="External" /><Relationship Id="rId4" Type="http://schemas.openxmlformats.org/officeDocument/2006/relationships/hyperlink" Target="https://podminky.urs.cz/item/CS_URS_2025_01/871171211" TargetMode="External" /><Relationship Id="rId5" Type="http://schemas.openxmlformats.org/officeDocument/2006/relationships/hyperlink" Target="https://podminky.urs.cz/item/CS_URS_2025_01/871181211" TargetMode="External" /><Relationship Id="rId6" Type="http://schemas.openxmlformats.org/officeDocument/2006/relationships/hyperlink" Target="https://podminky.urs.cz/item/CS_URS_2025_01/871211211" TargetMode="External" /><Relationship Id="rId7" Type="http://schemas.openxmlformats.org/officeDocument/2006/relationships/hyperlink" Target="https://podminky.urs.cz/item/CS_URS_2025_01/871241221" TargetMode="External" /><Relationship Id="rId8" Type="http://schemas.openxmlformats.org/officeDocument/2006/relationships/hyperlink" Target="https://podminky.urs.cz/item/CS_URS_2025_01/877162001" TargetMode="External" /><Relationship Id="rId9" Type="http://schemas.openxmlformats.org/officeDocument/2006/relationships/hyperlink" Target="https://podminky.urs.cz/item/CS_URS_2025_01/877172001" TargetMode="External" /><Relationship Id="rId10" Type="http://schemas.openxmlformats.org/officeDocument/2006/relationships/hyperlink" Target="https://podminky.urs.cz/item/CS_URS_2025_01/877182001" TargetMode="External" /><Relationship Id="rId11" Type="http://schemas.openxmlformats.org/officeDocument/2006/relationships/hyperlink" Target="https://podminky.urs.cz/item/CS_URS_2025_01/877211120" TargetMode="External" /><Relationship Id="rId12" Type="http://schemas.openxmlformats.org/officeDocument/2006/relationships/hyperlink" Target="https://podminky.urs.cz/item/CS_URS_2025_01/877212001" TargetMode="External" /><Relationship Id="rId13" Type="http://schemas.openxmlformats.org/officeDocument/2006/relationships/hyperlink" Target="https://podminky.urs.cz/item/CS_URS_2025_01/877232001" TargetMode="External" /><Relationship Id="rId14" Type="http://schemas.openxmlformats.org/officeDocument/2006/relationships/hyperlink" Target="https://podminky.urs.cz/item/CS_URS_2025_01/877241122" TargetMode="External" /><Relationship Id="rId15" Type="http://schemas.openxmlformats.org/officeDocument/2006/relationships/hyperlink" Target="https://podminky.urs.cz/item/CS_URS_2025_01/892233122" TargetMode="External" /><Relationship Id="rId16" Type="http://schemas.openxmlformats.org/officeDocument/2006/relationships/hyperlink" Target="https://podminky.urs.cz/item/CS_URS_2025_01/892241111" TargetMode="External" /><Relationship Id="rId17" Type="http://schemas.openxmlformats.org/officeDocument/2006/relationships/hyperlink" Target="https://podminky.urs.cz/item/CS_URS_2025_01/892372111" TargetMode="External" /><Relationship Id="rId18" Type="http://schemas.openxmlformats.org/officeDocument/2006/relationships/hyperlink" Target="https://podminky.urs.cz/item/CS_URS_2025_01/998276101" TargetMode="External" /><Relationship Id="rId19" Type="http://schemas.openxmlformats.org/officeDocument/2006/relationships/hyperlink" Target="https://podminky.urs.cz/item/CS_URS_2025_01/998276125" TargetMode="External" /><Relationship Id="rId2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343" TargetMode="External" /><Relationship Id="rId2" Type="http://schemas.openxmlformats.org/officeDocument/2006/relationships/hyperlink" Target="https://podminky.urs.cz/item/CS_URS_2025_01/113107423" TargetMode="External" /><Relationship Id="rId3" Type="http://schemas.openxmlformats.org/officeDocument/2006/relationships/hyperlink" Target="https://podminky.urs.cz/item/CS_URS_2025_01/113107423" TargetMode="External" /><Relationship Id="rId4" Type="http://schemas.openxmlformats.org/officeDocument/2006/relationships/hyperlink" Target="https://podminky.urs.cz/item/CS_URS_2025_01/113154522" TargetMode="External" /><Relationship Id="rId5" Type="http://schemas.openxmlformats.org/officeDocument/2006/relationships/hyperlink" Target="https://podminky.urs.cz/item/CS_URS_2025_01/113154524" TargetMode="External" /><Relationship Id="rId6" Type="http://schemas.openxmlformats.org/officeDocument/2006/relationships/hyperlink" Target="https://podminky.urs.cz/item/CS_URS_2025_01/119001405" TargetMode="External" /><Relationship Id="rId7" Type="http://schemas.openxmlformats.org/officeDocument/2006/relationships/hyperlink" Target="https://podminky.urs.cz/item/CS_URS_2025_01/119001421" TargetMode="External" /><Relationship Id="rId8" Type="http://schemas.openxmlformats.org/officeDocument/2006/relationships/hyperlink" Target="https://podminky.urs.cz/item/CS_URS_2025_01/131251206" TargetMode="External" /><Relationship Id="rId9" Type="http://schemas.openxmlformats.org/officeDocument/2006/relationships/hyperlink" Target="https://podminky.urs.cz/item/CS_URS_2025_01/132254206" TargetMode="External" /><Relationship Id="rId10" Type="http://schemas.openxmlformats.org/officeDocument/2006/relationships/hyperlink" Target="https://podminky.urs.cz/item/CS_URS_2025_01/139001101" TargetMode="External" /><Relationship Id="rId11" Type="http://schemas.openxmlformats.org/officeDocument/2006/relationships/hyperlink" Target="https://podminky.urs.cz/item/CS_URS_2025_01/151101201" TargetMode="External" /><Relationship Id="rId12" Type="http://schemas.openxmlformats.org/officeDocument/2006/relationships/hyperlink" Target="https://podminky.urs.cz/item/CS_URS_2025_01/151101211" TargetMode="External" /><Relationship Id="rId13" Type="http://schemas.openxmlformats.org/officeDocument/2006/relationships/hyperlink" Target="https://podminky.urs.cz/item/CS_URS_2025_01/151101301" TargetMode="External" /><Relationship Id="rId14" Type="http://schemas.openxmlformats.org/officeDocument/2006/relationships/hyperlink" Target="https://podminky.urs.cz/item/CS_URS_2025_01/151101311" TargetMode="External" /><Relationship Id="rId15" Type="http://schemas.openxmlformats.org/officeDocument/2006/relationships/hyperlink" Target="https://podminky.urs.cz/item/CS_URS_2025_01/151811131" TargetMode="External" /><Relationship Id="rId16" Type="http://schemas.openxmlformats.org/officeDocument/2006/relationships/hyperlink" Target="https://podminky.urs.cz/item/CS_URS_2025_01/151811231" TargetMode="External" /><Relationship Id="rId17" Type="http://schemas.openxmlformats.org/officeDocument/2006/relationships/hyperlink" Target="https://podminky.urs.cz/item/CS_URS_2025_01/162251122" TargetMode="External" /><Relationship Id="rId18" Type="http://schemas.openxmlformats.org/officeDocument/2006/relationships/hyperlink" Target="https://podminky.urs.cz/item/CS_URS_2025_01/162751114" TargetMode="External" /><Relationship Id="rId19" Type="http://schemas.openxmlformats.org/officeDocument/2006/relationships/hyperlink" Target="https://podminky.urs.cz/item/CS_URS_2025_01/171201231" TargetMode="External" /><Relationship Id="rId20" Type="http://schemas.openxmlformats.org/officeDocument/2006/relationships/hyperlink" Target="https://podminky.urs.cz/item/CS_URS_2025_01/174101101" TargetMode="External" /><Relationship Id="rId21" Type="http://schemas.openxmlformats.org/officeDocument/2006/relationships/hyperlink" Target="https://podminky.urs.cz/item/CS_URS_2025_01/175151101" TargetMode="External" /><Relationship Id="rId22" Type="http://schemas.openxmlformats.org/officeDocument/2006/relationships/hyperlink" Target="https://podminky.urs.cz/item/CS_URS_2025_01/451541111" TargetMode="External" /><Relationship Id="rId23" Type="http://schemas.openxmlformats.org/officeDocument/2006/relationships/hyperlink" Target="https://podminky.urs.cz/item/CS_URS_2025_01/564851011" TargetMode="External" /><Relationship Id="rId24" Type="http://schemas.openxmlformats.org/officeDocument/2006/relationships/hyperlink" Target="https://podminky.urs.cz/item/CS_URS_2025_01/564861011" TargetMode="External" /><Relationship Id="rId25" Type="http://schemas.openxmlformats.org/officeDocument/2006/relationships/hyperlink" Target="https://podminky.urs.cz/item/CS_URS_2025_01/564871016" TargetMode="External" /><Relationship Id="rId26" Type="http://schemas.openxmlformats.org/officeDocument/2006/relationships/hyperlink" Target="https://podminky.urs.cz/item/CS_URS_2025_01/565145101" TargetMode="External" /><Relationship Id="rId27" Type="http://schemas.openxmlformats.org/officeDocument/2006/relationships/hyperlink" Target="https://podminky.urs.cz/item/CS_URS_2025_01/573111112" TargetMode="External" /><Relationship Id="rId28" Type="http://schemas.openxmlformats.org/officeDocument/2006/relationships/hyperlink" Target="https://podminky.urs.cz/item/CS_URS_2025_01/573211106" TargetMode="External" /><Relationship Id="rId29" Type="http://schemas.openxmlformats.org/officeDocument/2006/relationships/hyperlink" Target="https://podminky.urs.cz/item/CS_URS_2025_01/577134111" TargetMode="External" /><Relationship Id="rId30" Type="http://schemas.openxmlformats.org/officeDocument/2006/relationships/hyperlink" Target="https://podminky.urs.cz/item/CS_URS_2025_01/596211110" TargetMode="External" /><Relationship Id="rId31" Type="http://schemas.openxmlformats.org/officeDocument/2006/relationships/hyperlink" Target="https://podminky.urs.cz/item/CS_URS_2025_01/850311811" TargetMode="External" /><Relationship Id="rId32" Type="http://schemas.openxmlformats.org/officeDocument/2006/relationships/hyperlink" Target="https://podminky.urs.cz/item/CS_URS_2025_01/891247812" TargetMode="External" /><Relationship Id="rId33" Type="http://schemas.openxmlformats.org/officeDocument/2006/relationships/hyperlink" Target="https://podminky.urs.cz/item/CS_URS_2025_01/919112111" TargetMode="External" /><Relationship Id="rId34" Type="http://schemas.openxmlformats.org/officeDocument/2006/relationships/hyperlink" Target="https://podminky.urs.cz/item/CS_URS_2025_01/919112212" TargetMode="External" /><Relationship Id="rId35" Type="http://schemas.openxmlformats.org/officeDocument/2006/relationships/hyperlink" Target="https://podminky.urs.cz/item/CS_URS_2025_01/919121111" TargetMode="External" /><Relationship Id="rId36" Type="http://schemas.openxmlformats.org/officeDocument/2006/relationships/hyperlink" Target="https://podminky.urs.cz/item/CS_URS_2025_01/919735112" TargetMode="External" /><Relationship Id="rId37" Type="http://schemas.openxmlformats.org/officeDocument/2006/relationships/hyperlink" Target="https://podminky.urs.cz/item/CS_URS_2025_01/979051121" TargetMode="External" /><Relationship Id="rId38" Type="http://schemas.openxmlformats.org/officeDocument/2006/relationships/hyperlink" Target="https://podminky.urs.cz/item/CS_URS_2025_01/997221551" TargetMode="External" /><Relationship Id="rId39" Type="http://schemas.openxmlformats.org/officeDocument/2006/relationships/hyperlink" Target="https://podminky.urs.cz/item/CS_URS_2025_01/997221559" TargetMode="External" /><Relationship Id="rId40" Type="http://schemas.openxmlformats.org/officeDocument/2006/relationships/hyperlink" Target="https://podminky.urs.cz/item/CS_URS_2025_01/997221561" TargetMode="External" /><Relationship Id="rId41" Type="http://schemas.openxmlformats.org/officeDocument/2006/relationships/hyperlink" Target="https://podminky.urs.cz/item/CS_URS_2025_01/997221569" TargetMode="External" /><Relationship Id="rId42" Type="http://schemas.openxmlformats.org/officeDocument/2006/relationships/hyperlink" Target="https://podminky.urs.cz/item/CS_URS_2025_01/997221873" TargetMode="External" /><Relationship Id="rId43" Type="http://schemas.openxmlformats.org/officeDocument/2006/relationships/hyperlink" Target="https://podminky.urs.cz/item/CS_URS_2023_02/997221875" TargetMode="External" /><Relationship Id="rId44" Type="http://schemas.openxmlformats.org/officeDocument/2006/relationships/hyperlink" Target="https://podminky.urs.cz/item/CS_URS_2025_01/998276101" TargetMode="External" /><Relationship Id="rId45" Type="http://schemas.openxmlformats.org/officeDocument/2006/relationships/hyperlink" Target="https://podminky.urs.cz/item/CS_URS_2025_01/998276125" TargetMode="External" /><Relationship Id="rId46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41721253" TargetMode="External" /><Relationship Id="rId2" Type="http://schemas.openxmlformats.org/officeDocument/2006/relationships/hyperlink" Target="https://podminky.urs.cz/item/CS_URS_2025_01/857212122" TargetMode="External" /><Relationship Id="rId3" Type="http://schemas.openxmlformats.org/officeDocument/2006/relationships/hyperlink" Target="https://podminky.urs.cz/item/CS_URS_2025_01/857242122" TargetMode="External" /><Relationship Id="rId4" Type="http://schemas.openxmlformats.org/officeDocument/2006/relationships/hyperlink" Target="https://podminky.urs.cz/item/CS_URS_2025_01/857244122" TargetMode="External" /><Relationship Id="rId5" Type="http://schemas.openxmlformats.org/officeDocument/2006/relationships/hyperlink" Target="https://podminky.urs.cz/item/CS_URS_2025_01/857262122" TargetMode="External" /><Relationship Id="rId6" Type="http://schemas.openxmlformats.org/officeDocument/2006/relationships/hyperlink" Target="https://podminky.urs.cz/item/CS_URS_2025_01/857264122" TargetMode="External" /><Relationship Id="rId7" Type="http://schemas.openxmlformats.org/officeDocument/2006/relationships/hyperlink" Target="https://podminky.urs.cz/item/CS_URS_2025_01/871241211" TargetMode="External" /><Relationship Id="rId8" Type="http://schemas.openxmlformats.org/officeDocument/2006/relationships/hyperlink" Target="https://podminky.urs.cz/item/CS_URS_2025_01/877211101" TargetMode="External" /><Relationship Id="rId9" Type="http://schemas.openxmlformats.org/officeDocument/2006/relationships/hyperlink" Target="https://podminky.urs.cz/item/CS_URS_2025_01/877241101" TargetMode="External" /><Relationship Id="rId10" Type="http://schemas.openxmlformats.org/officeDocument/2006/relationships/hyperlink" Target="https://podminky.urs.cz/item/CS_URS_2025_01/877251101" TargetMode="External" /><Relationship Id="rId11" Type="http://schemas.openxmlformats.org/officeDocument/2006/relationships/hyperlink" Target="https://podminky.urs.cz/item/CS_URS_2025_01/892233122" TargetMode="External" /><Relationship Id="rId12" Type="http://schemas.openxmlformats.org/officeDocument/2006/relationships/hyperlink" Target="https://podminky.urs.cz/item/CS_URS_2025_01/892241111" TargetMode="External" /><Relationship Id="rId13" Type="http://schemas.openxmlformats.org/officeDocument/2006/relationships/hyperlink" Target="https://podminky.urs.cz/item/CS_URS_2025_01/892271111" TargetMode="External" /><Relationship Id="rId14" Type="http://schemas.openxmlformats.org/officeDocument/2006/relationships/hyperlink" Target="https://podminky.urs.cz/item/CS_URS_2025_01/892273122" TargetMode="External" /><Relationship Id="rId15" Type="http://schemas.openxmlformats.org/officeDocument/2006/relationships/hyperlink" Target="https://podminky.urs.cz/item/CS_URS_2025_01/892372111" TargetMode="External" /><Relationship Id="rId16" Type="http://schemas.openxmlformats.org/officeDocument/2006/relationships/hyperlink" Target="https://podminky.urs.cz/item/CS_URS_2025_01/899722112" TargetMode="External" /><Relationship Id="rId17" Type="http://schemas.openxmlformats.org/officeDocument/2006/relationships/hyperlink" Target="https://podminky.urs.cz/item/CS_URS_2025_01/891211112" TargetMode="External" /><Relationship Id="rId18" Type="http://schemas.openxmlformats.org/officeDocument/2006/relationships/hyperlink" Target="https://podminky.urs.cz/item/CS_URS_2025_01/891247112" TargetMode="External" /><Relationship Id="rId19" Type="http://schemas.openxmlformats.org/officeDocument/2006/relationships/hyperlink" Target="https://podminky.urs.cz/item/CS_URS_2025_01/998276101" TargetMode="External" /><Relationship Id="rId20" Type="http://schemas.openxmlformats.org/officeDocument/2006/relationships/hyperlink" Target="https://podminky.urs.cz/item/CS_URS_2025_01/998276125" TargetMode="External" /><Relationship Id="rId2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71161211" TargetMode="External" /><Relationship Id="rId2" Type="http://schemas.openxmlformats.org/officeDocument/2006/relationships/hyperlink" Target="https://podminky.urs.cz/item/CS_URS_2025_01/877152001" TargetMode="External" /><Relationship Id="rId3" Type="http://schemas.openxmlformats.org/officeDocument/2006/relationships/hyperlink" Target="https://podminky.urs.cz/item/CS_URS_2025_01/877162001" TargetMode="External" /><Relationship Id="rId4" Type="http://schemas.openxmlformats.org/officeDocument/2006/relationships/hyperlink" Target="https://podminky.urs.cz/item/CS_URS_2025_01/892233122" TargetMode="External" /><Relationship Id="rId5" Type="http://schemas.openxmlformats.org/officeDocument/2006/relationships/hyperlink" Target="https://podminky.urs.cz/item/CS_URS_2025_01/892241111" TargetMode="External" /><Relationship Id="rId6" Type="http://schemas.openxmlformats.org/officeDocument/2006/relationships/hyperlink" Target="https://podminky.urs.cz/item/CS_URS_2025_01/899712111" TargetMode="External" /><Relationship Id="rId7" Type="http://schemas.openxmlformats.org/officeDocument/2006/relationships/hyperlink" Target="https://podminky.urs.cz/item/CS_URS_2025_01/899401111" TargetMode="External" /><Relationship Id="rId8" Type="http://schemas.openxmlformats.org/officeDocument/2006/relationships/hyperlink" Target="https://podminky.urs.cz/item/CS_URS_2025_01/998276101" TargetMode="External" /><Relationship Id="rId9" Type="http://schemas.openxmlformats.org/officeDocument/2006/relationships/hyperlink" Target="https://podminky.urs.cz/item/CS_URS_2025_01/998276125" TargetMode="External" /><Relationship Id="rId10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50245121" TargetMode="External" /><Relationship Id="rId2" Type="http://schemas.openxmlformats.org/officeDocument/2006/relationships/hyperlink" Target="https://podminky.urs.cz/item/CS_URS_2025_01/857241131" TargetMode="External" /><Relationship Id="rId3" Type="http://schemas.openxmlformats.org/officeDocument/2006/relationships/hyperlink" Target="https://podminky.urs.cz/item/CS_URS_2025_01/871161211" TargetMode="External" /><Relationship Id="rId4" Type="http://schemas.openxmlformats.org/officeDocument/2006/relationships/hyperlink" Target="https://podminky.urs.cz/item/CS_URS_2025_01/871211211" TargetMode="External" /><Relationship Id="rId5" Type="http://schemas.openxmlformats.org/officeDocument/2006/relationships/hyperlink" Target="https://podminky.urs.cz/item/CS_URS_2025_01/871241221" TargetMode="External" /><Relationship Id="rId6" Type="http://schemas.openxmlformats.org/officeDocument/2006/relationships/hyperlink" Target="https://podminky.urs.cz/item/CS_URS_2025_01/877162001" TargetMode="External" /><Relationship Id="rId7" Type="http://schemas.openxmlformats.org/officeDocument/2006/relationships/hyperlink" Target="https://podminky.urs.cz/item/CS_URS_2025_01/877211120" TargetMode="External" /><Relationship Id="rId8" Type="http://schemas.openxmlformats.org/officeDocument/2006/relationships/hyperlink" Target="https://podminky.urs.cz/item/CS_URS_2025_01/877212001" TargetMode="External" /><Relationship Id="rId9" Type="http://schemas.openxmlformats.org/officeDocument/2006/relationships/hyperlink" Target="https://podminky.urs.cz/item/CS_URS_2025_01/877232001" TargetMode="External" /><Relationship Id="rId10" Type="http://schemas.openxmlformats.org/officeDocument/2006/relationships/hyperlink" Target="https://podminky.urs.cz/item/CS_URS_2025_01/877241122" TargetMode="External" /><Relationship Id="rId11" Type="http://schemas.openxmlformats.org/officeDocument/2006/relationships/hyperlink" Target="https://podminky.urs.cz/item/CS_URS_2025_01/892233122" TargetMode="External" /><Relationship Id="rId12" Type="http://schemas.openxmlformats.org/officeDocument/2006/relationships/hyperlink" Target="https://podminky.urs.cz/item/CS_URS_2025_01/892241111" TargetMode="External" /><Relationship Id="rId13" Type="http://schemas.openxmlformats.org/officeDocument/2006/relationships/hyperlink" Target="https://podminky.urs.cz/item/CS_URS_2025_01/892372111" TargetMode="External" /><Relationship Id="rId14" Type="http://schemas.openxmlformats.org/officeDocument/2006/relationships/hyperlink" Target="https://podminky.urs.cz/item/CS_URS_2025_01/998276101" TargetMode="External" /><Relationship Id="rId15" Type="http://schemas.openxmlformats.org/officeDocument/2006/relationships/hyperlink" Target="https://podminky.urs.cz/item/CS_URS_2025_01/998276125" TargetMode="External" /><Relationship Id="rId16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343" TargetMode="External" /><Relationship Id="rId2" Type="http://schemas.openxmlformats.org/officeDocument/2006/relationships/hyperlink" Target="https://podminky.urs.cz/item/CS_URS_2025_01/113106351" TargetMode="External" /><Relationship Id="rId3" Type="http://schemas.openxmlformats.org/officeDocument/2006/relationships/hyperlink" Target="https://podminky.urs.cz/item/CS_URS_2025_01/113107423" TargetMode="External" /><Relationship Id="rId4" Type="http://schemas.openxmlformats.org/officeDocument/2006/relationships/hyperlink" Target="https://podminky.urs.cz/item/CS_URS_2025_01/113107423" TargetMode="External" /><Relationship Id="rId5" Type="http://schemas.openxmlformats.org/officeDocument/2006/relationships/hyperlink" Target="https://podminky.urs.cz/item/CS_URS_2025_01/113202111" TargetMode="External" /><Relationship Id="rId6" Type="http://schemas.openxmlformats.org/officeDocument/2006/relationships/hyperlink" Target="https://podminky.urs.cz/item/CS_URS_2025_01/119001405" TargetMode="External" /><Relationship Id="rId7" Type="http://schemas.openxmlformats.org/officeDocument/2006/relationships/hyperlink" Target="https://podminky.urs.cz/item/CS_URS_2025_01/119001421" TargetMode="External" /><Relationship Id="rId8" Type="http://schemas.openxmlformats.org/officeDocument/2006/relationships/hyperlink" Target="https://podminky.urs.cz/item/CS_URS_2025_01/131251206" TargetMode="External" /><Relationship Id="rId9" Type="http://schemas.openxmlformats.org/officeDocument/2006/relationships/hyperlink" Target="https://podminky.urs.cz/item/CS_URS_2025_01/132254206" TargetMode="External" /><Relationship Id="rId10" Type="http://schemas.openxmlformats.org/officeDocument/2006/relationships/hyperlink" Target="https://podminky.urs.cz/item/CS_URS_2025_01/139001101" TargetMode="External" /><Relationship Id="rId11" Type="http://schemas.openxmlformats.org/officeDocument/2006/relationships/hyperlink" Target="https://podminky.urs.cz/item/CS_URS_2025_01/151101201" TargetMode="External" /><Relationship Id="rId12" Type="http://schemas.openxmlformats.org/officeDocument/2006/relationships/hyperlink" Target="https://podminky.urs.cz/item/CS_URS_2025_01/151101211" TargetMode="External" /><Relationship Id="rId13" Type="http://schemas.openxmlformats.org/officeDocument/2006/relationships/hyperlink" Target="https://podminky.urs.cz/item/CS_URS_2025_01/151101301" TargetMode="External" /><Relationship Id="rId14" Type="http://schemas.openxmlformats.org/officeDocument/2006/relationships/hyperlink" Target="https://podminky.urs.cz/item/CS_URS_2025_01/151101311" TargetMode="External" /><Relationship Id="rId15" Type="http://schemas.openxmlformats.org/officeDocument/2006/relationships/hyperlink" Target="https://podminky.urs.cz/item/CS_URS_2025_01/151811131" TargetMode="External" /><Relationship Id="rId16" Type="http://schemas.openxmlformats.org/officeDocument/2006/relationships/hyperlink" Target="https://podminky.urs.cz/item/CS_URS_2025_01/151811231" TargetMode="External" /><Relationship Id="rId17" Type="http://schemas.openxmlformats.org/officeDocument/2006/relationships/hyperlink" Target="https://podminky.urs.cz/item/CS_URS_2025_01/162251122" TargetMode="External" /><Relationship Id="rId18" Type="http://schemas.openxmlformats.org/officeDocument/2006/relationships/hyperlink" Target="https://podminky.urs.cz/item/CS_URS_2025_01/162751114" TargetMode="External" /><Relationship Id="rId19" Type="http://schemas.openxmlformats.org/officeDocument/2006/relationships/hyperlink" Target="https://podminky.urs.cz/item/CS_URS_2025_01/171201231" TargetMode="External" /><Relationship Id="rId20" Type="http://schemas.openxmlformats.org/officeDocument/2006/relationships/hyperlink" Target="https://podminky.urs.cz/item/CS_URS_2025_01/174101101" TargetMode="External" /><Relationship Id="rId21" Type="http://schemas.openxmlformats.org/officeDocument/2006/relationships/hyperlink" Target="https://podminky.urs.cz/item/CS_URS_2025_01/175151101" TargetMode="External" /><Relationship Id="rId22" Type="http://schemas.openxmlformats.org/officeDocument/2006/relationships/hyperlink" Target="https://podminky.urs.cz/item/CS_URS_2025_01/451541111" TargetMode="External" /><Relationship Id="rId23" Type="http://schemas.openxmlformats.org/officeDocument/2006/relationships/hyperlink" Target="https://podminky.urs.cz/item/CS_URS_2025_01/564861011" TargetMode="External" /><Relationship Id="rId24" Type="http://schemas.openxmlformats.org/officeDocument/2006/relationships/hyperlink" Target="https://podminky.urs.cz/item/CS_URS_2025_01/564871016" TargetMode="External" /><Relationship Id="rId25" Type="http://schemas.openxmlformats.org/officeDocument/2006/relationships/hyperlink" Target="https://podminky.urs.cz/item/CS_URS_2025_01/565211111" TargetMode="External" /><Relationship Id="rId26" Type="http://schemas.openxmlformats.org/officeDocument/2006/relationships/hyperlink" Target="https://podminky.urs.cz/item/CS_URS_2025_01/591111111" TargetMode="External" /><Relationship Id="rId27" Type="http://schemas.openxmlformats.org/officeDocument/2006/relationships/hyperlink" Target="https://podminky.urs.cz/item/CS_URS_2025_01/596211110" TargetMode="External" /><Relationship Id="rId28" Type="http://schemas.openxmlformats.org/officeDocument/2006/relationships/hyperlink" Target="https://podminky.urs.cz/item/CS_URS_2025_01/850311811" TargetMode="External" /><Relationship Id="rId29" Type="http://schemas.openxmlformats.org/officeDocument/2006/relationships/hyperlink" Target="https://podminky.urs.cz/item/CS_URS_2025_01/891247812" TargetMode="External" /><Relationship Id="rId30" Type="http://schemas.openxmlformats.org/officeDocument/2006/relationships/hyperlink" Target="https://podminky.urs.cz/item/CS_URS_2025_01/916131213" TargetMode="External" /><Relationship Id="rId31" Type="http://schemas.openxmlformats.org/officeDocument/2006/relationships/hyperlink" Target="https://podminky.urs.cz/item/CS_URS_2025_01/979021113" TargetMode="External" /><Relationship Id="rId32" Type="http://schemas.openxmlformats.org/officeDocument/2006/relationships/hyperlink" Target="https://podminky.urs.cz/item/CS_URS_2025_01/979051121" TargetMode="External" /><Relationship Id="rId33" Type="http://schemas.openxmlformats.org/officeDocument/2006/relationships/hyperlink" Target="https://podminky.urs.cz/item/CS_URS_2025_01/979071011" TargetMode="External" /><Relationship Id="rId34" Type="http://schemas.openxmlformats.org/officeDocument/2006/relationships/hyperlink" Target="https://podminky.urs.cz/item/CS_URS_2025_01/997221551" TargetMode="External" /><Relationship Id="rId35" Type="http://schemas.openxmlformats.org/officeDocument/2006/relationships/hyperlink" Target="https://podminky.urs.cz/item/CS_URS_2025_01/997221559" TargetMode="External" /><Relationship Id="rId36" Type="http://schemas.openxmlformats.org/officeDocument/2006/relationships/hyperlink" Target="https://podminky.urs.cz/item/CS_URS_2025_01/997221561" TargetMode="External" /><Relationship Id="rId37" Type="http://schemas.openxmlformats.org/officeDocument/2006/relationships/hyperlink" Target="https://podminky.urs.cz/item/CS_URS_2025_01/997221569" TargetMode="External" /><Relationship Id="rId38" Type="http://schemas.openxmlformats.org/officeDocument/2006/relationships/hyperlink" Target="https://podminky.urs.cz/item/CS_URS_2025_01/997221873" TargetMode="External" /><Relationship Id="rId39" Type="http://schemas.openxmlformats.org/officeDocument/2006/relationships/hyperlink" Target="https://podminky.urs.cz/item/CS_URS_2025_01/998276101" TargetMode="External" /><Relationship Id="rId40" Type="http://schemas.openxmlformats.org/officeDocument/2006/relationships/hyperlink" Target="https://podminky.urs.cz/item/CS_URS_2025_01/998276125" TargetMode="External" /><Relationship Id="rId4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41721255" TargetMode="External" /><Relationship Id="rId2" Type="http://schemas.openxmlformats.org/officeDocument/2006/relationships/hyperlink" Target="https://podminky.urs.cz/item/CS_URS_2025_01/857212122" TargetMode="External" /><Relationship Id="rId3" Type="http://schemas.openxmlformats.org/officeDocument/2006/relationships/hyperlink" Target="https://podminky.urs.cz/item/CS_URS_2025_01/857242122" TargetMode="External" /><Relationship Id="rId4" Type="http://schemas.openxmlformats.org/officeDocument/2006/relationships/hyperlink" Target="https://podminky.urs.cz/item/CS_URS_2025_01/857262122" TargetMode="External" /><Relationship Id="rId5" Type="http://schemas.openxmlformats.org/officeDocument/2006/relationships/hyperlink" Target="https://podminky.urs.cz/item/CS_URS_2025_01/857312122" TargetMode="External" /><Relationship Id="rId6" Type="http://schemas.openxmlformats.org/officeDocument/2006/relationships/hyperlink" Target="https://podminky.urs.cz/item/CS_URS_2025_01/857314122" TargetMode="External" /><Relationship Id="rId7" Type="http://schemas.openxmlformats.org/officeDocument/2006/relationships/hyperlink" Target="https://podminky.urs.cz/item/CS_URS_2025_01/871321211" TargetMode="External" /><Relationship Id="rId8" Type="http://schemas.openxmlformats.org/officeDocument/2006/relationships/hyperlink" Target="https://podminky.urs.cz/item/CS_URS_2025_01/877211101" TargetMode="External" /><Relationship Id="rId9" Type="http://schemas.openxmlformats.org/officeDocument/2006/relationships/hyperlink" Target="https://podminky.urs.cz/item/CS_URS_2025_01/877321101" TargetMode="External" /><Relationship Id="rId10" Type="http://schemas.openxmlformats.org/officeDocument/2006/relationships/hyperlink" Target="https://podminky.urs.cz/item/CS_URS_2025_01/892233122" TargetMode="External" /><Relationship Id="rId11" Type="http://schemas.openxmlformats.org/officeDocument/2006/relationships/hyperlink" Target="https://podminky.urs.cz/item/CS_URS_2025_01/892241111" TargetMode="External" /><Relationship Id="rId12" Type="http://schemas.openxmlformats.org/officeDocument/2006/relationships/hyperlink" Target="https://podminky.urs.cz/item/CS_URS_2025_01/892351111" TargetMode="External" /><Relationship Id="rId13" Type="http://schemas.openxmlformats.org/officeDocument/2006/relationships/hyperlink" Target="https://podminky.urs.cz/item/CS_URS_2025_01/892353122" TargetMode="External" /><Relationship Id="rId14" Type="http://schemas.openxmlformats.org/officeDocument/2006/relationships/hyperlink" Target="https://podminky.urs.cz/item/CS_URS_2025_01/892372111" TargetMode="External" /><Relationship Id="rId15" Type="http://schemas.openxmlformats.org/officeDocument/2006/relationships/hyperlink" Target="https://podminky.urs.cz/item/CS_URS_2025_01/899722112" TargetMode="External" /><Relationship Id="rId16" Type="http://schemas.openxmlformats.org/officeDocument/2006/relationships/hyperlink" Target="https://podminky.urs.cz/item/CS_URS_2025_01/891241112" TargetMode="External" /><Relationship Id="rId17" Type="http://schemas.openxmlformats.org/officeDocument/2006/relationships/hyperlink" Target="https://podminky.urs.cz/item/CS_URS_2025_01/891261112" TargetMode="External" /><Relationship Id="rId18" Type="http://schemas.openxmlformats.org/officeDocument/2006/relationships/hyperlink" Target="https://podminky.urs.cz/item/CS_URS_2025_01/891311112" TargetMode="External" /><Relationship Id="rId19" Type="http://schemas.openxmlformats.org/officeDocument/2006/relationships/hyperlink" Target="https://podminky.urs.cz/item/CS_URS_2025_01/891247112" TargetMode="External" /><Relationship Id="rId20" Type="http://schemas.openxmlformats.org/officeDocument/2006/relationships/hyperlink" Target="https://podminky.urs.cz/item/CS_URS_2025_01/998276101" TargetMode="External" /><Relationship Id="rId21" Type="http://schemas.openxmlformats.org/officeDocument/2006/relationships/hyperlink" Target="https://podminky.urs.cz/item/CS_URS_2025_01/998276125" TargetMode="External" /><Relationship Id="rId22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71161211" TargetMode="External" /><Relationship Id="rId2" Type="http://schemas.openxmlformats.org/officeDocument/2006/relationships/hyperlink" Target="https://podminky.urs.cz/item/CS_URS_2025_01/871171211" TargetMode="External" /><Relationship Id="rId3" Type="http://schemas.openxmlformats.org/officeDocument/2006/relationships/hyperlink" Target="https://podminky.urs.cz/item/CS_URS_2025_01/871181211" TargetMode="External" /><Relationship Id="rId4" Type="http://schemas.openxmlformats.org/officeDocument/2006/relationships/hyperlink" Target="https://podminky.urs.cz/item/CS_URS_2025_01/871211211" TargetMode="External" /><Relationship Id="rId5" Type="http://schemas.openxmlformats.org/officeDocument/2006/relationships/hyperlink" Target="https://podminky.urs.cz/item/CS_URS_2025_01/877162001" TargetMode="External" /><Relationship Id="rId6" Type="http://schemas.openxmlformats.org/officeDocument/2006/relationships/hyperlink" Target="https://podminky.urs.cz/item/CS_URS_2025_01/877172001" TargetMode="External" /><Relationship Id="rId7" Type="http://schemas.openxmlformats.org/officeDocument/2006/relationships/hyperlink" Target="https://podminky.urs.cz/item/CS_URS_2025_01/877182001" TargetMode="External" /><Relationship Id="rId8" Type="http://schemas.openxmlformats.org/officeDocument/2006/relationships/hyperlink" Target="https://podminky.urs.cz/item/CS_URS_2025_01/877212001" TargetMode="External" /><Relationship Id="rId9" Type="http://schemas.openxmlformats.org/officeDocument/2006/relationships/hyperlink" Target="https://podminky.urs.cz/item/CS_URS_2025_01/877211101" TargetMode="External" /><Relationship Id="rId10" Type="http://schemas.openxmlformats.org/officeDocument/2006/relationships/hyperlink" Target="https://podminky.urs.cz/item/CS_URS_2025_01/877211113" TargetMode="External" /><Relationship Id="rId11" Type="http://schemas.openxmlformats.org/officeDocument/2006/relationships/hyperlink" Target="https://podminky.urs.cz/item/CS_URS_2025_01/892233122" TargetMode="External" /><Relationship Id="rId12" Type="http://schemas.openxmlformats.org/officeDocument/2006/relationships/hyperlink" Target="https://podminky.urs.cz/item/CS_URS_2025_01/892241111" TargetMode="External" /><Relationship Id="rId13" Type="http://schemas.openxmlformats.org/officeDocument/2006/relationships/hyperlink" Target="https://podminky.urs.cz/item/CS_URS_2025_01/899712111" TargetMode="External" /><Relationship Id="rId14" Type="http://schemas.openxmlformats.org/officeDocument/2006/relationships/hyperlink" Target="https://podminky.urs.cz/item/CS_URS_2025_01/899401111" TargetMode="External" /><Relationship Id="rId15" Type="http://schemas.openxmlformats.org/officeDocument/2006/relationships/hyperlink" Target="https://podminky.urs.cz/item/CS_URS_2025_01/998276101" TargetMode="External" /><Relationship Id="rId16" Type="http://schemas.openxmlformats.org/officeDocument/2006/relationships/hyperlink" Target="https://podminky.urs.cz/item/CS_URS_2025_01/998276125" TargetMode="External" /><Relationship Id="rId1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50245121" TargetMode="External" /><Relationship Id="rId2" Type="http://schemas.openxmlformats.org/officeDocument/2006/relationships/hyperlink" Target="https://podminky.urs.cz/item/CS_URS_2025_01/857241131" TargetMode="External" /><Relationship Id="rId3" Type="http://schemas.openxmlformats.org/officeDocument/2006/relationships/hyperlink" Target="https://podminky.urs.cz/item/CS_URS_2025_01/871161211" TargetMode="External" /><Relationship Id="rId4" Type="http://schemas.openxmlformats.org/officeDocument/2006/relationships/hyperlink" Target="https://podminky.urs.cz/item/CS_URS_2025_01/871181211" TargetMode="External" /><Relationship Id="rId5" Type="http://schemas.openxmlformats.org/officeDocument/2006/relationships/hyperlink" Target="https://podminky.urs.cz/item/CS_URS_2025_01/871211211" TargetMode="External" /><Relationship Id="rId6" Type="http://schemas.openxmlformats.org/officeDocument/2006/relationships/hyperlink" Target="https://podminky.urs.cz/item/CS_URS_2025_01/871241221" TargetMode="External" /><Relationship Id="rId7" Type="http://schemas.openxmlformats.org/officeDocument/2006/relationships/hyperlink" Target="https://podminky.urs.cz/item/CS_URS_2025_01/877162001" TargetMode="External" /><Relationship Id="rId8" Type="http://schemas.openxmlformats.org/officeDocument/2006/relationships/hyperlink" Target="https://podminky.urs.cz/item/CS_URS_2025_01/877172001" TargetMode="External" /><Relationship Id="rId9" Type="http://schemas.openxmlformats.org/officeDocument/2006/relationships/hyperlink" Target="https://podminky.urs.cz/item/CS_URS_2025_01/877182001" TargetMode="External" /><Relationship Id="rId10" Type="http://schemas.openxmlformats.org/officeDocument/2006/relationships/hyperlink" Target="https://podminky.urs.cz/item/CS_URS_2025_01/877211120" TargetMode="External" /><Relationship Id="rId11" Type="http://schemas.openxmlformats.org/officeDocument/2006/relationships/hyperlink" Target="https://podminky.urs.cz/item/CS_URS_2025_01/877212001" TargetMode="External" /><Relationship Id="rId12" Type="http://schemas.openxmlformats.org/officeDocument/2006/relationships/hyperlink" Target="https://podminky.urs.cz/item/CS_URS_2025_01/877232001" TargetMode="External" /><Relationship Id="rId13" Type="http://schemas.openxmlformats.org/officeDocument/2006/relationships/hyperlink" Target="https://podminky.urs.cz/item/CS_URS_2025_01/877232011" TargetMode="External" /><Relationship Id="rId14" Type="http://schemas.openxmlformats.org/officeDocument/2006/relationships/hyperlink" Target="https://podminky.urs.cz/item/CS_URS_2025_01/877241122" TargetMode="External" /><Relationship Id="rId15" Type="http://schemas.openxmlformats.org/officeDocument/2006/relationships/hyperlink" Target="https://podminky.urs.cz/item/CS_URS_2025_01/892233122" TargetMode="External" /><Relationship Id="rId16" Type="http://schemas.openxmlformats.org/officeDocument/2006/relationships/hyperlink" Target="https://podminky.urs.cz/item/CS_URS_2025_01/892241111" TargetMode="External" /><Relationship Id="rId17" Type="http://schemas.openxmlformats.org/officeDocument/2006/relationships/hyperlink" Target="https://podminky.urs.cz/item/CS_URS_2025_01/892372111" TargetMode="External" /><Relationship Id="rId18" Type="http://schemas.openxmlformats.org/officeDocument/2006/relationships/hyperlink" Target="https://podminky.urs.cz/item/CS_URS_2025_01/998276101" TargetMode="External" /><Relationship Id="rId19" Type="http://schemas.openxmlformats.org/officeDocument/2006/relationships/hyperlink" Target="https://podminky.urs.cz/item/CS_URS_2025_01/998276125" TargetMode="External" /><Relationship Id="rId20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343" TargetMode="External" /><Relationship Id="rId2" Type="http://schemas.openxmlformats.org/officeDocument/2006/relationships/hyperlink" Target="https://podminky.urs.cz/item/CS_URS_2025_01/113107423" TargetMode="External" /><Relationship Id="rId3" Type="http://schemas.openxmlformats.org/officeDocument/2006/relationships/hyperlink" Target="https://podminky.urs.cz/item/CS_URS_2025_01/113107423" TargetMode="External" /><Relationship Id="rId4" Type="http://schemas.openxmlformats.org/officeDocument/2006/relationships/hyperlink" Target="https://podminky.urs.cz/item/CS_URS_2025_01/113154522" TargetMode="External" /><Relationship Id="rId5" Type="http://schemas.openxmlformats.org/officeDocument/2006/relationships/hyperlink" Target="https://podminky.urs.cz/item/CS_URS_2025_01/113154524" TargetMode="External" /><Relationship Id="rId6" Type="http://schemas.openxmlformats.org/officeDocument/2006/relationships/hyperlink" Target="https://podminky.urs.cz/item/CS_URS_2025_01/113154525" TargetMode="External" /><Relationship Id="rId7" Type="http://schemas.openxmlformats.org/officeDocument/2006/relationships/hyperlink" Target="https://podminky.urs.cz/item/CS_URS_2025_01/113202111" TargetMode="External" /><Relationship Id="rId8" Type="http://schemas.openxmlformats.org/officeDocument/2006/relationships/hyperlink" Target="https://podminky.urs.cz/item/CS_URS_2025_01/119001405" TargetMode="External" /><Relationship Id="rId9" Type="http://schemas.openxmlformats.org/officeDocument/2006/relationships/hyperlink" Target="https://podminky.urs.cz/item/CS_URS_2025_01/119001421" TargetMode="External" /><Relationship Id="rId10" Type="http://schemas.openxmlformats.org/officeDocument/2006/relationships/hyperlink" Target="https://podminky.urs.cz/item/CS_URS_2025_01/131251206" TargetMode="External" /><Relationship Id="rId11" Type="http://schemas.openxmlformats.org/officeDocument/2006/relationships/hyperlink" Target="https://podminky.urs.cz/item/CS_URS_2025_01/132254206" TargetMode="External" /><Relationship Id="rId12" Type="http://schemas.openxmlformats.org/officeDocument/2006/relationships/hyperlink" Target="https://podminky.urs.cz/item/CS_URS_2025_01/139001101" TargetMode="External" /><Relationship Id="rId13" Type="http://schemas.openxmlformats.org/officeDocument/2006/relationships/hyperlink" Target="https://podminky.urs.cz/item/CS_URS_2025_01/151101201" TargetMode="External" /><Relationship Id="rId14" Type="http://schemas.openxmlformats.org/officeDocument/2006/relationships/hyperlink" Target="https://podminky.urs.cz/item/CS_URS_2025_01/151101211" TargetMode="External" /><Relationship Id="rId15" Type="http://schemas.openxmlformats.org/officeDocument/2006/relationships/hyperlink" Target="https://podminky.urs.cz/item/CS_URS_2025_01/151101301" TargetMode="External" /><Relationship Id="rId16" Type="http://schemas.openxmlformats.org/officeDocument/2006/relationships/hyperlink" Target="https://podminky.urs.cz/item/CS_URS_2025_01/151101311" TargetMode="External" /><Relationship Id="rId17" Type="http://schemas.openxmlformats.org/officeDocument/2006/relationships/hyperlink" Target="https://podminky.urs.cz/item/CS_URS_2025_01/151811131" TargetMode="External" /><Relationship Id="rId18" Type="http://schemas.openxmlformats.org/officeDocument/2006/relationships/hyperlink" Target="https://podminky.urs.cz/item/CS_URS_2025_01/151811231" TargetMode="External" /><Relationship Id="rId19" Type="http://schemas.openxmlformats.org/officeDocument/2006/relationships/hyperlink" Target="https://podminky.urs.cz/item/CS_URS_2025_01/162251122" TargetMode="External" /><Relationship Id="rId20" Type="http://schemas.openxmlformats.org/officeDocument/2006/relationships/hyperlink" Target="https://podminky.urs.cz/item/CS_URS_2025_01/162751114" TargetMode="External" /><Relationship Id="rId21" Type="http://schemas.openxmlformats.org/officeDocument/2006/relationships/hyperlink" Target="https://podminky.urs.cz/item/CS_URS_2025_01/171201231" TargetMode="External" /><Relationship Id="rId22" Type="http://schemas.openxmlformats.org/officeDocument/2006/relationships/hyperlink" Target="https://podminky.urs.cz/item/CS_URS_2025_01/174101101" TargetMode="External" /><Relationship Id="rId23" Type="http://schemas.openxmlformats.org/officeDocument/2006/relationships/hyperlink" Target="https://podminky.urs.cz/item/CS_URS_2025_01/175151101" TargetMode="External" /><Relationship Id="rId24" Type="http://schemas.openxmlformats.org/officeDocument/2006/relationships/hyperlink" Target="https://podminky.urs.cz/item/CS_URS_2025_01/451541111" TargetMode="External" /><Relationship Id="rId25" Type="http://schemas.openxmlformats.org/officeDocument/2006/relationships/hyperlink" Target="https://podminky.urs.cz/item/CS_URS_2025_01/564851011" TargetMode="External" /><Relationship Id="rId26" Type="http://schemas.openxmlformats.org/officeDocument/2006/relationships/hyperlink" Target="https://podminky.urs.cz/item/CS_URS_2025_01/564861011" TargetMode="External" /><Relationship Id="rId27" Type="http://schemas.openxmlformats.org/officeDocument/2006/relationships/hyperlink" Target="https://podminky.urs.cz/item/CS_URS_2025_01/564871016" TargetMode="External" /><Relationship Id="rId28" Type="http://schemas.openxmlformats.org/officeDocument/2006/relationships/hyperlink" Target="https://podminky.urs.cz/item/CS_URS_2025_01/565145101" TargetMode="External" /><Relationship Id="rId29" Type="http://schemas.openxmlformats.org/officeDocument/2006/relationships/hyperlink" Target="https://podminky.urs.cz/item/CS_URS_2025_01/565155101" TargetMode="External" /><Relationship Id="rId30" Type="http://schemas.openxmlformats.org/officeDocument/2006/relationships/hyperlink" Target="https://podminky.urs.cz/item/CS_URS_2025_01/573111112" TargetMode="External" /><Relationship Id="rId31" Type="http://schemas.openxmlformats.org/officeDocument/2006/relationships/hyperlink" Target="https://podminky.urs.cz/item/CS_URS_2025_01/573211106" TargetMode="External" /><Relationship Id="rId32" Type="http://schemas.openxmlformats.org/officeDocument/2006/relationships/hyperlink" Target="https://podminky.urs.cz/item/CS_URS_2025_01/577134111" TargetMode="External" /><Relationship Id="rId33" Type="http://schemas.openxmlformats.org/officeDocument/2006/relationships/hyperlink" Target="https://podminky.urs.cz/item/CS_URS_2025_01/577155112" TargetMode="External" /><Relationship Id="rId34" Type="http://schemas.openxmlformats.org/officeDocument/2006/relationships/hyperlink" Target="https://podminky.urs.cz/item/CS_URS_2025_01/596211110" TargetMode="External" /><Relationship Id="rId35" Type="http://schemas.openxmlformats.org/officeDocument/2006/relationships/hyperlink" Target="https://podminky.urs.cz/item/CS_URS_2025_01/850311811" TargetMode="External" /><Relationship Id="rId36" Type="http://schemas.openxmlformats.org/officeDocument/2006/relationships/hyperlink" Target="https://podminky.urs.cz/item/CS_URS_2023_02/899910211" TargetMode="External" /><Relationship Id="rId37" Type="http://schemas.openxmlformats.org/officeDocument/2006/relationships/hyperlink" Target="https://podminky.urs.cz/item/CS_URS_2025_01/916131213" TargetMode="External" /><Relationship Id="rId38" Type="http://schemas.openxmlformats.org/officeDocument/2006/relationships/hyperlink" Target="https://podminky.urs.cz/item/CS_URS_2025_01/919112111" TargetMode="External" /><Relationship Id="rId39" Type="http://schemas.openxmlformats.org/officeDocument/2006/relationships/hyperlink" Target="https://podminky.urs.cz/item/CS_URS_2025_01/919112212" TargetMode="External" /><Relationship Id="rId40" Type="http://schemas.openxmlformats.org/officeDocument/2006/relationships/hyperlink" Target="https://podminky.urs.cz/item/CS_URS_2025_01/919121111" TargetMode="External" /><Relationship Id="rId41" Type="http://schemas.openxmlformats.org/officeDocument/2006/relationships/hyperlink" Target="https://podminky.urs.cz/item/CS_URS_2025_01/919735112" TargetMode="External" /><Relationship Id="rId42" Type="http://schemas.openxmlformats.org/officeDocument/2006/relationships/hyperlink" Target="https://podminky.urs.cz/item/CS_URS_2025_01/979021113" TargetMode="External" /><Relationship Id="rId43" Type="http://schemas.openxmlformats.org/officeDocument/2006/relationships/hyperlink" Target="https://podminky.urs.cz/item/CS_URS_2025_01/979051121" TargetMode="External" /><Relationship Id="rId44" Type="http://schemas.openxmlformats.org/officeDocument/2006/relationships/hyperlink" Target="https://podminky.urs.cz/item/CS_URS_2025_01/997221551" TargetMode="External" /><Relationship Id="rId45" Type="http://schemas.openxmlformats.org/officeDocument/2006/relationships/hyperlink" Target="https://podminky.urs.cz/item/CS_URS_2025_01/997221559" TargetMode="External" /><Relationship Id="rId46" Type="http://schemas.openxmlformats.org/officeDocument/2006/relationships/hyperlink" Target="https://podminky.urs.cz/item/CS_URS_2025_01/997221561" TargetMode="External" /><Relationship Id="rId47" Type="http://schemas.openxmlformats.org/officeDocument/2006/relationships/hyperlink" Target="https://podminky.urs.cz/item/CS_URS_2025_01/997221569" TargetMode="External" /><Relationship Id="rId48" Type="http://schemas.openxmlformats.org/officeDocument/2006/relationships/hyperlink" Target="https://podminky.urs.cz/item/CS_URS_2025_01/997221873" TargetMode="External" /><Relationship Id="rId49" Type="http://schemas.openxmlformats.org/officeDocument/2006/relationships/hyperlink" Target="https://podminky.urs.cz/item/CS_URS_2023_02/997221875" TargetMode="External" /><Relationship Id="rId50" Type="http://schemas.openxmlformats.org/officeDocument/2006/relationships/hyperlink" Target="https://podminky.urs.cz/item/CS_URS_2025_01/998276101" TargetMode="External" /><Relationship Id="rId51" Type="http://schemas.openxmlformats.org/officeDocument/2006/relationships/hyperlink" Target="https://podminky.urs.cz/item/CS_URS_2025_01/998276125" TargetMode="External" /><Relationship Id="rId52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41721253" TargetMode="External" /><Relationship Id="rId2" Type="http://schemas.openxmlformats.org/officeDocument/2006/relationships/hyperlink" Target="https://podminky.urs.cz/item/CS_URS_2025_01/857212122" TargetMode="External" /><Relationship Id="rId3" Type="http://schemas.openxmlformats.org/officeDocument/2006/relationships/hyperlink" Target="https://podminky.urs.cz/item/CS_URS_2025_01/857214122" TargetMode="External" /><Relationship Id="rId4" Type="http://schemas.openxmlformats.org/officeDocument/2006/relationships/hyperlink" Target="https://podminky.urs.cz/item/CS_URS_2025_01/857242122" TargetMode="External" /><Relationship Id="rId5" Type="http://schemas.openxmlformats.org/officeDocument/2006/relationships/hyperlink" Target="https://podminky.urs.cz/item/CS_URS_2025_01/857244122" TargetMode="External" /><Relationship Id="rId6" Type="http://schemas.openxmlformats.org/officeDocument/2006/relationships/hyperlink" Target="https://podminky.urs.cz/item/CS_URS_2025_01/857261131" TargetMode="External" /><Relationship Id="rId7" Type="http://schemas.openxmlformats.org/officeDocument/2006/relationships/hyperlink" Target="https://podminky.urs.cz/item/CS_URS_2025_01/857262122" TargetMode="External" /><Relationship Id="rId8" Type="http://schemas.openxmlformats.org/officeDocument/2006/relationships/hyperlink" Target="https://podminky.urs.cz/item/CS_URS_2025_01/857264122" TargetMode="External" /><Relationship Id="rId9" Type="http://schemas.openxmlformats.org/officeDocument/2006/relationships/hyperlink" Target="https://podminky.urs.cz/item/CS_URS_2025_01/857312122" TargetMode="External" /><Relationship Id="rId10" Type="http://schemas.openxmlformats.org/officeDocument/2006/relationships/hyperlink" Target="https://podminky.urs.cz/item/CS_URS_2025_01/857372122" TargetMode="External" /><Relationship Id="rId11" Type="http://schemas.openxmlformats.org/officeDocument/2006/relationships/hyperlink" Target="https://podminky.urs.cz/item/CS_URS_2025_01/857374122" TargetMode="External" /><Relationship Id="rId12" Type="http://schemas.openxmlformats.org/officeDocument/2006/relationships/hyperlink" Target="https://podminky.urs.cz/item/CS_URS_2025_01/871241211" TargetMode="External" /><Relationship Id="rId13" Type="http://schemas.openxmlformats.org/officeDocument/2006/relationships/hyperlink" Target="https://podminky.urs.cz/item/CS_URS_2025_01/871251211" TargetMode="External" /><Relationship Id="rId14" Type="http://schemas.openxmlformats.org/officeDocument/2006/relationships/hyperlink" Target="https://podminky.urs.cz/item/CS_URS_2025_01/877211101" TargetMode="External" /><Relationship Id="rId15" Type="http://schemas.openxmlformats.org/officeDocument/2006/relationships/hyperlink" Target="https://podminky.urs.cz/item/CS_URS_2025_01/877211110" TargetMode="External" /><Relationship Id="rId16" Type="http://schemas.openxmlformats.org/officeDocument/2006/relationships/hyperlink" Target="https://podminky.urs.cz/item/CS_URS_2025_01/877211113" TargetMode="External" /><Relationship Id="rId17" Type="http://schemas.openxmlformats.org/officeDocument/2006/relationships/hyperlink" Target="https://podminky.urs.cz/item/CS_URS_2025_01/877241101" TargetMode="External" /><Relationship Id="rId18" Type="http://schemas.openxmlformats.org/officeDocument/2006/relationships/hyperlink" Target="https://podminky.urs.cz/item/CS_URS_2025_01/877251101" TargetMode="External" /><Relationship Id="rId19" Type="http://schemas.openxmlformats.org/officeDocument/2006/relationships/hyperlink" Target="https://podminky.urs.cz/item/CS_URS_2025_01/891213321" TargetMode="External" /><Relationship Id="rId20" Type="http://schemas.openxmlformats.org/officeDocument/2006/relationships/hyperlink" Target="https://podminky.urs.cz/item/CS_URS_2025_01/892233122" TargetMode="External" /><Relationship Id="rId21" Type="http://schemas.openxmlformats.org/officeDocument/2006/relationships/hyperlink" Target="https://podminky.urs.cz/item/CS_URS_2025_01/892241111" TargetMode="External" /><Relationship Id="rId22" Type="http://schemas.openxmlformats.org/officeDocument/2006/relationships/hyperlink" Target="https://podminky.urs.cz/item/CS_URS_2025_01/892271111" TargetMode="External" /><Relationship Id="rId23" Type="http://schemas.openxmlformats.org/officeDocument/2006/relationships/hyperlink" Target="https://podminky.urs.cz/item/CS_URS_2025_01/892273122" TargetMode="External" /><Relationship Id="rId24" Type="http://schemas.openxmlformats.org/officeDocument/2006/relationships/hyperlink" Target="https://podminky.urs.cz/item/CS_URS_2025_01/892372111" TargetMode="External" /><Relationship Id="rId25" Type="http://schemas.openxmlformats.org/officeDocument/2006/relationships/hyperlink" Target="https://podminky.urs.cz/item/CS_URS_2025_01/899722112" TargetMode="External" /><Relationship Id="rId26" Type="http://schemas.openxmlformats.org/officeDocument/2006/relationships/hyperlink" Target="https://podminky.urs.cz/item/CS_URS_2025_01/891211112" TargetMode="External" /><Relationship Id="rId27" Type="http://schemas.openxmlformats.org/officeDocument/2006/relationships/hyperlink" Target="https://podminky.urs.cz/item/CS_URS_2025_01/891241112" TargetMode="External" /><Relationship Id="rId28" Type="http://schemas.openxmlformats.org/officeDocument/2006/relationships/hyperlink" Target="https://podminky.urs.cz/item/CS_URS_2025_01/891247112" TargetMode="External" /><Relationship Id="rId29" Type="http://schemas.openxmlformats.org/officeDocument/2006/relationships/hyperlink" Target="https://podminky.urs.cz/item/CS_URS_2025_01/891261112" TargetMode="External" /><Relationship Id="rId30" Type="http://schemas.openxmlformats.org/officeDocument/2006/relationships/hyperlink" Target="https://podminky.urs.cz/item/CS_URS_2025_01/891371112" TargetMode="External" /><Relationship Id="rId31" Type="http://schemas.openxmlformats.org/officeDocument/2006/relationships/hyperlink" Target="https://podminky.urs.cz/item/CS_URS_2025_01/998276101" TargetMode="External" /><Relationship Id="rId32" Type="http://schemas.openxmlformats.org/officeDocument/2006/relationships/hyperlink" Target="https://podminky.urs.cz/item/CS_URS_2025_01/998276125" TargetMode="External" /><Relationship Id="rId33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57241131" TargetMode="External" /><Relationship Id="rId2" Type="http://schemas.openxmlformats.org/officeDocument/2006/relationships/hyperlink" Target="https://podminky.urs.cz/item/CS_URS_2025_01/857242122" TargetMode="External" /><Relationship Id="rId3" Type="http://schemas.openxmlformats.org/officeDocument/2006/relationships/hyperlink" Target="https://podminky.urs.cz/item/CS_URS_2025_01/871161211" TargetMode="External" /><Relationship Id="rId4" Type="http://schemas.openxmlformats.org/officeDocument/2006/relationships/hyperlink" Target="https://podminky.urs.cz/item/CS_URS_2025_01/871171211" TargetMode="External" /><Relationship Id="rId5" Type="http://schemas.openxmlformats.org/officeDocument/2006/relationships/hyperlink" Target="https://podminky.urs.cz/item/CS_URS_2025_01/871181211" TargetMode="External" /><Relationship Id="rId6" Type="http://schemas.openxmlformats.org/officeDocument/2006/relationships/hyperlink" Target="https://podminky.urs.cz/item/CS_URS_2025_01/871211211" TargetMode="External" /><Relationship Id="rId7" Type="http://schemas.openxmlformats.org/officeDocument/2006/relationships/hyperlink" Target="https://podminky.urs.cz/item/CS_URS_2025_01/871241211" TargetMode="External" /><Relationship Id="rId8" Type="http://schemas.openxmlformats.org/officeDocument/2006/relationships/hyperlink" Target="https://podminky.urs.cz/item/CS_URS_2025_01/877162001" TargetMode="External" /><Relationship Id="rId9" Type="http://schemas.openxmlformats.org/officeDocument/2006/relationships/hyperlink" Target="https://podminky.urs.cz/item/CS_URS_2025_01/877172001" TargetMode="External" /><Relationship Id="rId10" Type="http://schemas.openxmlformats.org/officeDocument/2006/relationships/hyperlink" Target="https://podminky.urs.cz/item/CS_URS_2025_01/877182001" TargetMode="External" /><Relationship Id="rId11" Type="http://schemas.openxmlformats.org/officeDocument/2006/relationships/hyperlink" Target="https://podminky.urs.cz/item/CS_URS_2025_01/877212001" TargetMode="External" /><Relationship Id="rId12" Type="http://schemas.openxmlformats.org/officeDocument/2006/relationships/hyperlink" Target="https://podminky.urs.cz/item/CS_URS_2025_01/877241101" TargetMode="External" /><Relationship Id="rId13" Type="http://schemas.openxmlformats.org/officeDocument/2006/relationships/hyperlink" Target="https://podminky.urs.cz/item/CS_URS_2025_01/892233122" TargetMode="External" /><Relationship Id="rId14" Type="http://schemas.openxmlformats.org/officeDocument/2006/relationships/hyperlink" Target="https://podminky.urs.cz/item/CS_URS_2025_01/892241111" TargetMode="External" /><Relationship Id="rId15" Type="http://schemas.openxmlformats.org/officeDocument/2006/relationships/hyperlink" Target="https://podminky.urs.cz/item/CS_URS_2025_01/892271111" TargetMode="External" /><Relationship Id="rId16" Type="http://schemas.openxmlformats.org/officeDocument/2006/relationships/hyperlink" Target="https://podminky.urs.cz/item/CS_URS_2025_01/892273122" TargetMode="External" /><Relationship Id="rId17" Type="http://schemas.openxmlformats.org/officeDocument/2006/relationships/hyperlink" Target="https://podminky.urs.cz/item/CS_URS_2025_01/899712111" TargetMode="External" /><Relationship Id="rId18" Type="http://schemas.openxmlformats.org/officeDocument/2006/relationships/hyperlink" Target="https://podminky.urs.cz/item/CS_URS_2025_01/891241112" TargetMode="External" /><Relationship Id="rId19" Type="http://schemas.openxmlformats.org/officeDocument/2006/relationships/hyperlink" Target="https://podminky.urs.cz/item/CS_URS_2025_01/899401111" TargetMode="External" /><Relationship Id="rId20" Type="http://schemas.openxmlformats.org/officeDocument/2006/relationships/hyperlink" Target="https://podminky.urs.cz/item/CS_URS_2025_01/998276101" TargetMode="External" /><Relationship Id="rId21" Type="http://schemas.openxmlformats.org/officeDocument/2006/relationships/hyperlink" Target="https://podminky.urs.cz/item/CS_URS_2025_01/998276125" TargetMode="External" /><Relationship Id="rId22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850245121" TargetMode="External" /><Relationship Id="rId2" Type="http://schemas.openxmlformats.org/officeDocument/2006/relationships/hyperlink" Target="https://podminky.urs.cz/item/CS_URS_2025_01/857241131" TargetMode="External" /><Relationship Id="rId3" Type="http://schemas.openxmlformats.org/officeDocument/2006/relationships/hyperlink" Target="https://podminky.urs.cz/item/CS_URS_2025_01/871161211" TargetMode="External" /><Relationship Id="rId4" Type="http://schemas.openxmlformats.org/officeDocument/2006/relationships/hyperlink" Target="https://podminky.urs.cz/item/CS_URS_2025_01/871171211" TargetMode="External" /><Relationship Id="rId5" Type="http://schemas.openxmlformats.org/officeDocument/2006/relationships/hyperlink" Target="https://podminky.urs.cz/item/CS_URS_2025_01/871181211" TargetMode="External" /><Relationship Id="rId6" Type="http://schemas.openxmlformats.org/officeDocument/2006/relationships/hyperlink" Target="https://podminky.urs.cz/item/CS_URS_2025_01/871211211" TargetMode="External" /><Relationship Id="rId7" Type="http://schemas.openxmlformats.org/officeDocument/2006/relationships/hyperlink" Target="https://podminky.urs.cz/item/CS_URS_2025_01/871241221" TargetMode="External" /><Relationship Id="rId8" Type="http://schemas.openxmlformats.org/officeDocument/2006/relationships/hyperlink" Target="https://podminky.urs.cz/item/CS_URS_2025_01/877162001" TargetMode="External" /><Relationship Id="rId9" Type="http://schemas.openxmlformats.org/officeDocument/2006/relationships/hyperlink" Target="https://podminky.urs.cz/item/CS_URS_2025_01/877172001" TargetMode="External" /><Relationship Id="rId10" Type="http://schemas.openxmlformats.org/officeDocument/2006/relationships/hyperlink" Target="https://podminky.urs.cz/item/CS_URS_2025_01/877182001" TargetMode="External" /><Relationship Id="rId11" Type="http://schemas.openxmlformats.org/officeDocument/2006/relationships/hyperlink" Target="https://podminky.urs.cz/item/CS_URS_2025_01/877211120" TargetMode="External" /><Relationship Id="rId12" Type="http://schemas.openxmlformats.org/officeDocument/2006/relationships/hyperlink" Target="https://podminky.urs.cz/item/CS_URS_2025_01/877212001" TargetMode="External" /><Relationship Id="rId13" Type="http://schemas.openxmlformats.org/officeDocument/2006/relationships/hyperlink" Target="https://podminky.urs.cz/item/CS_URS_2025_01/877212011" TargetMode="External" /><Relationship Id="rId14" Type="http://schemas.openxmlformats.org/officeDocument/2006/relationships/hyperlink" Target="https://podminky.urs.cz/item/CS_URS_2025_01/877232001" TargetMode="External" /><Relationship Id="rId15" Type="http://schemas.openxmlformats.org/officeDocument/2006/relationships/hyperlink" Target="https://podminky.urs.cz/item/CS_URS_2025_01/877232011" TargetMode="External" /><Relationship Id="rId16" Type="http://schemas.openxmlformats.org/officeDocument/2006/relationships/hyperlink" Target="https://podminky.urs.cz/item/CS_URS_2025_01/877241122" TargetMode="External" /><Relationship Id="rId17" Type="http://schemas.openxmlformats.org/officeDocument/2006/relationships/hyperlink" Target="https://podminky.urs.cz/item/CS_URS_2025_01/892233122" TargetMode="External" /><Relationship Id="rId18" Type="http://schemas.openxmlformats.org/officeDocument/2006/relationships/hyperlink" Target="https://podminky.urs.cz/item/CS_URS_2025_01/892241111" TargetMode="External" /><Relationship Id="rId19" Type="http://schemas.openxmlformats.org/officeDocument/2006/relationships/hyperlink" Target="https://podminky.urs.cz/item/CS_URS_2025_01/892372111" TargetMode="External" /><Relationship Id="rId20" Type="http://schemas.openxmlformats.org/officeDocument/2006/relationships/hyperlink" Target="https://podminky.urs.cz/item/CS_URS_2025_01/998276101" TargetMode="External" /><Relationship Id="rId21" Type="http://schemas.openxmlformats.org/officeDocument/2006/relationships/hyperlink" Target="https://podminky.urs.cz/item/CS_URS_2025_01/998276125" TargetMode="External" /><Relationship Id="rId2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27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32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33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27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34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35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37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38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39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40</v>
      </c>
      <c r="E29" s="50"/>
      <c r="F29" s="35" t="s">
        <v>41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42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43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44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45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46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47</v>
      </c>
      <c r="U35" s="57"/>
      <c r="V35" s="57"/>
      <c r="W35" s="57"/>
      <c r="X35" s="59" t="s">
        <v>48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49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2025/031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UHERSKÝ BROD, REKONSTRUKCE I.TP - UL. U SBORU, HODINÁŘSKÁ, NERUDOVA, KOMENSKÉHO, NAARDENSKÁ, PECHÁČKOVA, SEICHERTOVA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Uherský Brod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22. 4. 2025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 xml:space="preserve"> 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 xml:space="preserve"> </v>
      </c>
      <c r="AN49" s="67"/>
      <c r="AO49" s="67"/>
      <c r="AP49" s="67"/>
      <c r="AQ49" s="43"/>
      <c r="AR49" s="47"/>
      <c r="AS49" s="77" t="s">
        <v>50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33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51</v>
      </c>
      <c r="D52" s="90"/>
      <c r="E52" s="90"/>
      <c r="F52" s="90"/>
      <c r="G52" s="90"/>
      <c r="H52" s="91"/>
      <c r="I52" s="92" t="s">
        <v>52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53</v>
      </c>
      <c r="AH52" s="90"/>
      <c r="AI52" s="90"/>
      <c r="AJ52" s="90"/>
      <c r="AK52" s="90"/>
      <c r="AL52" s="90"/>
      <c r="AM52" s="90"/>
      <c r="AN52" s="92" t="s">
        <v>54</v>
      </c>
      <c r="AO52" s="90"/>
      <c r="AP52" s="90"/>
      <c r="AQ52" s="94" t="s">
        <v>55</v>
      </c>
      <c r="AR52" s="47"/>
      <c r="AS52" s="95" t="s">
        <v>56</v>
      </c>
      <c r="AT52" s="96" t="s">
        <v>57</v>
      </c>
      <c r="AU52" s="96" t="s">
        <v>58</v>
      </c>
      <c r="AV52" s="96" t="s">
        <v>59</v>
      </c>
      <c r="AW52" s="96" t="s">
        <v>60</v>
      </c>
      <c r="AX52" s="96" t="s">
        <v>61</v>
      </c>
      <c r="AY52" s="96" t="s">
        <v>62</v>
      </c>
      <c r="AZ52" s="96" t="s">
        <v>63</v>
      </c>
      <c r="BA52" s="96" t="s">
        <v>64</v>
      </c>
      <c r="BB52" s="96" t="s">
        <v>65</v>
      </c>
      <c r="BC52" s="96" t="s">
        <v>66</v>
      </c>
      <c r="BD52" s="97" t="s">
        <v>67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68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ROUND(AG55+AG60+AG65+AG70+AG75,2)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ROUND(AS55+AS60+AS65+AS70+AS75,2)</f>
        <v>0</v>
      </c>
      <c r="AT54" s="109">
        <f>ROUND(SUM(AV54:AW54),2)</f>
        <v>0</v>
      </c>
      <c r="AU54" s="110">
        <f>ROUND(AU55+AU60+AU65+AU70+AU75,5)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ROUND(AZ55+AZ60+AZ65+AZ70+AZ75,2)</f>
        <v>0</v>
      </c>
      <c r="BA54" s="109">
        <f>ROUND(BA55+BA60+BA65+BA70+BA75,2)</f>
        <v>0</v>
      </c>
      <c r="BB54" s="109">
        <f>ROUND(BB55+BB60+BB65+BB70+BB75,2)</f>
        <v>0</v>
      </c>
      <c r="BC54" s="109">
        <f>ROUND(BC55+BC60+BC65+BC70+BC75,2)</f>
        <v>0</v>
      </c>
      <c r="BD54" s="111">
        <f>ROUND(BD55+BD60+BD65+BD70+BD75,2)</f>
        <v>0</v>
      </c>
      <c r="BE54" s="6"/>
      <c r="BS54" s="112" t="s">
        <v>69</v>
      </c>
      <c r="BT54" s="112" t="s">
        <v>70</v>
      </c>
      <c r="BU54" s="113" t="s">
        <v>71</v>
      </c>
      <c r="BV54" s="112" t="s">
        <v>72</v>
      </c>
      <c r="BW54" s="112" t="s">
        <v>5</v>
      </c>
      <c r="BX54" s="112" t="s">
        <v>73</v>
      </c>
      <c r="CL54" s="112" t="s">
        <v>19</v>
      </c>
    </row>
    <row r="55" s="7" customFormat="1" ht="16.5" customHeight="1">
      <c r="A55" s="7"/>
      <c r="B55" s="114"/>
      <c r="C55" s="115"/>
      <c r="D55" s="116" t="s">
        <v>74</v>
      </c>
      <c r="E55" s="116"/>
      <c r="F55" s="116"/>
      <c r="G55" s="116"/>
      <c r="H55" s="116"/>
      <c r="I55" s="117"/>
      <c r="J55" s="116" t="s">
        <v>75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ROUND(SUM(AG56:AG59),2)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76</v>
      </c>
      <c r="AR55" s="121"/>
      <c r="AS55" s="122">
        <f>ROUND(SUM(AS56:AS59),2)</f>
        <v>0</v>
      </c>
      <c r="AT55" s="123">
        <f>ROUND(SUM(AV55:AW55),2)</f>
        <v>0</v>
      </c>
      <c r="AU55" s="124">
        <f>ROUND(SUM(AU56:AU59),5)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ROUND(SUM(AZ56:AZ59),2)</f>
        <v>0</v>
      </c>
      <c r="BA55" s="123">
        <f>ROUND(SUM(BA56:BA59),2)</f>
        <v>0</v>
      </c>
      <c r="BB55" s="123">
        <f>ROUND(SUM(BB56:BB59),2)</f>
        <v>0</v>
      </c>
      <c r="BC55" s="123">
        <f>ROUND(SUM(BC56:BC59),2)</f>
        <v>0</v>
      </c>
      <c r="BD55" s="125">
        <f>ROUND(SUM(BD56:BD59),2)</f>
        <v>0</v>
      </c>
      <c r="BE55" s="7"/>
      <c r="BS55" s="126" t="s">
        <v>69</v>
      </c>
      <c r="BT55" s="126" t="s">
        <v>77</v>
      </c>
      <c r="BU55" s="126" t="s">
        <v>71</v>
      </c>
      <c r="BV55" s="126" t="s">
        <v>72</v>
      </c>
      <c r="BW55" s="126" t="s">
        <v>78</v>
      </c>
      <c r="BX55" s="126" t="s">
        <v>5</v>
      </c>
      <c r="CL55" s="126" t="s">
        <v>19</v>
      </c>
      <c r="CM55" s="126" t="s">
        <v>79</v>
      </c>
    </row>
    <row r="56" s="4" customFormat="1" ht="16.5" customHeight="1">
      <c r="A56" s="127" t="s">
        <v>80</v>
      </c>
      <c r="B56" s="66"/>
      <c r="C56" s="128"/>
      <c r="D56" s="128"/>
      <c r="E56" s="129" t="s">
        <v>81</v>
      </c>
      <c r="F56" s="129"/>
      <c r="G56" s="129"/>
      <c r="H56" s="129"/>
      <c r="I56" s="129"/>
      <c r="J56" s="128"/>
      <c r="K56" s="129" t="s">
        <v>82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'001.001 - Výkopové práce ...'!J32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83</v>
      </c>
      <c r="AR56" s="68"/>
      <c r="AS56" s="132">
        <v>0</v>
      </c>
      <c r="AT56" s="133">
        <f>ROUND(SUM(AV56:AW56),2)</f>
        <v>0</v>
      </c>
      <c r="AU56" s="134">
        <f>'001.001 - Výkopové práce ...'!P93</f>
        <v>0</v>
      </c>
      <c r="AV56" s="133">
        <f>'001.001 - Výkopové práce ...'!J35</f>
        <v>0</v>
      </c>
      <c r="AW56" s="133">
        <f>'001.001 - Výkopové práce ...'!J36</f>
        <v>0</v>
      </c>
      <c r="AX56" s="133">
        <f>'001.001 - Výkopové práce ...'!J37</f>
        <v>0</v>
      </c>
      <c r="AY56" s="133">
        <f>'001.001 - Výkopové práce ...'!J38</f>
        <v>0</v>
      </c>
      <c r="AZ56" s="133">
        <f>'001.001 - Výkopové práce ...'!F35</f>
        <v>0</v>
      </c>
      <c r="BA56" s="133">
        <f>'001.001 - Výkopové práce ...'!F36</f>
        <v>0</v>
      </c>
      <c r="BB56" s="133">
        <f>'001.001 - Výkopové práce ...'!F37</f>
        <v>0</v>
      </c>
      <c r="BC56" s="133">
        <f>'001.001 - Výkopové práce ...'!F38</f>
        <v>0</v>
      </c>
      <c r="BD56" s="135">
        <f>'001.001 - Výkopové práce ...'!F39</f>
        <v>0</v>
      </c>
      <c r="BE56" s="4"/>
      <c r="BT56" s="136" t="s">
        <v>79</v>
      </c>
      <c r="BV56" s="136" t="s">
        <v>72</v>
      </c>
      <c r="BW56" s="136" t="s">
        <v>84</v>
      </c>
      <c r="BX56" s="136" t="s">
        <v>78</v>
      </c>
      <c r="CL56" s="136" t="s">
        <v>19</v>
      </c>
    </row>
    <row r="57" s="4" customFormat="1" ht="16.5" customHeight="1">
      <c r="A57" s="127" t="s">
        <v>80</v>
      </c>
      <c r="B57" s="66"/>
      <c r="C57" s="128"/>
      <c r="D57" s="128"/>
      <c r="E57" s="129" t="s">
        <v>85</v>
      </c>
      <c r="F57" s="129"/>
      <c r="G57" s="129"/>
      <c r="H57" s="129"/>
      <c r="I57" s="129"/>
      <c r="J57" s="128"/>
      <c r="K57" s="129" t="s">
        <v>86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'001.002 - Výpis materiálu...'!J32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83</v>
      </c>
      <c r="AR57" s="68"/>
      <c r="AS57" s="132">
        <v>0</v>
      </c>
      <c r="AT57" s="133">
        <f>ROUND(SUM(AV57:AW57),2)</f>
        <v>0</v>
      </c>
      <c r="AU57" s="134">
        <f>'001.002 - Výpis materiálu...'!P91</f>
        <v>0</v>
      </c>
      <c r="AV57" s="133">
        <f>'001.002 - Výpis materiálu...'!J35</f>
        <v>0</v>
      </c>
      <c r="AW57" s="133">
        <f>'001.002 - Výpis materiálu...'!J36</f>
        <v>0</v>
      </c>
      <c r="AX57" s="133">
        <f>'001.002 - Výpis materiálu...'!J37</f>
        <v>0</v>
      </c>
      <c r="AY57" s="133">
        <f>'001.002 - Výpis materiálu...'!J38</f>
        <v>0</v>
      </c>
      <c r="AZ57" s="133">
        <f>'001.002 - Výpis materiálu...'!F35</f>
        <v>0</v>
      </c>
      <c r="BA57" s="133">
        <f>'001.002 - Výpis materiálu...'!F36</f>
        <v>0</v>
      </c>
      <c r="BB57" s="133">
        <f>'001.002 - Výpis materiálu...'!F37</f>
        <v>0</v>
      </c>
      <c r="BC57" s="133">
        <f>'001.002 - Výpis materiálu...'!F38</f>
        <v>0</v>
      </c>
      <c r="BD57" s="135">
        <f>'001.002 - Výpis materiálu...'!F39</f>
        <v>0</v>
      </c>
      <c r="BE57" s="4"/>
      <c r="BT57" s="136" t="s">
        <v>79</v>
      </c>
      <c r="BV57" s="136" t="s">
        <v>72</v>
      </c>
      <c r="BW57" s="136" t="s">
        <v>87</v>
      </c>
      <c r="BX57" s="136" t="s">
        <v>78</v>
      </c>
      <c r="CL57" s="136" t="s">
        <v>19</v>
      </c>
    </row>
    <row r="58" s="4" customFormat="1" ht="16.5" customHeight="1">
      <c r="A58" s="127" t="s">
        <v>80</v>
      </c>
      <c r="B58" s="66"/>
      <c r="C58" s="128"/>
      <c r="D58" s="128"/>
      <c r="E58" s="129" t="s">
        <v>88</v>
      </c>
      <c r="F58" s="129"/>
      <c r="G58" s="129"/>
      <c r="H58" s="129"/>
      <c r="I58" s="129"/>
      <c r="J58" s="128"/>
      <c r="K58" s="129" t="s">
        <v>89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'001.003 - Výpis materiálu...'!J32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83</v>
      </c>
      <c r="AR58" s="68"/>
      <c r="AS58" s="132">
        <v>0</v>
      </c>
      <c r="AT58" s="133">
        <f>ROUND(SUM(AV58:AW58),2)</f>
        <v>0</v>
      </c>
      <c r="AU58" s="134">
        <f>'001.003 - Výpis materiálu...'!P89</f>
        <v>0</v>
      </c>
      <c r="AV58" s="133">
        <f>'001.003 - Výpis materiálu...'!J35</f>
        <v>0</v>
      </c>
      <c r="AW58" s="133">
        <f>'001.003 - Výpis materiálu...'!J36</f>
        <v>0</v>
      </c>
      <c r="AX58" s="133">
        <f>'001.003 - Výpis materiálu...'!J37</f>
        <v>0</v>
      </c>
      <c r="AY58" s="133">
        <f>'001.003 - Výpis materiálu...'!J38</f>
        <v>0</v>
      </c>
      <c r="AZ58" s="133">
        <f>'001.003 - Výpis materiálu...'!F35</f>
        <v>0</v>
      </c>
      <c r="BA58" s="133">
        <f>'001.003 - Výpis materiálu...'!F36</f>
        <v>0</v>
      </c>
      <c r="BB58" s="133">
        <f>'001.003 - Výpis materiálu...'!F37</f>
        <v>0</v>
      </c>
      <c r="BC58" s="133">
        <f>'001.003 - Výpis materiálu...'!F38</f>
        <v>0</v>
      </c>
      <c r="BD58" s="135">
        <f>'001.003 - Výpis materiálu...'!F39</f>
        <v>0</v>
      </c>
      <c r="BE58" s="4"/>
      <c r="BT58" s="136" t="s">
        <v>79</v>
      </c>
      <c r="BV58" s="136" t="s">
        <v>72</v>
      </c>
      <c r="BW58" s="136" t="s">
        <v>90</v>
      </c>
      <c r="BX58" s="136" t="s">
        <v>78</v>
      </c>
      <c r="CL58" s="136" t="s">
        <v>19</v>
      </c>
    </row>
    <row r="59" s="4" customFormat="1" ht="16.5" customHeight="1">
      <c r="A59" s="127" t="s">
        <v>80</v>
      </c>
      <c r="B59" s="66"/>
      <c r="C59" s="128"/>
      <c r="D59" s="128"/>
      <c r="E59" s="129" t="s">
        <v>91</v>
      </c>
      <c r="F59" s="129"/>
      <c r="G59" s="129"/>
      <c r="H59" s="129"/>
      <c r="I59" s="129"/>
      <c r="J59" s="128"/>
      <c r="K59" s="129" t="s">
        <v>92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'001.004 - Provizorní záso...'!J32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83</v>
      </c>
      <c r="AR59" s="68"/>
      <c r="AS59" s="132">
        <v>0</v>
      </c>
      <c r="AT59" s="133">
        <f>ROUND(SUM(AV59:AW59),2)</f>
        <v>0</v>
      </c>
      <c r="AU59" s="134">
        <f>'001.004 - Provizorní záso...'!P89</f>
        <v>0</v>
      </c>
      <c r="AV59" s="133">
        <f>'001.004 - Provizorní záso...'!J35</f>
        <v>0</v>
      </c>
      <c r="AW59" s="133">
        <f>'001.004 - Provizorní záso...'!J36</f>
        <v>0</v>
      </c>
      <c r="AX59" s="133">
        <f>'001.004 - Provizorní záso...'!J37</f>
        <v>0</v>
      </c>
      <c r="AY59" s="133">
        <f>'001.004 - Provizorní záso...'!J38</f>
        <v>0</v>
      </c>
      <c r="AZ59" s="133">
        <f>'001.004 - Provizorní záso...'!F35</f>
        <v>0</v>
      </c>
      <c r="BA59" s="133">
        <f>'001.004 - Provizorní záso...'!F36</f>
        <v>0</v>
      </c>
      <c r="BB59" s="133">
        <f>'001.004 - Provizorní záso...'!F37</f>
        <v>0</v>
      </c>
      <c r="BC59" s="133">
        <f>'001.004 - Provizorní záso...'!F38</f>
        <v>0</v>
      </c>
      <c r="BD59" s="135">
        <f>'001.004 - Provizorní záso...'!F39</f>
        <v>0</v>
      </c>
      <c r="BE59" s="4"/>
      <c r="BT59" s="136" t="s">
        <v>79</v>
      </c>
      <c r="BV59" s="136" t="s">
        <v>72</v>
      </c>
      <c r="BW59" s="136" t="s">
        <v>93</v>
      </c>
      <c r="BX59" s="136" t="s">
        <v>78</v>
      </c>
      <c r="CL59" s="136" t="s">
        <v>19</v>
      </c>
    </row>
    <row r="60" s="7" customFormat="1" ht="24.75" customHeight="1">
      <c r="A60" s="7"/>
      <c r="B60" s="114"/>
      <c r="C60" s="115"/>
      <c r="D60" s="116" t="s">
        <v>94</v>
      </c>
      <c r="E60" s="116"/>
      <c r="F60" s="116"/>
      <c r="G60" s="116"/>
      <c r="H60" s="116"/>
      <c r="I60" s="117"/>
      <c r="J60" s="116" t="s">
        <v>95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ROUND(SUM(AG61:AG64),2)</f>
        <v>0</v>
      </c>
      <c r="AH60" s="117"/>
      <c r="AI60" s="117"/>
      <c r="AJ60" s="117"/>
      <c r="AK60" s="117"/>
      <c r="AL60" s="117"/>
      <c r="AM60" s="117"/>
      <c r="AN60" s="119">
        <f>SUM(AG60,AT60)</f>
        <v>0</v>
      </c>
      <c r="AO60" s="117"/>
      <c r="AP60" s="117"/>
      <c r="AQ60" s="120" t="s">
        <v>76</v>
      </c>
      <c r="AR60" s="121"/>
      <c r="AS60" s="122">
        <f>ROUND(SUM(AS61:AS64),2)</f>
        <v>0</v>
      </c>
      <c r="AT60" s="123">
        <f>ROUND(SUM(AV60:AW60),2)</f>
        <v>0</v>
      </c>
      <c r="AU60" s="124">
        <f>ROUND(SUM(AU61:AU64),5)</f>
        <v>0</v>
      </c>
      <c r="AV60" s="123">
        <f>ROUND(AZ60*L29,2)</f>
        <v>0</v>
      </c>
      <c r="AW60" s="123">
        <f>ROUND(BA60*L30,2)</f>
        <v>0</v>
      </c>
      <c r="AX60" s="123">
        <f>ROUND(BB60*L29,2)</f>
        <v>0</v>
      </c>
      <c r="AY60" s="123">
        <f>ROUND(BC60*L30,2)</f>
        <v>0</v>
      </c>
      <c r="AZ60" s="123">
        <f>ROUND(SUM(AZ61:AZ64),2)</f>
        <v>0</v>
      </c>
      <c r="BA60" s="123">
        <f>ROUND(SUM(BA61:BA64),2)</f>
        <v>0</v>
      </c>
      <c r="BB60" s="123">
        <f>ROUND(SUM(BB61:BB64),2)</f>
        <v>0</v>
      </c>
      <c r="BC60" s="123">
        <f>ROUND(SUM(BC61:BC64),2)</f>
        <v>0</v>
      </c>
      <c r="BD60" s="125">
        <f>ROUND(SUM(BD61:BD64),2)</f>
        <v>0</v>
      </c>
      <c r="BE60" s="7"/>
      <c r="BS60" s="126" t="s">
        <v>69</v>
      </c>
      <c r="BT60" s="126" t="s">
        <v>77</v>
      </c>
      <c r="BU60" s="126" t="s">
        <v>71</v>
      </c>
      <c r="BV60" s="126" t="s">
        <v>72</v>
      </c>
      <c r="BW60" s="126" t="s">
        <v>96</v>
      </c>
      <c r="BX60" s="126" t="s">
        <v>5</v>
      </c>
      <c r="CL60" s="126" t="s">
        <v>19</v>
      </c>
      <c r="CM60" s="126" t="s">
        <v>79</v>
      </c>
    </row>
    <row r="61" s="4" customFormat="1" ht="16.5" customHeight="1">
      <c r="A61" s="127" t="s">
        <v>80</v>
      </c>
      <c r="B61" s="66"/>
      <c r="C61" s="128"/>
      <c r="D61" s="128"/>
      <c r="E61" s="129" t="s">
        <v>97</v>
      </c>
      <c r="F61" s="129"/>
      <c r="G61" s="129"/>
      <c r="H61" s="129"/>
      <c r="I61" s="129"/>
      <c r="J61" s="128"/>
      <c r="K61" s="129" t="s">
        <v>82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'002.001 - Výkopové práce ...'!J32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83</v>
      </c>
      <c r="AR61" s="68"/>
      <c r="AS61" s="132">
        <v>0</v>
      </c>
      <c r="AT61" s="133">
        <f>ROUND(SUM(AV61:AW61),2)</f>
        <v>0</v>
      </c>
      <c r="AU61" s="134">
        <f>'002.001 - Výkopové práce ...'!P93</f>
        <v>0</v>
      </c>
      <c r="AV61" s="133">
        <f>'002.001 - Výkopové práce ...'!J35</f>
        <v>0</v>
      </c>
      <c r="AW61" s="133">
        <f>'002.001 - Výkopové práce ...'!J36</f>
        <v>0</v>
      </c>
      <c r="AX61" s="133">
        <f>'002.001 - Výkopové práce ...'!J37</f>
        <v>0</v>
      </c>
      <c r="AY61" s="133">
        <f>'002.001 - Výkopové práce ...'!J38</f>
        <v>0</v>
      </c>
      <c r="AZ61" s="133">
        <f>'002.001 - Výkopové práce ...'!F35</f>
        <v>0</v>
      </c>
      <c r="BA61" s="133">
        <f>'002.001 - Výkopové práce ...'!F36</f>
        <v>0</v>
      </c>
      <c r="BB61" s="133">
        <f>'002.001 - Výkopové práce ...'!F37</f>
        <v>0</v>
      </c>
      <c r="BC61" s="133">
        <f>'002.001 - Výkopové práce ...'!F38</f>
        <v>0</v>
      </c>
      <c r="BD61" s="135">
        <f>'002.001 - Výkopové práce ...'!F39</f>
        <v>0</v>
      </c>
      <c r="BE61" s="4"/>
      <c r="BT61" s="136" t="s">
        <v>79</v>
      </c>
      <c r="BV61" s="136" t="s">
        <v>72</v>
      </c>
      <c r="BW61" s="136" t="s">
        <v>98</v>
      </c>
      <c r="BX61" s="136" t="s">
        <v>96</v>
      </c>
      <c r="CL61" s="136" t="s">
        <v>19</v>
      </c>
    </row>
    <row r="62" s="4" customFormat="1" ht="16.5" customHeight="1">
      <c r="A62" s="127" t="s">
        <v>80</v>
      </c>
      <c r="B62" s="66"/>
      <c r="C62" s="128"/>
      <c r="D62" s="128"/>
      <c r="E62" s="129" t="s">
        <v>99</v>
      </c>
      <c r="F62" s="129"/>
      <c r="G62" s="129"/>
      <c r="H62" s="129"/>
      <c r="I62" s="129"/>
      <c r="J62" s="128"/>
      <c r="K62" s="129" t="s">
        <v>86</v>
      </c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30">
        <f>'002.002 - Výpis materiálu...'!J32</f>
        <v>0</v>
      </c>
      <c r="AH62" s="128"/>
      <c r="AI62" s="128"/>
      <c r="AJ62" s="128"/>
      <c r="AK62" s="128"/>
      <c r="AL62" s="128"/>
      <c r="AM62" s="128"/>
      <c r="AN62" s="130">
        <f>SUM(AG62,AT62)</f>
        <v>0</v>
      </c>
      <c r="AO62" s="128"/>
      <c r="AP62" s="128"/>
      <c r="AQ62" s="131" t="s">
        <v>83</v>
      </c>
      <c r="AR62" s="68"/>
      <c r="AS62" s="132">
        <v>0</v>
      </c>
      <c r="AT62" s="133">
        <f>ROUND(SUM(AV62:AW62),2)</f>
        <v>0</v>
      </c>
      <c r="AU62" s="134">
        <f>'002.002 - Výpis materiálu...'!P91</f>
        <v>0</v>
      </c>
      <c r="AV62" s="133">
        <f>'002.002 - Výpis materiálu...'!J35</f>
        <v>0</v>
      </c>
      <c r="AW62" s="133">
        <f>'002.002 - Výpis materiálu...'!J36</f>
        <v>0</v>
      </c>
      <c r="AX62" s="133">
        <f>'002.002 - Výpis materiálu...'!J37</f>
        <v>0</v>
      </c>
      <c r="AY62" s="133">
        <f>'002.002 - Výpis materiálu...'!J38</f>
        <v>0</v>
      </c>
      <c r="AZ62" s="133">
        <f>'002.002 - Výpis materiálu...'!F35</f>
        <v>0</v>
      </c>
      <c r="BA62" s="133">
        <f>'002.002 - Výpis materiálu...'!F36</f>
        <v>0</v>
      </c>
      <c r="BB62" s="133">
        <f>'002.002 - Výpis materiálu...'!F37</f>
        <v>0</v>
      </c>
      <c r="BC62" s="133">
        <f>'002.002 - Výpis materiálu...'!F38</f>
        <v>0</v>
      </c>
      <c r="BD62" s="135">
        <f>'002.002 - Výpis materiálu...'!F39</f>
        <v>0</v>
      </c>
      <c r="BE62" s="4"/>
      <c r="BT62" s="136" t="s">
        <v>79</v>
      </c>
      <c r="BV62" s="136" t="s">
        <v>72</v>
      </c>
      <c r="BW62" s="136" t="s">
        <v>100</v>
      </c>
      <c r="BX62" s="136" t="s">
        <v>96</v>
      </c>
      <c r="CL62" s="136" t="s">
        <v>19</v>
      </c>
    </row>
    <row r="63" s="4" customFormat="1" ht="16.5" customHeight="1">
      <c r="A63" s="127" t="s">
        <v>80</v>
      </c>
      <c r="B63" s="66"/>
      <c r="C63" s="128"/>
      <c r="D63" s="128"/>
      <c r="E63" s="129" t="s">
        <v>101</v>
      </c>
      <c r="F63" s="129"/>
      <c r="G63" s="129"/>
      <c r="H63" s="129"/>
      <c r="I63" s="129"/>
      <c r="J63" s="128"/>
      <c r="K63" s="129" t="s">
        <v>89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'002.003 - Výpis materiálu...'!J32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83</v>
      </c>
      <c r="AR63" s="68"/>
      <c r="AS63" s="132">
        <v>0</v>
      </c>
      <c r="AT63" s="133">
        <f>ROUND(SUM(AV63:AW63),2)</f>
        <v>0</v>
      </c>
      <c r="AU63" s="134">
        <f>'002.003 - Výpis materiálu...'!P90</f>
        <v>0</v>
      </c>
      <c r="AV63" s="133">
        <f>'002.003 - Výpis materiálu...'!J35</f>
        <v>0</v>
      </c>
      <c r="AW63" s="133">
        <f>'002.003 - Výpis materiálu...'!J36</f>
        <v>0</v>
      </c>
      <c r="AX63" s="133">
        <f>'002.003 - Výpis materiálu...'!J37</f>
        <v>0</v>
      </c>
      <c r="AY63" s="133">
        <f>'002.003 - Výpis materiálu...'!J38</f>
        <v>0</v>
      </c>
      <c r="AZ63" s="133">
        <f>'002.003 - Výpis materiálu...'!F35</f>
        <v>0</v>
      </c>
      <c r="BA63" s="133">
        <f>'002.003 - Výpis materiálu...'!F36</f>
        <v>0</v>
      </c>
      <c r="BB63" s="133">
        <f>'002.003 - Výpis materiálu...'!F37</f>
        <v>0</v>
      </c>
      <c r="BC63" s="133">
        <f>'002.003 - Výpis materiálu...'!F38</f>
        <v>0</v>
      </c>
      <c r="BD63" s="135">
        <f>'002.003 - Výpis materiálu...'!F39</f>
        <v>0</v>
      </c>
      <c r="BE63" s="4"/>
      <c r="BT63" s="136" t="s">
        <v>79</v>
      </c>
      <c r="BV63" s="136" t="s">
        <v>72</v>
      </c>
      <c r="BW63" s="136" t="s">
        <v>102</v>
      </c>
      <c r="BX63" s="136" t="s">
        <v>96</v>
      </c>
      <c r="CL63" s="136" t="s">
        <v>19</v>
      </c>
    </row>
    <row r="64" s="4" customFormat="1" ht="16.5" customHeight="1">
      <c r="A64" s="127" t="s">
        <v>80</v>
      </c>
      <c r="B64" s="66"/>
      <c r="C64" s="128"/>
      <c r="D64" s="128"/>
      <c r="E64" s="129" t="s">
        <v>103</v>
      </c>
      <c r="F64" s="129"/>
      <c r="G64" s="129"/>
      <c r="H64" s="129"/>
      <c r="I64" s="129"/>
      <c r="J64" s="128"/>
      <c r="K64" s="129" t="s">
        <v>92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'002.004 - Provizorní záso...'!J32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83</v>
      </c>
      <c r="AR64" s="68"/>
      <c r="AS64" s="132">
        <v>0</v>
      </c>
      <c r="AT64" s="133">
        <f>ROUND(SUM(AV64:AW64),2)</f>
        <v>0</v>
      </c>
      <c r="AU64" s="134">
        <f>'002.004 - Provizorní záso...'!P89</f>
        <v>0</v>
      </c>
      <c r="AV64" s="133">
        <f>'002.004 - Provizorní záso...'!J35</f>
        <v>0</v>
      </c>
      <c r="AW64" s="133">
        <f>'002.004 - Provizorní záso...'!J36</f>
        <v>0</v>
      </c>
      <c r="AX64" s="133">
        <f>'002.004 - Provizorní záso...'!J37</f>
        <v>0</v>
      </c>
      <c r="AY64" s="133">
        <f>'002.004 - Provizorní záso...'!J38</f>
        <v>0</v>
      </c>
      <c r="AZ64" s="133">
        <f>'002.004 - Provizorní záso...'!F35</f>
        <v>0</v>
      </c>
      <c r="BA64" s="133">
        <f>'002.004 - Provizorní záso...'!F36</f>
        <v>0</v>
      </c>
      <c r="BB64" s="133">
        <f>'002.004 - Provizorní záso...'!F37</f>
        <v>0</v>
      </c>
      <c r="BC64" s="133">
        <f>'002.004 - Provizorní záso...'!F38</f>
        <v>0</v>
      </c>
      <c r="BD64" s="135">
        <f>'002.004 - Provizorní záso...'!F39</f>
        <v>0</v>
      </c>
      <c r="BE64" s="4"/>
      <c r="BT64" s="136" t="s">
        <v>79</v>
      </c>
      <c r="BV64" s="136" t="s">
        <v>72</v>
      </c>
      <c r="BW64" s="136" t="s">
        <v>104</v>
      </c>
      <c r="BX64" s="136" t="s">
        <v>96</v>
      </c>
      <c r="CL64" s="136" t="s">
        <v>19</v>
      </c>
    </row>
    <row r="65" s="7" customFormat="1" ht="16.5" customHeight="1">
      <c r="A65" s="7"/>
      <c r="B65" s="114"/>
      <c r="C65" s="115"/>
      <c r="D65" s="116" t="s">
        <v>105</v>
      </c>
      <c r="E65" s="116"/>
      <c r="F65" s="116"/>
      <c r="G65" s="116"/>
      <c r="H65" s="116"/>
      <c r="I65" s="117"/>
      <c r="J65" s="116" t="s">
        <v>106</v>
      </c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8">
        <f>ROUND(SUM(AG66:AG69),2)</f>
        <v>0</v>
      </c>
      <c r="AH65" s="117"/>
      <c r="AI65" s="117"/>
      <c r="AJ65" s="117"/>
      <c r="AK65" s="117"/>
      <c r="AL65" s="117"/>
      <c r="AM65" s="117"/>
      <c r="AN65" s="119">
        <f>SUM(AG65,AT65)</f>
        <v>0</v>
      </c>
      <c r="AO65" s="117"/>
      <c r="AP65" s="117"/>
      <c r="AQ65" s="120" t="s">
        <v>76</v>
      </c>
      <c r="AR65" s="121"/>
      <c r="AS65" s="122">
        <f>ROUND(SUM(AS66:AS69),2)</f>
        <v>0</v>
      </c>
      <c r="AT65" s="123">
        <f>ROUND(SUM(AV65:AW65),2)</f>
        <v>0</v>
      </c>
      <c r="AU65" s="124">
        <f>ROUND(SUM(AU66:AU69),5)</f>
        <v>0</v>
      </c>
      <c r="AV65" s="123">
        <f>ROUND(AZ65*L29,2)</f>
        <v>0</v>
      </c>
      <c r="AW65" s="123">
        <f>ROUND(BA65*L30,2)</f>
        <v>0</v>
      </c>
      <c r="AX65" s="123">
        <f>ROUND(BB65*L29,2)</f>
        <v>0</v>
      </c>
      <c r="AY65" s="123">
        <f>ROUND(BC65*L30,2)</f>
        <v>0</v>
      </c>
      <c r="AZ65" s="123">
        <f>ROUND(SUM(AZ66:AZ69),2)</f>
        <v>0</v>
      </c>
      <c r="BA65" s="123">
        <f>ROUND(SUM(BA66:BA69),2)</f>
        <v>0</v>
      </c>
      <c r="BB65" s="123">
        <f>ROUND(SUM(BB66:BB69),2)</f>
        <v>0</v>
      </c>
      <c r="BC65" s="123">
        <f>ROUND(SUM(BC66:BC69),2)</f>
        <v>0</v>
      </c>
      <c r="BD65" s="125">
        <f>ROUND(SUM(BD66:BD69),2)</f>
        <v>0</v>
      </c>
      <c r="BE65" s="7"/>
      <c r="BS65" s="126" t="s">
        <v>69</v>
      </c>
      <c r="BT65" s="126" t="s">
        <v>77</v>
      </c>
      <c r="BU65" s="126" t="s">
        <v>71</v>
      </c>
      <c r="BV65" s="126" t="s">
        <v>72</v>
      </c>
      <c r="BW65" s="126" t="s">
        <v>107</v>
      </c>
      <c r="BX65" s="126" t="s">
        <v>5</v>
      </c>
      <c r="CL65" s="126" t="s">
        <v>19</v>
      </c>
      <c r="CM65" s="126" t="s">
        <v>79</v>
      </c>
    </row>
    <row r="66" s="4" customFormat="1" ht="16.5" customHeight="1">
      <c r="A66" s="127" t="s">
        <v>80</v>
      </c>
      <c r="B66" s="66"/>
      <c r="C66" s="128"/>
      <c r="D66" s="128"/>
      <c r="E66" s="129" t="s">
        <v>108</v>
      </c>
      <c r="F66" s="129"/>
      <c r="G66" s="129"/>
      <c r="H66" s="129"/>
      <c r="I66" s="129"/>
      <c r="J66" s="128"/>
      <c r="K66" s="129" t="s">
        <v>82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'003.001 - Výkopové práce ...'!J32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83</v>
      </c>
      <c r="AR66" s="68"/>
      <c r="AS66" s="132">
        <v>0</v>
      </c>
      <c r="AT66" s="133">
        <f>ROUND(SUM(AV66:AW66),2)</f>
        <v>0</v>
      </c>
      <c r="AU66" s="134">
        <f>'003.001 - Výkopové práce ...'!P93</f>
        <v>0</v>
      </c>
      <c r="AV66" s="133">
        <f>'003.001 - Výkopové práce ...'!J35</f>
        <v>0</v>
      </c>
      <c r="AW66" s="133">
        <f>'003.001 - Výkopové práce ...'!J36</f>
        <v>0</v>
      </c>
      <c r="AX66" s="133">
        <f>'003.001 - Výkopové práce ...'!J37</f>
        <v>0</v>
      </c>
      <c r="AY66" s="133">
        <f>'003.001 - Výkopové práce ...'!J38</f>
        <v>0</v>
      </c>
      <c r="AZ66" s="133">
        <f>'003.001 - Výkopové práce ...'!F35</f>
        <v>0</v>
      </c>
      <c r="BA66" s="133">
        <f>'003.001 - Výkopové práce ...'!F36</f>
        <v>0</v>
      </c>
      <c r="BB66" s="133">
        <f>'003.001 - Výkopové práce ...'!F37</f>
        <v>0</v>
      </c>
      <c r="BC66" s="133">
        <f>'003.001 - Výkopové práce ...'!F38</f>
        <v>0</v>
      </c>
      <c r="BD66" s="135">
        <f>'003.001 - Výkopové práce ...'!F39</f>
        <v>0</v>
      </c>
      <c r="BE66" s="4"/>
      <c r="BT66" s="136" t="s">
        <v>79</v>
      </c>
      <c r="BV66" s="136" t="s">
        <v>72</v>
      </c>
      <c r="BW66" s="136" t="s">
        <v>109</v>
      </c>
      <c r="BX66" s="136" t="s">
        <v>107</v>
      </c>
      <c r="CL66" s="136" t="s">
        <v>19</v>
      </c>
    </row>
    <row r="67" s="4" customFormat="1" ht="16.5" customHeight="1">
      <c r="A67" s="127" t="s">
        <v>80</v>
      </c>
      <c r="B67" s="66"/>
      <c r="C67" s="128"/>
      <c r="D67" s="128"/>
      <c r="E67" s="129" t="s">
        <v>110</v>
      </c>
      <c r="F67" s="129"/>
      <c r="G67" s="129"/>
      <c r="H67" s="129"/>
      <c r="I67" s="129"/>
      <c r="J67" s="128"/>
      <c r="K67" s="129" t="s">
        <v>86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'003.002 - Výpis materiálu...'!J32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83</v>
      </c>
      <c r="AR67" s="68"/>
      <c r="AS67" s="132">
        <v>0</v>
      </c>
      <c r="AT67" s="133">
        <f>ROUND(SUM(AV67:AW67),2)</f>
        <v>0</v>
      </c>
      <c r="AU67" s="134">
        <f>'003.002 - Výpis materiálu...'!P91</f>
        <v>0</v>
      </c>
      <c r="AV67" s="133">
        <f>'003.002 - Výpis materiálu...'!J35</f>
        <v>0</v>
      </c>
      <c r="AW67" s="133">
        <f>'003.002 - Výpis materiálu...'!J36</f>
        <v>0</v>
      </c>
      <c r="AX67" s="133">
        <f>'003.002 - Výpis materiálu...'!J37</f>
        <v>0</v>
      </c>
      <c r="AY67" s="133">
        <f>'003.002 - Výpis materiálu...'!J38</f>
        <v>0</v>
      </c>
      <c r="AZ67" s="133">
        <f>'003.002 - Výpis materiálu...'!F35</f>
        <v>0</v>
      </c>
      <c r="BA67" s="133">
        <f>'003.002 - Výpis materiálu...'!F36</f>
        <v>0</v>
      </c>
      <c r="BB67" s="133">
        <f>'003.002 - Výpis materiálu...'!F37</f>
        <v>0</v>
      </c>
      <c r="BC67" s="133">
        <f>'003.002 - Výpis materiálu...'!F38</f>
        <v>0</v>
      </c>
      <c r="BD67" s="135">
        <f>'003.002 - Výpis materiálu...'!F39</f>
        <v>0</v>
      </c>
      <c r="BE67" s="4"/>
      <c r="BT67" s="136" t="s">
        <v>79</v>
      </c>
      <c r="BV67" s="136" t="s">
        <v>72</v>
      </c>
      <c r="BW67" s="136" t="s">
        <v>111</v>
      </c>
      <c r="BX67" s="136" t="s">
        <v>107</v>
      </c>
      <c r="CL67" s="136" t="s">
        <v>19</v>
      </c>
    </row>
    <row r="68" s="4" customFormat="1" ht="16.5" customHeight="1">
      <c r="A68" s="127" t="s">
        <v>80</v>
      </c>
      <c r="B68" s="66"/>
      <c r="C68" s="128"/>
      <c r="D68" s="128"/>
      <c r="E68" s="129" t="s">
        <v>112</v>
      </c>
      <c r="F68" s="129"/>
      <c r="G68" s="129"/>
      <c r="H68" s="129"/>
      <c r="I68" s="129"/>
      <c r="J68" s="128"/>
      <c r="K68" s="129" t="s">
        <v>89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'003.003 - Výpis materiálu...'!J32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83</v>
      </c>
      <c r="AR68" s="68"/>
      <c r="AS68" s="132">
        <v>0</v>
      </c>
      <c r="AT68" s="133">
        <f>ROUND(SUM(AV68:AW68),2)</f>
        <v>0</v>
      </c>
      <c r="AU68" s="134">
        <f>'003.003 - Výpis materiálu...'!P89</f>
        <v>0</v>
      </c>
      <c r="AV68" s="133">
        <f>'003.003 - Výpis materiálu...'!J35</f>
        <v>0</v>
      </c>
      <c r="AW68" s="133">
        <f>'003.003 - Výpis materiálu...'!J36</f>
        <v>0</v>
      </c>
      <c r="AX68" s="133">
        <f>'003.003 - Výpis materiálu...'!J37</f>
        <v>0</v>
      </c>
      <c r="AY68" s="133">
        <f>'003.003 - Výpis materiálu...'!J38</f>
        <v>0</v>
      </c>
      <c r="AZ68" s="133">
        <f>'003.003 - Výpis materiálu...'!F35</f>
        <v>0</v>
      </c>
      <c r="BA68" s="133">
        <f>'003.003 - Výpis materiálu...'!F36</f>
        <v>0</v>
      </c>
      <c r="BB68" s="133">
        <f>'003.003 - Výpis materiálu...'!F37</f>
        <v>0</v>
      </c>
      <c r="BC68" s="133">
        <f>'003.003 - Výpis materiálu...'!F38</f>
        <v>0</v>
      </c>
      <c r="BD68" s="135">
        <f>'003.003 - Výpis materiálu...'!F39</f>
        <v>0</v>
      </c>
      <c r="BE68" s="4"/>
      <c r="BT68" s="136" t="s">
        <v>79</v>
      </c>
      <c r="BV68" s="136" t="s">
        <v>72</v>
      </c>
      <c r="BW68" s="136" t="s">
        <v>113</v>
      </c>
      <c r="BX68" s="136" t="s">
        <v>107</v>
      </c>
      <c r="CL68" s="136" t="s">
        <v>19</v>
      </c>
    </row>
    <row r="69" s="4" customFormat="1" ht="16.5" customHeight="1">
      <c r="A69" s="127" t="s">
        <v>80</v>
      </c>
      <c r="B69" s="66"/>
      <c r="C69" s="128"/>
      <c r="D69" s="128"/>
      <c r="E69" s="129" t="s">
        <v>114</v>
      </c>
      <c r="F69" s="129"/>
      <c r="G69" s="129"/>
      <c r="H69" s="129"/>
      <c r="I69" s="129"/>
      <c r="J69" s="128"/>
      <c r="K69" s="129" t="s">
        <v>92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'003.004 - Provizorní záso...'!J32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83</v>
      </c>
      <c r="AR69" s="68"/>
      <c r="AS69" s="132">
        <v>0</v>
      </c>
      <c r="AT69" s="133">
        <f>ROUND(SUM(AV69:AW69),2)</f>
        <v>0</v>
      </c>
      <c r="AU69" s="134">
        <f>'003.004 - Provizorní záso...'!P89</f>
        <v>0</v>
      </c>
      <c r="AV69" s="133">
        <f>'003.004 - Provizorní záso...'!J35</f>
        <v>0</v>
      </c>
      <c r="AW69" s="133">
        <f>'003.004 - Provizorní záso...'!J36</f>
        <v>0</v>
      </c>
      <c r="AX69" s="133">
        <f>'003.004 - Provizorní záso...'!J37</f>
        <v>0</v>
      </c>
      <c r="AY69" s="133">
        <f>'003.004 - Provizorní záso...'!J38</f>
        <v>0</v>
      </c>
      <c r="AZ69" s="133">
        <f>'003.004 - Provizorní záso...'!F35</f>
        <v>0</v>
      </c>
      <c r="BA69" s="133">
        <f>'003.004 - Provizorní záso...'!F36</f>
        <v>0</v>
      </c>
      <c r="BB69" s="133">
        <f>'003.004 - Provizorní záso...'!F37</f>
        <v>0</v>
      </c>
      <c r="BC69" s="133">
        <f>'003.004 - Provizorní záso...'!F38</f>
        <v>0</v>
      </c>
      <c r="BD69" s="135">
        <f>'003.004 - Provizorní záso...'!F39</f>
        <v>0</v>
      </c>
      <c r="BE69" s="4"/>
      <c r="BT69" s="136" t="s">
        <v>79</v>
      </c>
      <c r="BV69" s="136" t="s">
        <v>72</v>
      </c>
      <c r="BW69" s="136" t="s">
        <v>115</v>
      </c>
      <c r="BX69" s="136" t="s">
        <v>107</v>
      </c>
      <c r="CL69" s="136" t="s">
        <v>19</v>
      </c>
    </row>
    <row r="70" s="7" customFormat="1" ht="24.75" customHeight="1">
      <c r="A70" s="7"/>
      <c r="B70" s="114"/>
      <c r="C70" s="115"/>
      <c r="D70" s="116" t="s">
        <v>116</v>
      </c>
      <c r="E70" s="116"/>
      <c r="F70" s="116"/>
      <c r="G70" s="116"/>
      <c r="H70" s="116"/>
      <c r="I70" s="117"/>
      <c r="J70" s="116" t="s">
        <v>117</v>
      </c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8">
        <f>ROUND(SUM(AG71:AG74),2)</f>
        <v>0</v>
      </c>
      <c r="AH70" s="117"/>
      <c r="AI70" s="117"/>
      <c r="AJ70" s="117"/>
      <c r="AK70" s="117"/>
      <c r="AL70" s="117"/>
      <c r="AM70" s="117"/>
      <c r="AN70" s="119">
        <f>SUM(AG70,AT70)</f>
        <v>0</v>
      </c>
      <c r="AO70" s="117"/>
      <c r="AP70" s="117"/>
      <c r="AQ70" s="120" t="s">
        <v>76</v>
      </c>
      <c r="AR70" s="121"/>
      <c r="AS70" s="122">
        <f>ROUND(SUM(AS71:AS74),2)</f>
        <v>0</v>
      </c>
      <c r="AT70" s="123">
        <f>ROUND(SUM(AV70:AW70),2)</f>
        <v>0</v>
      </c>
      <c r="AU70" s="124">
        <f>ROUND(SUM(AU71:AU74),5)</f>
        <v>0</v>
      </c>
      <c r="AV70" s="123">
        <f>ROUND(AZ70*L29,2)</f>
        <v>0</v>
      </c>
      <c r="AW70" s="123">
        <f>ROUND(BA70*L30,2)</f>
        <v>0</v>
      </c>
      <c r="AX70" s="123">
        <f>ROUND(BB70*L29,2)</f>
        <v>0</v>
      </c>
      <c r="AY70" s="123">
        <f>ROUND(BC70*L30,2)</f>
        <v>0</v>
      </c>
      <c r="AZ70" s="123">
        <f>ROUND(SUM(AZ71:AZ74),2)</f>
        <v>0</v>
      </c>
      <c r="BA70" s="123">
        <f>ROUND(SUM(BA71:BA74),2)</f>
        <v>0</v>
      </c>
      <c r="BB70" s="123">
        <f>ROUND(SUM(BB71:BB74),2)</f>
        <v>0</v>
      </c>
      <c r="BC70" s="123">
        <f>ROUND(SUM(BC71:BC74),2)</f>
        <v>0</v>
      </c>
      <c r="BD70" s="125">
        <f>ROUND(SUM(BD71:BD74),2)</f>
        <v>0</v>
      </c>
      <c r="BE70" s="7"/>
      <c r="BS70" s="126" t="s">
        <v>69</v>
      </c>
      <c r="BT70" s="126" t="s">
        <v>77</v>
      </c>
      <c r="BU70" s="126" t="s">
        <v>71</v>
      </c>
      <c r="BV70" s="126" t="s">
        <v>72</v>
      </c>
      <c r="BW70" s="126" t="s">
        <v>118</v>
      </c>
      <c r="BX70" s="126" t="s">
        <v>5</v>
      </c>
      <c r="CL70" s="126" t="s">
        <v>19</v>
      </c>
      <c r="CM70" s="126" t="s">
        <v>79</v>
      </c>
    </row>
    <row r="71" s="4" customFormat="1" ht="16.5" customHeight="1">
      <c r="A71" s="127" t="s">
        <v>80</v>
      </c>
      <c r="B71" s="66"/>
      <c r="C71" s="128"/>
      <c r="D71" s="128"/>
      <c r="E71" s="129" t="s">
        <v>119</v>
      </c>
      <c r="F71" s="129"/>
      <c r="G71" s="129"/>
      <c r="H71" s="129"/>
      <c r="I71" s="129"/>
      <c r="J71" s="128"/>
      <c r="K71" s="129" t="s">
        <v>82</v>
      </c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130">
        <f>'004.001 - Výkopové práce ...'!J32</f>
        <v>0</v>
      </c>
      <c r="AH71" s="128"/>
      <c r="AI71" s="128"/>
      <c r="AJ71" s="128"/>
      <c r="AK71" s="128"/>
      <c r="AL71" s="128"/>
      <c r="AM71" s="128"/>
      <c r="AN71" s="130">
        <f>SUM(AG71,AT71)</f>
        <v>0</v>
      </c>
      <c r="AO71" s="128"/>
      <c r="AP71" s="128"/>
      <c r="AQ71" s="131" t="s">
        <v>83</v>
      </c>
      <c r="AR71" s="68"/>
      <c r="AS71" s="132">
        <v>0</v>
      </c>
      <c r="AT71" s="133">
        <f>ROUND(SUM(AV71:AW71),2)</f>
        <v>0</v>
      </c>
      <c r="AU71" s="134">
        <f>'004.001 - Výkopové práce ...'!P93</f>
        <v>0</v>
      </c>
      <c r="AV71" s="133">
        <f>'004.001 - Výkopové práce ...'!J35</f>
        <v>0</v>
      </c>
      <c r="AW71" s="133">
        <f>'004.001 - Výkopové práce ...'!J36</f>
        <v>0</v>
      </c>
      <c r="AX71" s="133">
        <f>'004.001 - Výkopové práce ...'!J37</f>
        <v>0</v>
      </c>
      <c r="AY71" s="133">
        <f>'004.001 - Výkopové práce ...'!J38</f>
        <v>0</v>
      </c>
      <c r="AZ71" s="133">
        <f>'004.001 - Výkopové práce ...'!F35</f>
        <v>0</v>
      </c>
      <c r="BA71" s="133">
        <f>'004.001 - Výkopové práce ...'!F36</f>
        <v>0</v>
      </c>
      <c r="BB71" s="133">
        <f>'004.001 - Výkopové práce ...'!F37</f>
        <v>0</v>
      </c>
      <c r="BC71" s="133">
        <f>'004.001 - Výkopové práce ...'!F38</f>
        <v>0</v>
      </c>
      <c r="BD71" s="135">
        <f>'004.001 - Výkopové práce ...'!F39</f>
        <v>0</v>
      </c>
      <c r="BE71" s="4"/>
      <c r="BT71" s="136" t="s">
        <v>79</v>
      </c>
      <c r="BV71" s="136" t="s">
        <v>72</v>
      </c>
      <c r="BW71" s="136" t="s">
        <v>120</v>
      </c>
      <c r="BX71" s="136" t="s">
        <v>118</v>
      </c>
      <c r="CL71" s="136" t="s">
        <v>19</v>
      </c>
    </row>
    <row r="72" s="4" customFormat="1" ht="16.5" customHeight="1">
      <c r="A72" s="127" t="s">
        <v>80</v>
      </c>
      <c r="B72" s="66"/>
      <c r="C72" s="128"/>
      <c r="D72" s="128"/>
      <c r="E72" s="129" t="s">
        <v>121</v>
      </c>
      <c r="F72" s="129"/>
      <c r="G72" s="129"/>
      <c r="H72" s="129"/>
      <c r="I72" s="129"/>
      <c r="J72" s="128"/>
      <c r="K72" s="129" t="s">
        <v>122</v>
      </c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130">
        <f>'004.002 - Výpis mateiálů ...'!J32</f>
        <v>0</v>
      </c>
      <c r="AH72" s="128"/>
      <c r="AI72" s="128"/>
      <c r="AJ72" s="128"/>
      <c r="AK72" s="128"/>
      <c r="AL72" s="128"/>
      <c r="AM72" s="128"/>
      <c r="AN72" s="130">
        <f>SUM(AG72,AT72)</f>
        <v>0</v>
      </c>
      <c r="AO72" s="128"/>
      <c r="AP72" s="128"/>
      <c r="AQ72" s="131" t="s">
        <v>83</v>
      </c>
      <c r="AR72" s="68"/>
      <c r="AS72" s="132">
        <v>0</v>
      </c>
      <c r="AT72" s="133">
        <f>ROUND(SUM(AV72:AW72),2)</f>
        <v>0</v>
      </c>
      <c r="AU72" s="134">
        <f>'004.002 - Výpis mateiálů ...'!P91</f>
        <v>0</v>
      </c>
      <c r="AV72" s="133">
        <f>'004.002 - Výpis mateiálů ...'!J35</f>
        <v>0</v>
      </c>
      <c r="AW72" s="133">
        <f>'004.002 - Výpis mateiálů ...'!J36</f>
        <v>0</v>
      </c>
      <c r="AX72" s="133">
        <f>'004.002 - Výpis mateiálů ...'!J37</f>
        <v>0</v>
      </c>
      <c r="AY72" s="133">
        <f>'004.002 - Výpis mateiálů ...'!J38</f>
        <v>0</v>
      </c>
      <c r="AZ72" s="133">
        <f>'004.002 - Výpis mateiálů ...'!F35</f>
        <v>0</v>
      </c>
      <c r="BA72" s="133">
        <f>'004.002 - Výpis mateiálů ...'!F36</f>
        <v>0</v>
      </c>
      <c r="BB72" s="133">
        <f>'004.002 - Výpis mateiálů ...'!F37</f>
        <v>0</v>
      </c>
      <c r="BC72" s="133">
        <f>'004.002 - Výpis mateiálů ...'!F38</f>
        <v>0</v>
      </c>
      <c r="BD72" s="135">
        <f>'004.002 - Výpis mateiálů ...'!F39</f>
        <v>0</v>
      </c>
      <c r="BE72" s="4"/>
      <c r="BT72" s="136" t="s">
        <v>79</v>
      </c>
      <c r="BV72" s="136" t="s">
        <v>72</v>
      </c>
      <c r="BW72" s="136" t="s">
        <v>123</v>
      </c>
      <c r="BX72" s="136" t="s">
        <v>118</v>
      </c>
      <c r="CL72" s="136" t="s">
        <v>19</v>
      </c>
    </row>
    <row r="73" s="4" customFormat="1" ht="16.5" customHeight="1">
      <c r="A73" s="127" t="s">
        <v>80</v>
      </c>
      <c r="B73" s="66"/>
      <c r="C73" s="128"/>
      <c r="D73" s="128"/>
      <c r="E73" s="129" t="s">
        <v>124</v>
      </c>
      <c r="F73" s="129"/>
      <c r="G73" s="129"/>
      <c r="H73" s="129"/>
      <c r="I73" s="129"/>
      <c r="J73" s="128"/>
      <c r="K73" s="129" t="s">
        <v>125</v>
      </c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30">
        <f>'004.003 - Výpis mateiálů ...'!J32</f>
        <v>0</v>
      </c>
      <c r="AH73" s="128"/>
      <c r="AI73" s="128"/>
      <c r="AJ73" s="128"/>
      <c r="AK73" s="128"/>
      <c r="AL73" s="128"/>
      <c r="AM73" s="128"/>
      <c r="AN73" s="130">
        <f>SUM(AG73,AT73)</f>
        <v>0</v>
      </c>
      <c r="AO73" s="128"/>
      <c r="AP73" s="128"/>
      <c r="AQ73" s="131" t="s">
        <v>83</v>
      </c>
      <c r="AR73" s="68"/>
      <c r="AS73" s="132">
        <v>0</v>
      </c>
      <c r="AT73" s="133">
        <f>ROUND(SUM(AV73:AW73),2)</f>
        <v>0</v>
      </c>
      <c r="AU73" s="134">
        <f>'004.003 - Výpis mateiálů ...'!P89</f>
        <v>0</v>
      </c>
      <c r="AV73" s="133">
        <f>'004.003 - Výpis mateiálů ...'!J35</f>
        <v>0</v>
      </c>
      <c r="AW73" s="133">
        <f>'004.003 - Výpis mateiálů ...'!J36</f>
        <v>0</v>
      </c>
      <c r="AX73" s="133">
        <f>'004.003 - Výpis mateiálů ...'!J37</f>
        <v>0</v>
      </c>
      <c r="AY73" s="133">
        <f>'004.003 - Výpis mateiálů ...'!J38</f>
        <v>0</v>
      </c>
      <c r="AZ73" s="133">
        <f>'004.003 - Výpis mateiálů ...'!F35</f>
        <v>0</v>
      </c>
      <c r="BA73" s="133">
        <f>'004.003 - Výpis mateiálů ...'!F36</f>
        <v>0</v>
      </c>
      <c r="BB73" s="133">
        <f>'004.003 - Výpis mateiálů ...'!F37</f>
        <v>0</v>
      </c>
      <c r="BC73" s="133">
        <f>'004.003 - Výpis mateiálů ...'!F38</f>
        <v>0</v>
      </c>
      <c r="BD73" s="135">
        <f>'004.003 - Výpis mateiálů ...'!F39</f>
        <v>0</v>
      </c>
      <c r="BE73" s="4"/>
      <c r="BT73" s="136" t="s">
        <v>79</v>
      </c>
      <c r="BV73" s="136" t="s">
        <v>72</v>
      </c>
      <c r="BW73" s="136" t="s">
        <v>126</v>
      </c>
      <c r="BX73" s="136" t="s">
        <v>118</v>
      </c>
      <c r="CL73" s="136" t="s">
        <v>19</v>
      </c>
    </row>
    <row r="74" s="4" customFormat="1" ht="16.5" customHeight="1">
      <c r="A74" s="127" t="s">
        <v>80</v>
      </c>
      <c r="B74" s="66"/>
      <c r="C74" s="128"/>
      <c r="D74" s="128"/>
      <c r="E74" s="129" t="s">
        <v>127</v>
      </c>
      <c r="F74" s="129"/>
      <c r="G74" s="129"/>
      <c r="H74" s="129"/>
      <c r="I74" s="129"/>
      <c r="J74" s="128"/>
      <c r="K74" s="129" t="s">
        <v>92</v>
      </c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130">
        <f>'004.004 - Provizorní záso...'!J32</f>
        <v>0</v>
      </c>
      <c r="AH74" s="128"/>
      <c r="AI74" s="128"/>
      <c r="AJ74" s="128"/>
      <c r="AK74" s="128"/>
      <c r="AL74" s="128"/>
      <c r="AM74" s="128"/>
      <c r="AN74" s="130">
        <f>SUM(AG74,AT74)</f>
        <v>0</v>
      </c>
      <c r="AO74" s="128"/>
      <c r="AP74" s="128"/>
      <c r="AQ74" s="131" t="s">
        <v>83</v>
      </c>
      <c r="AR74" s="68"/>
      <c r="AS74" s="132">
        <v>0</v>
      </c>
      <c r="AT74" s="133">
        <f>ROUND(SUM(AV74:AW74),2)</f>
        <v>0</v>
      </c>
      <c r="AU74" s="134">
        <f>'004.004 - Provizorní záso...'!P89</f>
        <v>0</v>
      </c>
      <c r="AV74" s="133">
        <f>'004.004 - Provizorní záso...'!J35</f>
        <v>0</v>
      </c>
      <c r="AW74" s="133">
        <f>'004.004 - Provizorní záso...'!J36</f>
        <v>0</v>
      </c>
      <c r="AX74" s="133">
        <f>'004.004 - Provizorní záso...'!J37</f>
        <v>0</v>
      </c>
      <c r="AY74" s="133">
        <f>'004.004 - Provizorní záso...'!J38</f>
        <v>0</v>
      </c>
      <c r="AZ74" s="133">
        <f>'004.004 - Provizorní záso...'!F35</f>
        <v>0</v>
      </c>
      <c r="BA74" s="133">
        <f>'004.004 - Provizorní záso...'!F36</f>
        <v>0</v>
      </c>
      <c r="BB74" s="133">
        <f>'004.004 - Provizorní záso...'!F37</f>
        <v>0</v>
      </c>
      <c r="BC74" s="133">
        <f>'004.004 - Provizorní záso...'!F38</f>
        <v>0</v>
      </c>
      <c r="BD74" s="135">
        <f>'004.004 - Provizorní záso...'!F39</f>
        <v>0</v>
      </c>
      <c r="BE74" s="4"/>
      <c r="BT74" s="136" t="s">
        <v>79</v>
      </c>
      <c r="BV74" s="136" t="s">
        <v>72</v>
      </c>
      <c r="BW74" s="136" t="s">
        <v>128</v>
      </c>
      <c r="BX74" s="136" t="s">
        <v>118</v>
      </c>
      <c r="CL74" s="136" t="s">
        <v>19</v>
      </c>
    </row>
    <row r="75" s="7" customFormat="1" ht="16.5" customHeight="1">
      <c r="A75" s="127" t="s">
        <v>80</v>
      </c>
      <c r="B75" s="114"/>
      <c r="C75" s="115"/>
      <c r="D75" s="116" t="s">
        <v>129</v>
      </c>
      <c r="E75" s="116"/>
      <c r="F75" s="116"/>
      <c r="G75" s="116"/>
      <c r="H75" s="116"/>
      <c r="I75" s="117"/>
      <c r="J75" s="116" t="s">
        <v>130</v>
      </c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9">
        <f>'OVN - Ostatní a vedlejší ...'!J30</f>
        <v>0</v>
      </c>
      <c r="AH75" s="117"/>
      <c r="AI75" s="117"/>
      <c r="AJ75" s="117"/>
      <c r="AK75" s="117"/>
      <c r="AL75" s="117"/>
      <c r="AM75" s="117"/>
      <c r="AN75" s="119">
        <f>SUM(AG75,AT75)</f>
        <v>0</v>
      </c>
      <c r="AO75" s="117"/>
      <c r="AP75" s="117"/>
      <c r="AQ75" s="120" t="s">
        <v>76</v>
      </c>
      <c r="AR75" s="121"/>
      <c r="AS75" s="137">
        <v>0</v>
      </c>
      <c r="AT75" s="138">
        <f>ROUND(SUM(AV75:AW75),2)</f>
        <v>0</v>
      </c>
      <c r="AU75" s="139">
        <f>'OVN - Ostatní a vedlejší ...'!P80</f>
        <v>0</v>
      </c>
      <c r="AV75" s="138">
        <f>'OVN - Ostatní a vedlejší ...'!J33</f>
        <v>0</v>
      </c>
      <c r="AW75" s="138">
        <f>'OVN - Ostatní a vedlejší ...'!J34</f>
        <v>0</v>
      </c>
      <c r="AX75" s="138">
        <f>'OVN - Ostatní a vedlejší ...'!J35</f>
        <v>0</v>
      </c>
      <c r="AY75" s="138">
        <f>'OVN - Ostatní a vedlejší ...'!J36</f>
        <v>0</v>
      </c>
      <c r="AZ75" s="138">
        <f>'OVN - Ostatní a vedlejší ...'!F33</f>
        <v>0</v>
      </c>
      <c r="BA75" s="138">
        <f>'OVN - Ostatní a vedlejší ...'!F34</f>
        <v>0</v>
      </c>
      <c r="BB75" s="138">
        <f>'OVN - Ostatní a vedlejší ...'!F35</f>
        <v>0</v>
      </c>
      <c r="BC75" s="138">
        <f>'OVN - Ostatní a vedlejší ...'!F36</f>
        <v>0</v>
      </c>
      <c r="BD75" s="140">
        <f>'OVN - Ostatní a vedlejší ...'!F37</f>
        <v>0</v>
      </c>
      <c r="BE75" s="7"/>
      <c r="BT75" s="126" t="s">
        <v>77</v>
      </c>
      <c r="BV75" s="126" t="s">
        <v>72</v>
      </c>
      <c r="BW75" s="126" t="s">
        <v>131</v>
      </c>
      <c r="BX75" s="126" t="s">
        <v>5</v>
      </c>
      <c r="CL75" s="126" t="s">
        <v>19</v>
      </c>
      <c r="CM75" s="126" t="s">
        <v>79</v>
      </c>
    </row>
    <row r="76" s="2" customFormat="1" ht="30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7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47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</row>
  </sheetData>
  <sheetProtection sheet="1" formatColumns="0" formatRows="0" objects="1" scenarios="1" spinCount="100000" saltValue="peWyXmr/6KkxAeA/rZatJlbS4ksazgxabpp5gTwmXjOnfX14btkb73zeNze9/czl2DoB+xFlvwizV7uc7X+7sg==" hashValue="0KvdZAXjuhoxCRDPgCvoTkc7vNuD+awL0gLs+ua9dNh22BYsTROLc+XkN7k0aGNiES20cweXCLl9/58iCo7aIg==" algorithmName="SHA-512" password="CC51"/>
  <mergeCells count="122">
    <mergeCell ref="C52:G52"/>
    <mergeCell ref="D55:H55"/>
    <mergeCell ref="D60:H60"/>
    <mergeCell ref="E58:I58"/>
    <mergeCell ref="E56:I56"/>
    <mergeCell ref="E59:I59"/>
    <mergeCell ref="E61:I61"/>
    <mergeCell ref="E57:I57"/>
    <mergeCell ref="E62:I62"/>
    <mergeCell ref="E63:I63"/>
    <mergeCell ref="E64:I64"/>
    <mergeCell ref="I52:AF52"/>
    <mergeCell ref="J55:AF55"/>
    <mergeCell ref="J60:AF60"/>
    <mergeCell ref="K61:AF61"/>
    <mergeCell ref="K57:AF57"/>
    <mergeCell ref="K62:AF62"/>
    <mergeCell ref="K63:AF63"/>
    <mergeCell ref="K59:AF59"/>
    <mergeCell ref="K64:AF64"/>
    <mergeCell ref="K56:AF56"/>
    <mergeCell ref="K58:AF58"/>
    <mergeCell ref="L45:AO45"/>
    <mergeCell ref="D65:H65"/>
    <mergeCell ref="J65:AF65"/>
    <mergeCell ref="E66:I66"/>
    <mergeCell ref="K66:AF66"/>
    <mergeCell ref="E67:I67"/>
    <mergeCell ref="K67:AF67"/>
    <mergeCell ref="E68:I68"/>
    <mergeCell ref="K68:AF68"/>
    <mergeCell ref="E69:I69"/>
    <mergeCell ref="K69:AF69"/>
    <mergeCell ref="D70:H70"/>
    <mergeCell ref="J70:AF70"/>
    <mergeCell ref="E71:I71"/>
    <mergeCell ref="K71:AF71"/>
    <mergeCell ref="E72:I72"/>
    <mergeCell ref="K72:AF72"/>
    <mergeCell ref="E73:I73"/>
    <mergeCell ref="K73:AF73"/>
    <mergeCell ref="E74:I74"/>
    <mergeCell ref="K74:AF74"/>
    <mergeCell ref="D75:H75"/>
    <mergeCell ref="J75:AF75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64:AM64"/>
    <mergeCell ref="AG57:AM57"/>
    <mergeCell ref="AG52:AM52"/>
    <mergeCell ref="AG58:AM58"/>
    <mergeCell ref="AG56:AM56"/>
    <mergeCell ref="AG55:AM55"/>
    <mergeCell ref="AG59:AM59"/>
    <mergeCell ref="AG62:AM62"/>
    <mergeCell ref="AG63:AM63"/>
    <mergeCell ref="AG60:AM60"/>
    <mergeCell ref="AG61:AM61"/>
    <mergeCell ref="AM49:AP49"/>
    <mergeCell ref="AM50:AP50"/>
    <mergeCell ref="AM47:AN47"/>
    <mergeCell ref="AN62:AP62"/>
    <mergeCell ref="AN64:AP64"/>
    <mergeCell ref="AN63:AP63"/>
    <mergeCell ref="AN61:AP61"/>
    <mergeCell ref="AN57:AP57"/>
    <mergeCell ref="AN55:AP55"/>
    <mergeCell ref="AN60:AP60"/>
    <mergeCell ref="AN59:AP59"/>
    <mergeCell ref="AN56:AP56"/>
    <mergeCell ref="AN52:AP52"/>
    <mergeCell ref="AN58:AP58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N74:AP74"/>
    <mergeCell ref="AG74:AM74"/>
    <mergeCell ref="AN75:AP75"/>
    <mergeCell ref="AG75:AM75"/>
    <mergeCell ref="AN54:AP54"/>
  </mergeCells>
  <hyperlinks>
    <hyperlink ref="A56" location="'001.001 - Výkopové práce ...'!C2" display="/"/>
    <hyperlink ref="A57" location="'001.002 - Výpis materiálu...'!C2" display="/"/>
    <hyperlink ref="A58" location="'001.003 - Výpis materiálu...'!C2" display="/"/>
    <hyperlink ref="A59" location="'001.004 - Provizorní záso...'!C2" display="/"/>
    <hyperlink ref="A61" location="'002.001 - Výkopové práce ...'!C2" display="/"/>
    <hyperlink ref="A62" location="'002.002 - Výpis materiálu...'!C2" display="/"/>
    <hyperlink ref="A63" location="'002.003 - Výpis materiálu...'!C2" display="/"/>
    <hyperlink ref="A64" location="'002.004 - Provizorní záso...'!C2" display="/"/>
    <hyperlink ref="A66" location="'003.001 - Výkopové práce ...'!C2" display="/"/>
    <hyperlink ref="A67" location="'003.002 - Výpis materiálu...'!C2" display="/"/>
    <hyperlink ref="A68" location="'003.003 - Výpis materiálu...'!C2" display="/"/>
    <hyperlink ref="A69" location="'003.004 - Provizorní záso...'!C2" display="/"/>
    <hyperlink ref="A71" location="'004.001 - Výkopové práce ...'!C2" display="/"/>
    <hyperlink ref="A72" location="'004.002 - Výpis mateiálů ...'!C2" display="/"/>
    <hyperlink ref="A73" location="'004.003 - Výpis mateiálů ...'!C2" display="/"/>
    <hyperlink ref="A74" location="'004.004 - Provizorní záso...'!C2" display="/"/>
    <hyperlink ref="A75" location="'OVN - Ostatní a vedlejší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1780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1781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ROUND((SUM(BE93:BE386)),  2)</f>
        <v>0</v>
      </c>
      <c r="G35" s="41"/>
      <c r="H35" s="41"/>
      <c r="I35" s="160">
        <v>0.20999999999999999</v>
      </c>
      <c r="J35" s="159">
        <f>ROUND(((SUM(BE93:BE386))*I35),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ROUND((SUM(BF93:BF386)),  2)</f>
        <v>0</v>
      </c>
      <c r="G36" s="41"/>
      <c r="H36" s="41"/>
      <c r="I36" s="160">
        <v>0.12</v>
      </c>
      <c r="J36" s="159">
        <f>ROUND(((SUM(BF93:BF386))*I36),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ROUND((SUM(BG93:BG386)),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ROUND((SUM(BH93:BH386)),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ROUND((SUM(BI93:BI386)),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1780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003.001 - Výkopové práce a obnova povrchů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141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143</v>
      </c>
      <c r="E66" s="185"/>
      <c r="F66" s="185"/>
      <c r="G66" s="185"/>
      <c r="H66" s="185"/>
      <c r="I66" s="185"/>
      <c r="J66" s="186">
        <f>J252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144</v>
      </c>
      <c r="E67" s="185"/>
      <c r="F67" s="185"/>
      <c r="G67" s="185"/>
      <c r="H67" s="185"/>
      <c r="I67" s="185"/>
      <c r="J67" s="186">
        <f>J266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145</v>
      </c>
      <c r="E68" s="185"/>
      <c r="F68" s="185"/>
      <c r="G68" s="185"/>
      <c r="H68" s="185"/>
      <c r="I68" s="185"/>
      <c r="J68" s="186">
        <f>J301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146</v>
      </c>
      <c r="E69" s="185"/>
      <c r="F69" s="185"/>
      <c r="G69" s="185"/>
      <c r="H69" s="185"/>
      <c r="I69" s="185"/>
      <c r="J69" s="186">
        <f>J318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147</v>
      </c>
      <c r="E70" s="185"/>
      <c r="F70" s="185"/>
      <c r="G70" s="185"/>
      <c r="H70" s="185"/>
      <c r="I70" s="185"/>
      <c r="J70" s="186">
        <f>J347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148</v>
      </c>
      <c r="E71" s="185"/>
      <c r="F71" s="185"/>
      <c r="G71" s="185"/>
      <c r="H71" s="185"/>
      <c r="I71" s="185"/>
      <c r="J71" s="186">
        <f>J382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2" t="str">
        <f>E7</f>
        <v>UHERSKÝ BROD, REKONSTRUKCE I.TP - UL. U SBORU, HODINÁŘSKÁ, NERUDOVA, KOMENSKÉHO, NAARDENSKÁ, PECHÁČKOVA, SEICHERTOVA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133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1780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135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003.001 - Výkopové práce a obnova povrchů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Uherský Brod</v>
      </c>
      <c r="G87" s="43"/>
      <c r="H87" s="43"/>
      <c r="I87" s="35" t="s">
        <v>23</v>
      </c>
      <c r="J87" s="75" t="str">
        <f>IF(J14="","",J14)</f>
        <v>22. 4. 2025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 xml:space="preserve"> </v>
      </c>
      <c r="G89" s="43"/>
      <c r="H89" s="43"/>
      <c r="I89" s="35" t="s">
        <v>31</v>
      </c>
      <c r="J89" s="39" t="str">
        <f>E23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33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150</v>
      </c>
      <c r="D92" s="191" t="s">
        <v>55</v>
      </c>
      <c r="E92" s="191" t="s">
        <v>51</v>
      </c>
      <c r="F92" s="191" t="s">
        <v>52</v>
      </c>
      <c r="G92" s="191" t="s">
        <v>151</v>
      </c>
      <c r="H92" s="191" t="s">
        <v>152</v>
      </c>
      <c r="I92" s="191" t="s">
        <v>153</v>
      </c>
      <c r="J92" s="191" t="s">
        <v>139</v>
      </c>
      <c r="K92" s="192" t="s">
        <v>154</v>
      </c>
      <c r="L92" s="193"/>
      <c r="M92" s="95" t="s">
        <v>19</v>
      </c>
      <c r="N92" s="96" t="s">
        <v>40</v>
      </c>
      <c r="O92" s="96" t="s">
        <v>155</v>
      </c>
      <c r="P92" s="96" t="s">
        <v>156</v>
      </c>
      <c r="Q92" s="96" t="s">
        <v>157</v>
      </c>
      <c r="R92" s="96" t="s">
        <v>158</v>
      </c>
      <c r="S92" s="96" t="s">
        <v>159</v>
      </c>
      <c r="T92" s="97" t="s">
        <v>160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161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</f>
        <v>0</v>
      </c>
      <c r="Q93" s="99"/>
      <c r="R93" s="196">
        <f>R94</f>
        <v>9.6943875596000009</v>
      </c>
      <c r="S93" s="99"/>
      <c r="T93" s="197">
        <f>T94</f>
        <v>97.5304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69</v>
      </c>
      <c r="AU93" s="20" t="s">
        <v>140</v>
      </c>
      <c r="BK93" s="198">
        <f>BK94</f>
        <v>0</v>
      </c>
    </row>
    <row r="94" s="12" customFormat="1" ht="25.92" customHeight="1">
      <c r="A94" s="12"/>
      <c r="B94" s="199"/>
      <c r="C94" s="200"/>
      <c r="D94" s="201" t="s">
        <v>69</v>
      </c>
      <c r="E94" s="202" t="s">
        <v>162</v>
      </c>
      <c r="F94" s="202" t="s">
        <v>163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P95+P252+P266+P301+P318+P347+P382</f>
        <v>0</v>
      </c>
      <c r="Q94" s="207"/>
      <c r="R94" s="208">
        <f>R95+R252+R266+R301+R318+R347+R382</f>
        <v>9.6943875596000009</v>
      </c>
      <c r="S94" s="207"/>
      <c r="T94" s="209">
        <f>T95+T252+T266+T301+T318+T347+T382</f>
        <v>97.5304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77</v>
      </c>
      <c r="AT94" s="211" t="s">
        <v>69</v>
      </c>
      <c r="AU94" s="211" t="s">
        <v>70</v>
      </c>
      <c r="AY94" s="210" t="s">
        <v>164</v>
      </c>
      <c r="BK94" s="212">
        <f>BK95+BK252+BK266+BK301+BK318+BK347+BK382</f>
        <v>0</v>
      </c>
    </row>
    <row r="95" s="12" customFormat="1" ht="22.8" customHeight="1">
      <c r="A95" s="12"/>
      <c r="B95" s="199"/>
      <c r="C95" s="200"/>
      <c r="D95" s="201" t="s">
        <v>69</v>
      </c>
      <c r="E95" s="213" t="s">
        <v>77</v>
      </c>
      <c r="F95" s="213" t="s">
        <v>165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SUM(P96:P251)</f>
        <v>0</v>
      </c>
      <c r="Q95" s="207"/>
      <c r="R95" s="208">
        <f>SUM(R96:R251)</f>
        <v>4.2372727096000009</v>
      </c>
      <c r="S95" s="207"/>
      <c r="T95" s="209">
        <f>SUM(T96:T251)</f>
        <v>92.234999999999999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77</v>
      </c>
      <c r="AT95" s="211" t="s">
        <v>69</v>
      </c>
      <c r="AU95" s="211" t="s">
        <v>77</v>
      </c>
      <c r="AY95" s="210" t="s">
        <v>164</v>
      </c>
      <c r="BK95" s="212">
        <f>SUM(BK96:BK251)</f>
        <v>0</v>
      </c>
    </row>
    <row r="96" s="2" customFormat="1" ht="37.8" customHeight="1">
      <c r="A96" s="41"/>
      <c r="B96" s="42"/>
      <c r="C96" s="215" t="s">
        <v>77</v>
      </c>
      <c r="D96" s="215" t="s">
        <v>166</v>
      </c>
      <c r="E96" s="216" t="s">
        <v>167</v>
      </c>
      <c r="F96" s="217" t="s">
        <v>168</v>
      </c>
      <c r="G96" s="218" t="s">
        <v>169</v>
      </c>
      <c r="H96" s="219">
        <v>25</v>
      </c>
      <c r="I96" s="220"/>
      <c r="J96" s="221">
        <f>ROUND(I96*H96,2)</f>
        <v>0</v>
      </c>
      <c r="K96" s="217" t="s">
        <v>170</v>
      </c>
      <c r="L96" s="47"/>
      <c r="M96" s="222" t="s">
        <v>19</v>
      </c>
      <c r="N96" s="223" t="s">
        <v>41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0.26000000000000001</v>
      </c>
      <c r="T96" s="225">
        <f>S96*H96</f>
        <v>6.5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171</v>
      </c>
      <c r="AT96" s="226" t="s">
        <v>166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1782</v>
      </c>
    </row>
    <row r="97" s="2" customFormat="1">
      <c r="A97" s="41"/>
      <c r="B97" s="42"/>
      <c r="C97" s="43"/>
      <c r="D97" s="228" t="s">
        <v>173</v>
      </c>
      <c r="E97" s="43"/>
      <c r="F97" s="229" t="s">
        <v>174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173</v>
      </c>
      <c r="AU97" s="20" t="s">
        <v>79</v>
      </c>
    </row>
    <row r="98" s="15" customFormat="1">
      <c r="A98" s="15"/>
      <c r="B98" s="256"/>
      <c r="C98" s="257"/>
      <c r="D98" s="235" t="s">
        <v>175</v>
      </c>
      <c r="E98" s="258" t="s">
        <v>19</v>
      </c>
      <c r="F98" s="259" t="s">
        <v>1783</v>
      </c>
      <c r="G98" s="257"/>
      <c r="H98" s="258" t="s">
        <v>19</v>
      </c>
      <c r="I98" s="260"/>
      <c r="J98" s="257"/>
      <c r="K98" s="257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175</v>
      </c>
      <c r="AU98" s="265" t="s">
        <v>79</v>
      </c>
      <c r="AV98" s="15" t="s">
        <v>77</v>
      </c>
      <c r="AW98" s="15" t="s">
        <v>32</v>
      </c>
      <c r="AX98" s="15" t="s">
        <v>70</v>
      </c>
      <c r="AY98" s="265" t="s">
        <v>164</v>
      </c>
    </row>
    <row r="99" s="13" customFormat="1">
      <c r="A99" s="13"/>
      <c r="B99" s="233"/>
      <c r="C99" s="234"/>
      <c r="D99" s="235" t="s">
        <v>175</v>
      </c>
      <c r="E99" s="236" t="s">
        <v>19</v>
      </c>
      <c r="F99" s="237" t="s">
        <v>1784</v>
      </c>
      <c r="G99" s="234"/>
      <c r="H99" s="238">
        <v>25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32</v>
      </c>
      <c r="AX99" s="13" t="s">
        <v>70</v>
      </c>
      <c r="AY99" s="244" t="s">
        <v>164</v>
      </c>
    </row>
    <row r="100" s="14" customFormat="1">
      <c r="A100" s="14"/>
      <c r="B100" s="245"/>
      <c r="C100" s="246"/>
      <c r="D100" s="235" t="s">
        <v>175</v>
      </c>
      <c r="E100" s="247" t="s">
        <v>19</v>
      </c>
      <c r="F100" s="248" t="s">
        <v>177</v>
      </c>
      <c r="G100" s="246"/>
      <c r="H100" s="249">
        <v>25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175</v>
      </c>
      <c r="AU100" s="255" t="s">
        <v>79</v>
      </c>
      <c r="AV100" s="14" t="s">
        <v>171</v>
      </c>
      <c r="AW100" s="14" t="s">
        <v>32</v>
      </c>
      <c r="AX100" s="14" t="s">
        <v>77</v>
      </c>
      <c r="AY100" s="255" t="s">
        <v>164</v>
      </c>
    </row>
    <row r="101" s="2" customFormat="1" ht="37.8" customHeight="1">
      <c r="A101" s="41"/>
      <c r="B101" s="42"/>
      <c r="C101" s="215" t="s">
        <v>79</v>
      </c>
      <c r="D101" s="215" t="s">
        <v>166</v>
      </c>
      <c r="E101" s="216" t="s">
        <v>184</v>
      </c>
      <c r="F101" s="217" t="s">
        <v>185</v>
      </c>
      <c r="G101" s="218" t="s">
        <v>169</v>
      </c>
      <c r="H101" s="219">
        <v>70</v>
      </c>
      <c r="I101" s="220"/>
      <c r="J101" s="221">
        <f>ROUND(I101*H101,2)</f>
        <v>0</v>
      </c>
      <c r="K101" s="217" t="s">
        <v>170</v>
      </c>
      <c r="L101" s="47"/>
      <c r="M101" s="222" t="s">
        <v>19</v>
      </c>
      <c r="N101" s="223" t="s">
        <v>41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0.44</v>
      </c>
      <c r="T101" s="225">
        <f>S101*H101</f>
        <v>30.800000000000001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171</v>
      </c>
      <c r="AT101" s="226" t="s">
        <v>166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1785</v>
      </c>
    </row>
    <row r="102" s="2" customFormat="1">
      <c r="A102" s="41"/>
      <c r="B102" s="42"/>
      <c r="C102" s="43"/>
      <c r="D102" s="228" t="s">
        <v>173</v>
      </c>
      <c r="E102" s="43"/>
      <c r="F102" s="229" t="s">
        <v>187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173</v>
      </c>
      <c r="AU102" s="20" t="s">
        <v>79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1786</v>
      </c>
      <c r="G103" s="234"/>
      <c r="H103" s="238">
        <v>70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70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37.8" customHeight="1">
      <c r="A105" s="41"/>
      <c r="B105" s="42"/>
      <c r="C105" s="215" t="s">
        <v>183</v>
      </c>
      <c r="D105" s="215" t="s">
        <v>166</v>
      </c>
      <c r="E105" s="216" t="s">
        <v>184</v>
      </c>
      <c r="F105" s="217" t="s">
        <v>185</v>
      </c>
      <c r="G105" s="218" t="s">
        <v>169</v>
      </c>
      <c r="H105" s="219">
        <v>70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0.44</v>
      </c>
      <c r="T105" s="225">
        <f>S105*H105</f>
        <v>30.800000000000001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1787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187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15" customFormat="1">
      <c r="A107" s="15"/>
      <c r="B107" s="256"/>
      <c r="C107" s="257"/>
      <c r="D107" s="235" t="s">
        <v>175</v>
      </c>
      <c r="E107" s="258" t="s">
        <v>19</v>
      </c>
      <c r="F107" s="259" t="s">
        <v>195</v>
      </c>
      <c r="G107" s="257"/>
      <c r="H107" s="258" t="s">
        <v>19</v>
      </c>
      <c r="I107" s="260"/>
      <c r="J107" s="257"/>
      <c r="K107" s="257"/>
      <c r="L107" s="261"/>
      <c r="M107" s="262"/>
      <c r="N107" s="263"/>
      <c r="O107" s="263"/>
      <c r="P107" s="263"/>
      <c r="Q107" s="263"/>
      <c r="R107" s="263"/>
      <c r="S107" s="263"/>
      <c r="T107" s="264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5" t="s">
        <v>175</v>
      </c>
      <c r="AU107" s="265" t="s">
        <v>79</v>
      </c>
      <c r="AV107" s="15" t="s">
        <v>77</v>
      </c>
      <c r="AW107" s="15" t="s">
        <v>32</v>
      </c>
      <c r="AX107" s="15" t="s">
        <v>70</v>
      </c>
      <c r="AY107" s="265" t="s">
        <v>164</v>
      </c>
    </row>
    <row r="108" s="13" customFormat="1">
      <c r="A108" s="13"/>
      <c r="B108" s="233"/>
      <c r="C108" s="234"/>
      <c r="D108" s="235" t="s">
        <v>175</v>
      </c>
      <c r="E108" s="236" t="s">
        <v>19</v>
      </c>
      <c r="F108" s="237" t="s">
        <v>1786</v>
      </c>
      <c r="G108" s="234"/>
      <c r="H108" s="238">
        <v>70</v>
      </c>
      <c r="I108" s="239"/>
      <c r="J108" s="234"/>
      <c r="K108" s="234"/>
      <c r="L108" s="240"/>
      <c r="M108" s="241"/>
      <c r="N108" s="242"/>
      <c r="O108" s="242"/>
      <c r="P108" s="242"/>
      <c r="Q108" s="242"/>
      <c r="R108" s="242"/>
      <c r="S108" s="242"/>
      <c r="T108" s="24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4" t="s">
        <v>175</v>
      </c>
      <c r="AU108" s="244" t="s">
        <v>79</v>
      </c>
      <c r="AV108" s="13" t="s">
        <v>79</v>
      </c>
      <c r="AW108" s="13" t="s">
        <v>32</v>
      </c>
      <c r="AX108" s="13" t="s">
        <v>70</v>
      </c>
      <c r="AY108" s="244" t="s">
        <v>164</v>
      </c>
    </row>
    <row r="109" s="14" customFormat="1">
      <c r="A109" s="14"/>
      <c r="B109" s="245"/>
      <c r="C109" s="246"/>
      <c r="D109" s="235" t="s">
        <v>175</v>
      </c>
      <c r="E109" s="247" t="s">
        <v>19</v>
      </c>
      <c r="F109" s="248" t="s">
        <v>177</v>
      </c>
      <c r="G109" s="246"/>
      <c r="H109" s="249">
        <v>70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175</v>
      </c>
      <c r="AU109" s="255" t="s">
        <v>79</v>
      </c>
      <c r="AV109" s="14" t="s">
        <v>171</v>
      </c>
      <c r="AW109" s="14" t="s">
        <v>32</v>
      </c>
      <c r="AX109" s="14" t="s">
        <v>77</v>
      </c>
      <c r="AY109" s="255" t="s">
        <v>164</v>
      </c>
    </row>
    <row r="110" s="2" customFormat="1" ht="24.15" customHeight="1">
      <c r="A110" s="41"/>
      <c r="B110" s="42"/>
      <c r="C110" s="215" t="s">
        <v>171</v>
      </c>
      <c r="D110" s="215" t="s">
        <v>166</v>
      </c>
      <c r="E110" s="216" t="s">
        <v>1060</v>
      </c>
      <c r="F110" s="217" t="s">
        <v>1061</v>
      </c>
      <c r="G110" s="218" t="s">
        <v>169</v>
      </c>
      <c r="H110" s="219">
        <v>100</v>
      </c>
      <c r="I110" s="220"/>
      <c r="J110" s="221">
        <f>ROUND(I110*H110,2)</f>
        <v>0</v>
      </c>
      <c r="K110" s="217" t="s">
        <v>170</v>
      </c>
      <c r="L110" s="47"/>
      <c r="M110" s="222" t="s">
        <v>19</v>
      </c>
      <c r="N110" s="223" t="s">
        <v>41</v>
      </c>
      <c r="O110" s="87"/>
      <c r="P110" s="224">
        <f>O110*H110</f>
        <v>0</v>
      </c>
      <c r="Q110" s="224">
        <v>1.0000000000000001E-05</v>
      </c>
      <c r="R110" s="224">
        <f>Q110*H110</f>
        <v>0.001</v>
      </c>
      <c r="S110" s="224">
        <v>0.091999999999999998</v>
      </c>
      <c r="T110" s="225">
        <f>S110*H110</f>
        <v>9.1999999999999993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171</v>
      </c>
      <c r="AT110" s="226" t="s">
        <v>166</v>
      </c>
      <c r="AU110" s="226" t="s">
        <v>79</v>
      </c>
      <c r="AY110" s="20" t="s">
        <v>164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77</v>
      </c>
      <c r="BK110" s="227">
        <f>ROUND(I110*H110,2)</f>
        <v>0</v>
      </c>
      <c r="BL110" s="20" t="s">
        <v>171</v>
      </c>
      <c r="BM110" s="226" t="s">
        <v>1788</v>
      </c>
    </row>
    <row r="111" s="2" customFormat="1">
      <c r="A111" s="41"/>
      <c r="B111" s="42"/>
      <c r="C111" s="43"/>
      <c r="D111" s="228" t="s">
        <v>173</v>
      </c>
      <c r="E111" s="43"/>
      <c r="F111" s="229" t="s">
        <v>1063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173</v>
      </c>
      <c r="AU111" s="20" t="s">
        <v>79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1789</v>
      </c>
      <c r="G112" s="234"/>
      <c r="H112" s="238">
        <v>100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79</v>
      </c>
      <c r="AV112" s="13" t="s">
        <v>79</v>
      </c>
      <c r="AW112" s="13" t="s">
        <v>32</v>
      </c>
      <c r="AX112" s="13" t="s">
        <v>70</v>
      </c>
      <c r="AY112" s="244" t="s">
        <v>164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177</v>
      </c>
      <c r="G113" s="246"/>
      <c r="H113" s="249">
        <v>100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79</v>
      </c>
      <c r="AV113" s="14" t="s">
        <v>171</v>
      </c>
      <c r="AW113" s="14" t="s">
        <v>32</v>
      </c>
      <c r="AX113" s="14" t="s">
        <v>77</v>
      </c>
      <c r="AY113" s="255" t="s">
        <v>164</v>
      </c>
    </row>
    <row r="114" s="2" customFormat="1" ht="24.15" customHeight="1">
      <c r="A114" s="41"/>
      <c r="B114" s="42"/>
      <c r="C114" s="215" t="s">
        <v>197</v>
      </c>
      <c r="D114" s="215" t="s">
        <v>166</v>
      </c>
      <c r="E114" s="216" t="s">
        <v>1068</v>
      </c>
      <c r="F114" s="217" t="s">
        <v>1069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41</v>
      </c>
      <c r="O114" s="87"/>
      <c r="P114" s="224">
        <f>O114*H114</f>
        <v>0</v>
      </c>
      <c r="Q114" s="224">
        <v>2.0000000000000002E-05</v>
      </c>
      <c r="R114" s="224">
        <f>Q114*H114</f>
        <v>0.0016000000000000001</v>
      </c>
      <c r="S114" s="224">
        <v>0.13800000000000001</v>
      </c>
      <c r="T114" s="225">
        <f>S114*H114</f>
        <v>11.040000000000001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79</v>
      </c>
      <c r="AY114" s="20" t="s">
        <v>164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77</v>
      </c>
      <c r="BK114" s="227">
        <f>ROUND(I114*H114,2)</f>
        <v>0</v>
      </c>
      <c r="BL114" s="20" t="s">
        <v>171</v>
      </c>
      <c r="BM114" s="226" t="s">
        <v>1790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1071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79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1791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24.15" customHeight="1">
      <c r="A118" s="41"/>
      <c r="B118" s="42"/>
      <c r="C118" s="215" t="s">
        <v>204</v>
      </c>
      <c r="D118" s="215" t="s">
        <v>166</v>
      </c>
      <c r="E118" s="216" t="s">
        <v>198</v>
      </c>
      <c r="F118" s="217" t="s">
        <v>199</v>
      </c>
      <c r="G118" s="218" t="s">
        <v>200</v>
      </c>
      <c r="H118" s="219">
        <v>19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41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0.20499999999999999</v>
      </c>
      <c r="T118" s="225">
        <f>S118*H118</f>
        <v>3.8949999999999996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1792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202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79</v>
      </c>
    </row>
    <row r="120" s="15" customFormat="1">
      <c r="A120" s="15"/>
      <c r="B120" s="256"/>
      <c r="C120" s="257"/>
      <c r="D120" s="235" t="s">
        <v>175</v>
      </c>
      <c r="E120" s="258" t="s">
        <v>19</v>
      </c>
      <c r="F120" s="259" t="s">
        <v>1051</v>
      </c>
      <c r="G120" s="257"/>
      <c r="H120" s="258" t="s">
        <v>19</v>
      </c>
      <c r="I120" s="260"/>
      <c r="J120" s="257"/>
      <c r="K120" s="257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175</v>
      </c>
      <c r="AU120" s="265" t="s">
        <v>79</v>
      </c>
      <c r="AV120" s="15" t="s">
        <v>77</v>
      </c>
      <c r="AW120" s="15" t="s">
        <v>32</v>
      </c>
      <c r="AX120" s="15" t="s">
        <v>70</v>
      </c>
      <c r="AY120" s="265" t="s">
        <v>164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1793</v>
      </c>
      <c r="G121" s="234"/>
      <c r="H121" s="238">
        <v>19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4" customFormat="1">
      <c r="A122" s="14"/>
      <c r="B122" s="245"/>
      <c r="C122" s="246"/>
      <c r="D122" s="235" t="s">
        <v>175</v>
      </c>
      <c r="E122" s="247" t="s">
        <v>19</v>
      </c>
      <c r="F122" s="248" t="s">
        <v>177</v>
      </c>
      <c r="G122" s="246"/>
      <c r="H122" s="249">
        <v>19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175</v>
      </c>
      <c r="AU122" s="255" t="s">
        <v>79</v>
      </c>
      <c r="AV122" s="14" t="s">
        <v>171</v>
      </c>
      <c r="AW122" s="14" t="s">
        <v>32</v>
      </c>
      <c r="AX122" s="14" t="s">
        <v>77</v>
      </c>
      <c r="AY122" s="255" t="s">
        <v>164</v>
      </c>
    </row>
    <row r="123" s="2" customFormat="1" ht="49.05" customHeight="1">
      <c r="A123" s="41"/>
      <c r="B123" s="42"/>
      <c r="C123" s="215" t="s">
        <v>211</v>
      </c>
      <c r="D123" s="215" t="s">
        <v>166</v>
      </c>
      <c r="E123" s="216" t="s">
        <v>205</v>
      </c>
      <c r="F123" s="217" t="s">
        <v>206</v>
      </c>
      <c r="G123" s="218" t="s">
        <v>200</v>
      </c>
      <c r="H123" s="219">
        <v>81</v>
      </c>
      <c r="I123" s="220"/>
      <c r="J123" s="221">
        <f>ROUND(I123*H123,2)</f>
        <v>0</v>
      </c>
      <c r="K123" s="217" t="s">
        <v>170</v>
      </c>
      <c r="L123" s="47"/>
      <c r="M123" s="222" t="s">
        <v>19</v>
      </c>
      <c r="N123" s="223" t="s">
        <v>41</v>
      </c>
      <c r="O123" s="87"/>
      <c r="P123" s="224">
        <f>O123*H123</f>
        <v>0</v>
      </c>
      <c r="Q123" s="224">
        <v>0.036900000000000002</v>
      </c>
      <c r="R123" s="224">
        <f>Q123*H123</f>
        <v>2.9889000000000001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171</v>
      </c>
      <c r="AT123" s="226" t="s">
        <v>166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1794</v>
      </c>
    </row>
    <row r="124" s="2" customFormat="1">
      <c r="A124" s="41"/>
      <c r="B124" s="42"/>
      <c r="C124" s="43"/>
      <c r="D124" s="228" t="s">
        <v>173</v>
      </c>
      <c r="E124" s="43"/>
      <c r="F124" s="229" t="s">
        <v>208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173</v>
      </c>
      <c r="AU124" s="20" t="s">
        <v>79</v>
      </c>
    </row>
    <row r="125" s="15" customFormat="1">
      <c r="A125" s="15"/>
      <c r="B125" s="256"/>
      <c r="C125" s="257"/>
      <c r="D125" s="235" t="s">
        <v>175</v>
      </c>
      <c r="E125" s="258" t="s">
        <v>19</v>
      </c>
      <c r="F125" s="259" t="s">
        <v>1795</v>
      </c>
      <c r="G125" s="257"/>
      <c r="H125" s="258" t="s">
        <v>19</v>
      </c>
      <c r="I125" s="260"/>
      <c r="J125" s="257"/>
      <c r="K125" s="257"/>
      <c r="L125" s="261"/>
      <c r="M125" s="262"/>
      <c r="N125" s="263"/>
      <c r="O125" s="263"/>
      <c r="P125" s="263"/>
      <c r="Q125" s="263"/>
      <c r="R125" s="263"/>
      <c r="S125" s="263"/>
      <c r="T125" s="264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5" t="s">
        <v>175</v>
      </c>
      <c r="AU125" s="265" t="s">
        <v>79</v>
      </c>
      <c r="AV125" s="15" t="s">
        <v>77</v>
      </c>
      <c r="AW125" s="15" t="s">
        <v>32</v>
      </c>
      <c r="AX125" s="15" t="s">
        <v>70</v>
      </c>
      <c r="AY125" s="265" t="s">
        <v>164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1796</v>
      </c>
      <c r="G126" s="234"/>
      <c r="H126" s="238">
        <v>81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79</v>
      </c>
      <c r="AV126" s="13" t="s">
        <v>79</v>
      </c>
      <c r="AW126" s="13" t="s">
        <v>32</v>
      </c>
      <c r="AX126" s="13" t="s">
        <v>70</v>
      </c>
      <c r="AY126" s="244" t="s">
        <v>164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177</v>
      </c>
      <c r="G127" s="246"/>
      <c r="H127" s="249">
        <v>81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79</v>
      </c>
      <c r="AV127" s="14" t="s">
        <v>171</v>
      </c>
      <c r="AW127" s="14" t="s">
        <v>32</v>
      </c>
      <c r="AX127" s="14" t="s">
        <v>77</v>
      </c>
      <c r="AY127" s="255" t="s">
        <v>164</v>
      </c>
    </row>
    <row r="128" s="2" customFormat="1" ht="49.05" customHeight="1">
      <c r="A128" s="41"/>
      <c r="B128" s="42"/>
      <c r="C128" s="215" t="s">
        <v>217</v>
      </c>
      <c r="D128" s="215" t="s">
        <v>166</v>
      </c>
      <c r="E128" s="216" t="s">
        <v>212</v>
      </c>
      <c r="F128" s="217" t="s">
        <v>213</v>
      </c>
      <c r="G128" s="218" t="s">
        <v>200</v>
      </c>
      <c r="H128" s="219">
        <v>21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41</v>
      </c>
      <c r="O128" s="87"/>
      <c r="P128" s="224">
        <f>O128*H128</f>
        <v>0</v>
      </c>
      <c r="Q128" s="224">
        <v>0.036900000000000002</v>
      </c>
      <c r="R128" s="224">
        <f>Q128*H128</f>
        <v>0.77490000000000003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79</v>
      </c>
      <c r="AY128" s="20" t="s">
        <v>164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77</v>
      </c>
      <c r="BK128" s="227">
        <f>ROUND(I128*H128,2)</f>
        <v>0</v>
      </c>
      <c r="BL128" s="20" t="s">
        <v>171</v>
      </c>
      <c r="BM128" s="226" t="s">
        <v>1797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215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79</v>
      </c>
    </row>
    <row r="130" s="15" customFormat="1">
      <c r="A130" s="15"/>
      <c r="B130" s="256"/>
      <c r="C130" s="257"/>
      <c r="D130" s="235" t="s">
        <v>175</v>
      </c>
      <c r="E130" s="258" t="s">
        <v>19</v>
      </c>
      <c r="F130" s="259" t="s">
        <v>1795</v>
      </c>
      <c r="G130" s="257"/>
      <c r="H130" s="258" t="s">
        <v>19</v>
      </c>
      <c r="I130" s="260"/>
      <c r="J130" s="257"/>
      <c r="K130" s="257"/>
      <c r="L130" s="261"/>
      <c r="M130" s="262"/>
      <c r="N130" s="263"/>
      <c r="O130" s="263"/>
      <c r="P130" s="263"/>
      <c r="Q130" s="263"/>
      <c r="R130" s="263"/>
      <c r="S130" s="263"/>
      <c r="T130" s="264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5" t="s">
        <v>175</v>
      </c>
      <c r="AU130" s="265" t="s">
        <v>79</v>
      </c>
      <c r="AV130" s="15" t="s">
        <v>77</v>
      </c>
      <c r="AW130" s="15" t="s">
        <v>32</v>
      </c>
      <c r="AX130" s="15" t="s">
        <v>70</v>
      </c>
      <c r="AY130" s="265" t="s">
        <v>164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1798</v>
      </c>
      <c r="G131" s="234"/>
      <c r="H131" s="238">
        <v>21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79</v>
      </c>
      <c r="AV131" s="13" t="s">
        <v>79</v>
      </c>
      <c r="AW131" s="13" t="s">
        <v>32</v>
      </c>
      <c r="AX131" s="13" t="s">
        <v>70</v>
      </c>
      <c r="AY131" s="244" t="s">
        <v>164</v>
      </c>
    </row>
    <row r="132" s="14" customFormat="1">
      <c r="A132" s="14"/>
      <c r="B132" s="245"/>
      <c r="C132" s="246"/>
      <c r="D132" s="235" t="s">
        <v>175</v>
      </c>
      <c r="E132" s="247" t="s">
        <v>19</v>
      </c>
      <c r="F132" s="248" t="s">
        <v>177</v>
      </c>
      <c r="G132" s="246"/>
      <c r="H132" s="249">
        <v>21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175</v>
      </c>
      <c r="AU132" s="255" t="s">
        <v>79</v>
      </c>
      <c r="AV132" s="14" t="s">
        <v>171</v>
      </c>
      <c r="AW132" s="14" t="s">
        <v>32</v>
      </c>
      <c r="AX132" s="14" t="s">
        <v>77</v>
      </c>
      <c r="AY132" s="255" t="s">
        <v>164</v>
      </c>
    </row>
    <row r="133" s="2" customFormat="1" ht="24.15" customHeight="1">
      <c r="A133" s="41"/>
      <c r="B133" s="42"/>
      <c r="C133" s="215" t="s">
        <v>227</v>
      </c>
      <c r="D133" s="215" t="s">
        <v>166</v>
      </c>
      <c r="E133" s="216" t="s">
        <v>218</v>
      </c>
      <c r="F133" s="217" t="s">
        <v>219</v>
      </c>
      <c r="G133" s="218" t="s">
        <v>220</v>
      </c>
      <c r="H133" s="219">
        <v>104.84399999999999</v>
      </c>
      <c r="I133" s="220"/>
      <c r="J133" s="221">
        <f>ROUND(I133*H133,2)</f>
        <v>0</v>
      </c>
      <c r="K133" s="217" t="s">
        <v>170</v>
      </c>
      <c r="L133" s="47"/>
      <c r="M133" s="222" t="s">
        <v>19</v>
      </c>
      <c r="N133" s="223" t="s">
        <v>41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171</v>
      </c>
      <c r="AT133" s="226" t="s">
        <v>166</v>
      </c>
      <c r="AU133" s="226" t="s">
        <v>79</v>
      </c>
      <c r="AY133" s="20" t="s">
        <v>164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77</v>
      </c>
      <c r="BK133" s="227">
        <f>ROUND(I133*H133,2)</f>
        <v>0</v>
      </c>
      <c r="BL133" s="20" t="s">
        <v>171</v>
      </c>
      <c r="BM133" s="226" t="s">
        <v>1799</v>
      </c>
    </row>
    <row r="134" s="2" customFormat="1">
      <c r="A134" s="41"/>
      <c r="B134" s="42"/>
      <c r="C134" s="43"/>
      <c r="D134" s="228" t="s">
        <v>173</v>
      </c>
      <c r="E134" s="43"/>
      <c r="F134" s="229" t="s">
        <v>222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173</v>
      </c>
      <c r="AU134" s="20" t="s">
        <v>79</v>
      </c>
    </row>
    <row r="135" s="15" customFormat="1">
      <c r="A135" s="15"/>
      <c r="B135" s="256"/>
      <c r="C135" s="257"/>
      <c r="D135" s="235" t="s">
        <v>175</v>
      </c>
      <c r="E135" s="258" t="s">
        <v>19</v>
      </c>
      <c r="F135" s="259" t="s">
        <v>223</v>
      </c>
      <c r="G135" s="257"/>
      <c r="H135" s="258" t="s">
        <v>19</v>
      </c>
      <c r="I135" s="260"/>
      <c r="J135" s="257"/>
      <c r="K135" s="257"/>
      <c r="L135" s="261"/>
      <c r="M135" s="262"/>
      <c r="N135" s="263"/>
      <c r="O135" s="263"/>
      <c r="P135" s="263"/>
      <c r="Q135" s="263"/>
      <c r="R135" s="263"/>
      <c r="S135" s="263"/>
      <c r="T135" s="264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5" t="s">
        <v>175</v>
      </c>
      <c r="AU135" s="265" t="s">
        <v>79</v>
      </c>
      <c r="AV135" s="15" t="s">
        <v>77</v>
      </c>
      <c r="AW135" s="15" t="s">
        <v>32</v>
      </c>
      <c r="AX135" s="15" t="s">
        <v>70</v>
      </c>
      <c r="AY135" s="265" t="s">
        <v>164</v>
      </c>
    </row>
    <row r="136" s="15" customFormat="1">
      <c r="A136" s="15"/>
      <c r="B136" s="256"/>
      <c r="C136" s="257"/>
      <c r="D136" s="235" t="s">
        <v>175</v>
      </c>
      <c r="E136" s="258" t="s">
        <v>19</v>
      </c>
      <c r="F136" s="259" t="s">
        <v>317</v>
      </c>
      <c r="G136" s="257"/>
      <c r="H136" s="258" t="s">
        <v>19</v>
      </c>
      <c r="I136" s="260"/>
      <c r="J136" s="257"/>
      <c r="K136" s="257"/>
      <c r="L136" s="261"/>
      <c r="M136" s="262"/>
      <c r="N136" s="263"/>
      <c r="O136" s="263"/>
      <c r="P136" s="263"/>
      <c r="Q136" s="263"/>
      <c r="R136" s="263"/>
      <c r="S136" s="263"/>
      <c r="T136" s="26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5" t="s">
        <v>175</v>
      </c>
      <c r="AU136" s="265" t="s">
        <v>79</v>
      </c>
      <c r="AV136" s="15" t="s">
        <v>77</v>
      </c>
      <c r="AW136" s="15" t="s">
        <v>32</v>
      </c>
      <c r="AX136" s="15" t="s">
        <v>70</v>
      </c>
      <c r="AY136" s="265" t="s">
        <v>164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1800</v>
      </c>
      <c r="G137" s="234"/>
      <c r="H137" s="238">
        <v>18.219999999999999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79</v>
      </c>
      <c r="AV137" s="13" t="s">
        <v>79</v>
      </c>
      <c r="AW137" s="13" t="s">
        <v>32</v>
      </c>
      <c r="AX137" s="13" t="s">
        <v>70</v>
      </c>
      <c r="AY137" s="244" t="s">
        <v>164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1801</v>
      </c>
      <c r="G138" s="234"/>
      <c r="H138" s="238">
        <v>33.600000000000001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1802</v>
      </c>
      <c r="G139" s="234"/>
      <c r="H139" s="238">
        <v>53.024000000000001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79</v>
      </c>
      <c r="AV139" s="13" t="s">
        <v>79</v>
      </c>
      <c r="AW139" s="13" t="s">
        <v>32</v>
      </c>
      <c r="AX139" s="13" t="s">
        <v>70</v>
      </c>
      <c r="AY139" s="244" t="s">
        <v>164</v>
      </c>
    </row>
    <row r="140" s="14" customFormat="1">
      <c r="A140" s="14"/>
      <c r="B140" s="245"/>
      <c r="C140" s="246"/>
      <c r="D140" s="235" t="s">
        <v>175</v>
      </c>
      <c r="E140" s="247" t="s">
        <v>19</v>
      </c>
      <c r="F140" s="248" t="s">
        <v>177</v>
      </c>
      <c r="G140" s="246"/>
      <c r="H140" s="249">
        <v>104.84399999999999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175</v>
      </c>
      <c r="AU140" s="255" t="s">
        <v>79</v>
      </c>
      <c r="AV140" s="14" t="s">
        <v>171</v>
      </c>
      <c r="AW140" s="14" t="s">
        <v>32</v>
      </c>
      <c r="AX140" s="14" t="s">
        <v>77</v>
      </c>
      <c r="AY140" s="255" t="s">
        <v>164</v>
      </c>
    </row>
    <row r="141" s="2" customFormat="1" ht="24.15" customHeight="1">
      <c r="A141" s="41"/>
      <c r="B141" s="42"/>
      <c r="C141" s="215" t="s">
        <v>236</v>
      </c>
      <c r="D141" s="215" t="s">
        <v>166</v>
      </c>
      <c r="E141" s="216" t="s">
        <v>228</v>
      </c>
      <c r="F141" s="217" t="s">
        <v>229</v>
      </c>
      <c r="G141" s="218" t="s">
        <v>220</v>
      </c>
      <c r="H141" s="219">
        <v>89.599999999999994</v>
      </c>
      <c r="I141" s="220"/>
      <c r="J141" s="221">
        <f>ROUND(I141*H141,2)</f>
        <v>0</v>
      </c>
      <c r="K141" s="217" t="s">
        <v>170</v>
      </c>
      <c r="L141" s="47"/>
      <c r="M141" s="222" t="s">
        <v>19</v>
      </c>
      <c r="N141" s="223" t="s">
        <v>41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171</v>
      </c>
      <c r="AT141" s="226" t="s">
        <v>166</v>
      </c>
      <c r="AU141" s="226" t="s">
        <v>79</v>
      </c>
      <c r="AY141" s="20" t="s">
        <v>164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77</v>
      </c>
      <c r="BK141" s="227">
        <f>ROUND(I141*H141,2)</f>
        <v>0</v>
      </c>
      <c r="BL141" s="20" t="s">
        <v>171</v>
      </c>
      <c r="BM141" s="226" t="s">
        <v>1803</v>
      </c>
    </row>
    <row r="142" s="2" customFormat="1">
      <c r="A142" s="41"/>
      <c r="B142" s="42"/>
      <c r="C142" s="43"/>
      <c r="D142" s="228" t="s">
        <v>173</v>
      </c>
      <c r="E142" s="43"/>
      <c r="F142" s="229" t="s">
        <v>231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173</v>
      </c>
      <c r="AU142" s="20" t="s">
        <v>79</v>
      </c>
    </row>
    <row r="143" s="15" customFormat="1">
      <c r="A143" s="15"/>
      <c r="B143" s="256"/>
      <c r="C143" s="257"/>
      <c r="D143" s="235" t="s">
        <v>175</v>
      </c>
      <c r="E143" s="258" t="s">
        <v>19</v>
      </c>
      <c r="F143" s="259" t="s">
        <v>223</v>
      </c>
      <c r="G143" s="257"/>
      <c r="H143" s="258" t="s">
        <v>19</v>
      </c>
      <c r="I143" s="260"/>
      <c r="J143" s="257"/>
      <c r="K143" s="257"/>
      <c r="L143" s="261"/>
      <c r="M143" s="262"/>
      <c r="N143" s="263"/>
      <c r="O143" s="263"/>
      <c r="P143" s="263"/>
      <c r="Q143" s="263"/>
      <c r="R143" s="263"/>
      <c r="S143" s="263"/>
      <c r="T143" s="26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5" t="s">
        <v>175</v>
      </c>
      <c r="AU143" s="265" t="s">
        <v>79</v>
      </c>
      <c r="AV143" s="15" t="s">
        <v>77</v>
      </c>
      <c r="AW143" s="15" t="s">
        <v>32</v>
      </c>
      <c r="AX143" s="15" t="s">
        <v>70</v>
      </c>
      <c r="AY143" s="265" t="s">
        <v>164</v>
      </c>
    </row>
    <row r="144" s="15" customFormat="1">
      <c r="A144" s="15"/>
      <c r="B144" s="256"/>
      <c r="C144" s="257"/>
      <c r="D144" s="235" t="s">
        <v>175</v>
      </c>
      <c r="E144" s="258" t="s">
        <v>19</v>
      </c>
      <c r="F144" s="259" t="s">
        <v>319</v>
      </c>
      <c r="G144" s="257"/>
      <c r="H144" s="258" t="s">
        <v>19</v>
      </c>
      <c r="I144" s="260"/>
      <c r="J144" s="257"/>
      <c r="K144" s="257"/>
      <c r="L144" s="261"/>
      <c r="M144" s="262"/>
      <c r="N144" s="263"/>
      <c r="O144" s="263"/>
      <c r="P144" s="263"/>
      <c r="Q144" s="263"/>
      <c r="R144" s="263"/>
      <c r="S144" s="263"/>
      <c r="T144" s="264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5" t="s">
        <v>175</v>
      </c>
      <c r="AU144" s="265" t="s">
        <v>79</v>
      </c>
      <c r="AV144" s="15" t="s">
        <v>77</v>
      </c>
      <c r="AW144" s="15" t="s">
        <v>32</v>
      </c>
      <c r="AX144" s="15" t="s">
        <v>70</v>
      </c>
      <c r="AY144" s="265" t="s">
        <v>164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1804</v>
      </c>
      <c r="G145" s="234"/>
      <c r="H145" s="238">
        <v>29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1805</v>
      </c>
      <c r="G146" s="234"/>
      <c r="H146" s="238">
        <v>27.899999999999999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1806</v>
      </c>
      <c r="G147" s="234"/>
      <c r="H147" s="238">
        <v>32.700000000000003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4" customFormat="1">
      <c r="A148" s="14"/>
      <c r="B148" s="245"/>
      <c r="C148" s="246"/>
      <c r="D148" s="235" t="s">
        <v>175</v>
      </c>
      <c r="E148" s="247" t="s">
        <v>19</v>
      </c>
      <c r="F148" s="248" t="s">
        <v>177</v>
      </c>
      <c r="G148" s="246"/>
      <c r="H148" s="249">
        <v>89.599999999999994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175</v>
      </c>
      <c r="AU148" s="255" t="s">
        <v>79</v>
      </c>
      <c r="AV148" s="14" t="s">
        <v>171</v>
      </c>
      <c r="AW148" s="14" t="s">
        <v>32</v>
      </c>
      <c r="AX148" s="14" t="s">
        <v>77</v>
      </c>
      <c r="AY148" s="255" t="s">
        <v>164</v>
      </c>
    </row>
    <row r="149" s="2" customFormat="1" ht="24.15" customHeight="1">
      <c r="A149" s="41"/>
      <c r="B149" s="42"/>
      <c r="C149" s="215" t="s">
        <v>244</v>
      </c>
      <c r="D149" s="215" t="s">
        <v>166</v>
      </c>
      <c r="E149" s="216" t="s">
        <v>237</v>
      </c>
      <c r="F149" s="217" t="s">
        <v>238</v>
      </c>
      <c r="G149" s="218" t="s">
        <v>220</v>
      </c>
      <c r="H149" s="219">
        <v>34</v>
      </c>
      <c r="I149" s="220"/>
      <c r="J149" s="221">
        <f>ROUND(I149*H149,2)</f>
        <v>0</v>
      </c>
      <c r="K149" s="217" t="s">
        <v>170</v>
      </c>
      <c r="L149" s="47"/>
      <c r="M149" s="222" t="s">
        <v>19</v>
      </c>
      <c r="N149" s="223" t="s">
        <v>41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171</v>
      </c>
      <c r="AT149" s="226" t="s">
        <v>166</v>
      </c>
      <c r="AU149" s="226" t="s">
        <v>79</v>
      </c>
      <c r="AY149" s="20" t="s">
        <v>164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77</v>
      </c>
      <c r="BK149" s="227">
        <f>ROUND(I149*H149,2)</f>
        <v>0</v>
      </c>
      <c r="BL149" s="20" t="s">
        <v>171</v>
      </c>
      <c r="BM149" s="226" t="s">
        <v>1807</v>
      </c>
    </row>
    <row r="150" s="2" customFormat="1">
      <c r="A150" s="41"/>
      <c r="B150" s="42"/>
      <c r="C150" s="43"/>
      <c r="D150" s="228" t="s">
        <v>173</v>
      </c>
      <c r="E150" s="43"/>
      <c r="F150" s="229" t="s">
        <v>240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173</v>
      </c>
      <c r="AU150" s="20" t="s">
        <v>79</v>
      </c>
    </row>
    <row r="151" s="15" customFormat="1">
      <c r="A151" s="15"/>
      <c r="B151" s="256"/>
      <c r="C151" s="257"/>
      <c r="D151" s="235" t="s">
        <v>175</v>
      </c>
      <c r="E151" s="258" t="s">
        <v>19</v>
      </c>
      <c r="F151" s="259" t="s">
        <v>241</v>
      </c>
      <c r="G151" s="257"/>
      <c r="H151" s="258" t="s">
        <v>19</v>
      </c>
      <c r="I151" s="260"/>
      <c r="J151" s="257"/>
      <c r="K151" s="257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175</v>
      </c>
      <c r="AU151" s="265" t="s">
        <v>79</v>
      </c>
      <c r="AV151" s="15" t="s">
        <v>77</v>
      </c>
      <c r="AW151" s="15" t="s">
        <v>32</v>
      </c>
      <c r="AX151" s="15" t="s">
        <v>70</v>
      </c>
      <c r="AY151" s="265" t="s">
        <v>164</v>
      </c>
    </row>
    <row r="152" s="15" customFormat="1">
      <c r="A152" s="15"/>
      <c r="B152" s="256"/>
      <c r="C152" s="257"/>
      <c r="D152" s="235" t="s">
        <v>175</v>
      </c>
      <c r="E152" s="258" t="s">
        <v>19</v>
      </c>
      <c r="F152" s="259" t="s">
        <v>1795</v>
      </c>
      <c r="G152" s="257"/>
      <c r="H152" s="258" t="s">
        <v>19</v>
      </c>
      <c r="I152" s="260"/>
      <c r="J152" s="257"/>
      <c r="K152" s="257"/>
      <c r="L152" s="261"/>
      <c r="M152" s="262"/>
      <c r="N152" s="263"/>
      <c r="O152" s="263"/>
      <c r="P152" s="263"/>
      <c r="Q152" s="263"/>
      <c r="R152" s="263"/>
      <c r="S152" s="263"/>
      <c r="T152" s="264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5" t="s">
        <v>175</v>
      </c>
      <c r="AU152" s="265" t="s">
        <v>79</v>
      </c>
      <c r="AV152" s="15" t="s">
        <v>77</v>
      </c>
      <c r="AW152" s="15" t="s">
        <v>32</v>
      </c>
      <c r="AX152" s="15" t="s">
        <v>70</v>
      </c>
      <c r="AY152" s="265" t="s">
        <v>164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1808</v>
      </c>
      <c r="G153" s="234"/>
      <c r="H153" s="238">
        <v>27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79</v>
      </c>
      <c r="AV153" s="13" t="s">
        <v>79</v>
      </c>
      <c r="AW153" s="13" t="s">
        <v>32</v>
      </c>
      <c r="AX153" s="13" t="s">
        <v>70</v>
      </c>
      <c r="AY153" s="244" t="s">
        <v>164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1809</v>
      </c>
      <c r="G154" s="234"/>
      <c r="H154" s="238">
        <v>7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79</v>
      </c>
      <c r="AV154" s="13" t="s">
        <v>79</v>
      </c>
      <c r="AW154" s="13" t="s">
        <v>32</v>
      </c>
      <c r="AX154" s="13" t="s">
        <v>70</v>
      </c>
      <c r="AY154" s="244" t="s">
        <v>164</v>
      </c>
    </row>
    <row r="155" s="14" customFormat="1">
      <c r="A155" s="14"/>
      <c r="B155" s="245"/>
      <c r="C155" s="246"/>
      <c r="D155" s="235" t="s">
        <v>175</v>
      </c>
      <c r="E155" s="247" t="s">
        <v>19</v>
      </c>
      <c r="F155" s="248" t="s">
        <v>177</v>
      </c>
      <c r="G155" s="246"/>
      <c r="H155" s="249">
        <v>34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175</v>
      </c>
      <c r="AU155" s="255" t="s">
        <v>79</v>
      </c>
      <c r="AV155" s="14" t="s">
        <v>171</v>
      </c>
      <c r="AW155" s="14" t="s">
        <v>32</v>
      </c>
      <c r="AX155" s="14" t="s">
        <v>77</v>
      </c>
      <c r="AY155" s="255" t="s">
        <v>164</v>
      </c>
    </row>
    <row r="156" s="2" customFormat="1" ht="16.5" customHeight="1">
      <c r="A156" s="41"/>
      <c r="B156" s="42"/>
      <c r="C156" s="215" t="s">
        <v>8</v>
      </c>
      <c r="D156" s="215" t="s">
        <v>166</v>
      </c>
      <c r="E156" s="216" t="s">
        <v>245</v>
      </c>
      <c r="F156" s="217" t="s">
        <v>246</v>
      </c>
      <c r="G156" s="218" t="s">
        <v>169</v>
      </c>
      <c r="H156" s="219">
        <v>400.39999999999998</v>
      </c>
      <c r="I156" s="220"/>
      <c r="J156" s="221">
        <f>ROUND(I156*H156,2)</f>
        <v>0</v>
      </c>
      <c r="K156" s="217" t="s">
        <v>170</v>
      </c>
      <c r="L156" s="47"/>
      <c r="M156" s="222" t="s">
        <v>19</v>
      </c>
      <c r="N156" s="223" t="s">
        <v>41</v>
      </c>
      <c r="O156" s="87"/>
      <c r="P156" s="224">
        <f>O156*H156</f>
        <v>0</v>
      </c>
      <c r="Q156" s="224">
        <v>0.00070100000000000002</v>
      </c>
      <c r="R156" s="224">
        <f>Q156*H156</f>
        <v>0.2806804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171</v>
      </c>
      <c r="AT156" s="226" t="s">
        <v>166</v>
      </c>
      <c r="AU156" s="226" t="s">
        <v>79</v>
      </c>
      <c r="AY156" s="20" t="s">
        <v>164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77</v>
      </c>
      <c r="BK156" s="227">
        <f>ROUND(I156*H156,2)</f>
        <v>0</v>
      </c>
      <c r="BL156" s="20" t="s">
        <v>171</v>
      </c>
      <c r="BM156" s="226" t="s">
        <v>1810</v>
      </c>
    </row>
    <row r="157" s="2" customFormat="1">
      <c r="A157" s="41"/>
      <c r="B157" s="42"/>
      <c r="C157" s="43"/>
      <c r="D157" s="228" t="s">
        <v>173</v>
      </c>
      <c r="E157" s="43"/>
      <c r="F157" s="229" t="s">
        <v>248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173</v>
      </c>
      <c r="AU157" s="20" t="s">
        <v>79</v>
      </c>
    </row>
    <row r="158" s="15" customFormat="1">
      <c r="A158" s="15"/>
      <c r="B158" s="256"/>
      <c r="C158" s="257"/>
      <c r="D158" s="235" t="s">
        <v>175</v>
      </c>
      <c r="E158" s="258" t="s">
        <v>19</v>
      </c>
      <c r="F158" s="259" t="s">
        <v>317</v>
      </c>
      <c r="G158" s="257"/>
      <c r="H158" s="258" t="s">
        <v>19</v>
      </c>
      <c r="I158" s="260"/>
      <c r="J158" s="257"/>
      <c r="K158" s="257"/>
      <c r="L158" s="261"/>
      <c r="M158" s="262"/>
      <c r="N158" s="263"/>
      <c r="O158" s="263"/>
      <c r="P158" s="263"/>
      <c r="Q158" s="263"/>
      <c r="R158" s="263"/>
      <c r="S158" s="263"/>
      <c r="T158" s="26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5" t="s">
        <v>175</v>
      </c>
      <c r="AU158" s="265" t="s">
        <v>79</v>
      </c>
      <c r="AV158" s="15" t="s">
        <v>77</v>
      </c>
      <c r="AW158" s="15" t="s">
        <v>32</v>
      </c>
      <c r="AX158" s="15" t="s">
        <v>70</v>
      </c>
      <c r="AY158" s="265" t="s">
        <v>164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1811</v>
      </c>
      <c r="G159" s="234"/>
      <c r="H159" s="238">
        <v>54.399999999999999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1812</v>
      </c>
      <c r="G160" s="234"/>
      <c r="H160" s="238">
        <v>144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79</v>
      </c>
      <c r="AV160" s="13" t="s">
        <v>79</v>
      </c>
      <c r="AW160" s="13" t="s">
        <v>32</v>
      </c>
      <c r="AX160" s="13" t="s">
        <v>70</v>
      </c>
      <c r="AY160" s="244" t="s">
        <v>164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1813</v>
      </c>
      <c r="G161" s="234"/>
      <c r="H161" s="238">
        <v>202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79</v>
      </c>
      <c r="AV161" s="13" t="s">
        <v>79</v>
      </c>
      <c r="AW161" s="13" t="s">
        <v>32</v>
      </c>
      <c r="AX161" s="13" t="s">
        <v>70</v>
      </c>
      <c r="AY161" s="244" t="s">
        <v>164</v>
      </c>
    </row>
    <row r="162" s="14" customFormat="1">
      <c r="A162" s="14"/>
      <c r="B162" s="245"/>
      <c r="C162" s="246"/>
      <c r="D162" s="235" t="s">
        <v>175</v>
      </c>
      <c r="E162" s="247" t="s">
        <v>19</v>
      </c>
      <c r="F162" s="248" t="s">
        <v>177</v>
      </c>
      <c r="G162" s="246"/>
      <c r="H162" s="249">
        <v>400.39999999999998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175</v>
      </c>
      <c r="AU162" s="255" t="s">
        <v>79</v>
      </c>
      <c r="AV162" s="14" t="s">
        <v>171</v>
      </c>
      <c r="AW162" s="14" t="s">
        <v>32</v>
      </c>
      <c r="AX162" s="14" t="s">
        <v>77</v>
      </c>
      <c r="AY162" s="255" t="s">
        <v>164</v>
      </c>
    </row>
    <row r="163" s="2" customFormat="1" ht="24.15" customHeight="1">
      <c r="A163" s="41"/>
      <c r="B163" s="42"/>
      <c r="C163" s="215" t="s">
        <v>254</v>
      </c>
      <c r="D163" s="215" t="s">
        <v>166</v>
      </c>
      <c r="E163" s="216" t="s">
        <v>250</v>
      </c>
      <c r="F163" s="217" t="s">
        <v>251</v>
      </c>
      <c r="G163" s="218" t="s">
        <v>169</v>
      </c>
      <c r="H163" s="219">
        <v>400.39999999999998</v>
      </c>
      <c r="I163" s="220"/>
      <c r="J163" s="221">
        <f>ROUND(I163*H163,2)</f>
        <v>0</v>
      </c>
      <c r="K163" s="217" t="s">
        <v>170</v>
      </c>
      <c r="L163" s="47"/>
      <c r="M163" s="222" t="s">
        <v>19</v>
      </c>
      <c r="N163" s="223" t="s">
        <v>41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171</v>
      </c>
      <c r="AT163" s="226" t="s">
        <v>166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1814</v>
      </c>
    </row>
    <row r="164" s="2" customFormat="1">
      <c r="A164" s="41"/>
      <c r="B164" s="42"/>
      <c r="C164" s="43"/>
      <c r="D164" s="228" t="s">
        <v>173</v>
      </c>
      <c r="E164" s="43"/>
      <c r="F164" s="229" t="s">
        <v>253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173</v>
      </c>
      <c r="AU164" s="20" t="s">
        <v>79</v>
      </c>
    </row>
    <row r="165" s="2" customFormat="1" ht="21.75" customHeight="1">
      <c r="A165" s="41"/>
      <c r="B165" s="42"/>
      <c r="C165" s="215" t="s">
        <v>260</v>
      </c>
      <c r="D165" s="215" t="s">
        <v>166</v>
      </c>
      <c r="E165" s="216" t="s">
        <v>255</v>
      </c>
      <c r="F165" s="217" t="s">
        <v>256</v>
      </c>
      <c r="G165" s="218" t="s">
        <v>220</v>
      </c>
      <c r="H165" s="219">
        <v>130.78</v>
      </c>
      <c r="I165" s="220"/>
      <c r="J165" s="221">
        <f>ROUND(I165*H165,2)</f>
        <v>0</v>
      </c>
      <c r="K165" s="217" t="s">
        <v>170</v>
      </c>
      <c r="L165" s="47"/>
      <c r="M165" s="222" t="s">
        <v>19</v>
      </c>
      <c r="N165" s="223" t="s">
        <v>41</v>
      </c>
      <c r="O165" s="87"/>
      <c r="P165" s="224">
        <f>O165*H165</f>
        <v>0</v>
      </c>
      <c r="Q165" s="224">
        <v>0.00045731999999999999</v>
      </c>
      <c r="R165" s="224">
        <f>Q165*H165</f>
        <v>0.059808309599999998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171</v>
      </c>
      <c r="AT165" s="226" t="s">
        <v>166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1815</v>
      </c>
    </row>
    <row r="166" s="2" customFormat="1">
      <c r="A166" s="41"/>
      <c r="B166" s="42"/>
      <c r="C166" s="43"/>
      <c r="D166" s="228" t="s">
        <v>173</v>
      </c>
      <c r="E166" s="43"/>
      <c r="F166" s="229" t="s">
        <v>258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173</v>
      </c>
      <c r="AU166" s="20" t="s">
        <v>79</v>
      </c>
    </row>
    <row r="167" s="15" customFormat="1">
      <c r="A167" s="15"/>
      <c r="B167" s="256"/>
      <c r="C167" s="257"/>
      <c r="D167" s="235" t="s">
        <v>175</v>
      </c>
      <c r="E167" s="258" t="s">
        <v>19</v>
      </c>
      <c r="F167" s="259" t="s">
        <v>317</v>
      </c>
      <c r="G167" s="257"/>
      <c r="H167" s="258" t="s">
        <v>19</v>
      </c>
      <c r="I167" s="260"/>
      <c r="J167" s="257"/>
      <c r="K167" s="257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175</v>
      </c>
      <c r="AU167" s="265" t="s">
        <v>79</v>
      </c>
      <c r="AV167" s="15" t="s">
        <v>77</v>
      </c>
      <c r="AW167" s="15" t="s">
        <v>32</v>
      </c>
      <c r="AX167" s="15" t="s">
        <v>70</v>
      </c>
      <c r="AY167" s="265" t="s">
        <v>164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1816</v>
      </c>
      <c r="G168" s="234"/>
      <c r="H168" s="238">
        <v>22.699999999999999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1817</v>
      </c>
      <c r="G169" s="234"/>
      <c r="H169" s="238">
        <v>42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79</v>
      </c>
      <c r="AV169" s="13" t="s">
        <v>79</v>
      </c>
      <c r="AW169" s="13" t="s">
        <v>32</v>
      </c>
      <c r="AX169" s="13" t="s">
        <v>70</v>
      </c>
      <c r="AY169" s="244" t="s">
        <v>164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1818</v>
      </c>
      <c r="G170" s="234"/>
      <c r="H170" s="238">
        <v>66.079999999999998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177</v>
      </c>
      <c r="G171" s="246"/>
      <c r="H171" s="249">
        <v>130.78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79</v>
      </c>
      <c r="AV171" s="14" t="s">
        <v>171</v>
      </c>
      <c r="AW171" s="14" t="s">
        <v>32</v>
      </c>
      <c r="AX171" s="14" t="s">
        <v>77</v>
      </c>
      <c r="AY171" s="255" t="s">
        <v>164</v>
      </c>
    </row>
    <row r="172" s="2" customFormat="1" ht="24.15" customHeight="1">
      <c r="A172" s="41"/>
      <c r="B172" s="42"/>
      <c r="C172" s="215" t="s">
        <v>265</v>
      </c>
      <c r="D172" s="215" t="s">
        <v>166</v>
      </c>
      <c r="E172" s="216" t="s">
        <v>261</v>
      </c>
      <c r="F172" s="217" t="s">
        <v>262</v>
      </c>
      <c r="G172" s="218" t="s">
        <v>220</v>
      </c>
      <c r="H172" s="219">
        <v>130.78</v>
      </c>
      <c r="I172" s="220"/>
      <c r="J172" s="221">
        <f>ROUND(I172*H172,2)</f>
        <v>0</v>
      </c>
      <c r="K172" s="217" t="s">
        <v>170</v>
      </c>
      <c r="L172" s="47"/>
      <c r="M172" s="222" t="s">
        <v>19</v>
      </c>
      <c r="N172" s="223" t="s">
        <v>41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171</v>
      </c>
      <c r="AT172" s="226" t="s">
        <v>166</v>
      </c>
      <c r="AU172" s="226" t="s">
        <v>79</v>
      </c>
      <c r="AY172" s="20" t="s">
        <v>164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77</v>
      </c>
      <c r="BK172" s="227">
        <f>ROUND(I172*H172,2)</f>
        <v>0</v>
      </c>
      <c r="BL172" s="20" t="s">
        <v>171</v>
      </c>
      <c r="BM172" s="226" t="s">
        <v>1819</v>
      </c>
    </row>
    <row r="173" s="2" customFormat="1">
      <c r="A173" s="41"/>
      <c r="B173" s="42"/>
      <c r="C173" s="43"/>
      <c r="D173" s="228" t="s">
        <v>173</v>
      </c>
      <c r="E173" s="43"/>
      <c r="F173" s="229" t="s">
        <v>264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173</v>
      </c>
      <c r="AU173" s="20" t="s">
        <v>79</v>
      </c>
    </row>
    <row r="174" s="2" customFormat="1" ht="24.15" customHeight="1">
      <c r="A174" s="41"/>
      <c r="B174" s="42"/>
      <c r="C174" s="215" t="s">
        <v>274</v>
      </c>
      <c r="D174" s="215" t="s">
        <v>166</v>
      </c>
      <c r="E174" s="216" t="s">
        <v>266</v>
      </c>
      <c r="F174" s="217" t="s">
        <v>267</v>
      </c>
      <c r="G174" s="218" t="s">
        <v>169</v>
      </c>
      <c r="H174" s="219">
        <v>224.80000000000001</v>
      </c>
      <c r="I174" s="220"/>
      <c r="J174" s="221">
        <f>ROUND(I174*H174,2)</f>
        <v>0</v>
      </c>
      <c r="K174" s="217" t="s">
        <v>170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0.00058</v>
      </c>
      <c r="R174" s="224">
        <f>Q174*H174</f>
        <v>0.130384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1820</v>
      </c>
    </row>
    <row r="175" s="2" customFormat="1">
      <c r="A175" s="41"/>
      <c r="B175" s="42"/>
      <c r="C175" s="43"/>
      <c r="D175" s="228" t="s">
        <v>173</v>
      </c>
      <c r="E175" s="43"/>
      <c r="F175" s="229" t="s">
        <v>269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173</v>
      </c>
      <c r="AU175" s="20" t="s">
        <v>79</v>
      </c>
    </row>
    <row r="176" s="15" customFormat="1">
      <c r="A176" s="15"/>
      <c r="B176" s="256"/>
      <c r="C176" s="257"/>
      <c r="D176" s="235" t="s">
        <v>175</v>
      </c>
      <c r="E176" s="258" t="s">
        <v>19</v>
      </c>
      <c r="F176" s="259" t="s">
        <v>319</v>
      </c>
      <c r="G176" s="257"/>
      <c r="H176" s="258" t="s">
        <v>19</v>
      </c>
      <c r="I176" s="260"/>
      <c r="J176" s="257"/>
      <c r="K176" s="257"/>
      <c r="L176" s="261"/>
      <c r="M176" s="262"/>
      <c r="N176" s="263"/>
      <c r="O176" s="263"/>
      <c r="P176" s="263"/>
      <c r="Q176" s="263"/>
      <c r="R176" s="263"/>
      <c r="S176" s="263"/>
      <c r="T176" s="264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5" t="s">
        <v>175</v>
      </c>
      <c r="AU176" s="265" t="s">
        <v>79</v>
      </c>
      <c r="AV176" s="15" t="s">
        <v>77</v>
      </c>
      <c r="AW176" s="15" t="s">
        <v>32</v>
      </c>
      <c r="AX176" s="15" t="s">
        <v>70</v>
      </c>
      <c r="AY176" s="265" t="s">
        <v>164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1821</v>
      </c>
      <c r="G177" s="234"/>
      <c r="H177" s="238">
        <v>74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79</v>
      </c>
      <c r="AV177" s="13" t="s">
        <v>79</v>
      </c>
      <c r="AW177" s="13" t="s">
        <v>32</v>
      </c>
      <c r="AX177" s="13" t="s">
        <v>70</v>
      </c>
      <c r="AY177" s="244" t="s">
        <v>164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1822</v>
      </c>
      <c r="G178" s="234"/>
      <c r="H178" s="238">
        <v>69.400000000000006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1823</v>
      </c>
      <c r="G179" s="234"/>
      <c r="H179" s="238">
        <v>81.400000000000006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79</v>
      </c>
      <c r="AV179" s="13" t="s">
        <v>79</v>
      </c>
      <c r="AW179" s="13" t="s">
        <v>32</v>
      </c>
      <c r="AX179" s="13" t="s">
        <v>70</v>
      </c>
      <c r="AY179" s="244" t="s">
        <v>164</v>
      </c>
    </row>
    <row r="180" s="14" customFormat="1">
      <c r="A180" s="14"/>
      <c r="B180" s="245"/>
      <c r="C180" s="246"/>
      <c r="D180" s="235" t="s">
        <v>175</v>
      </c>
      <c r="E180" s="247" t="s">
        <v>19</v>
      </c>
      <c r="F180" s="248" t="s">
        <v>177</v>
      </c>
      <c r="G180" s="246"/>
      <c r="H180" s="249">
        <v>224.80000000000001</v>
      </c>
      <c r="I180" s="250"/>
      <c r="J180" s="246"/>
      <c r="K180" s="246"/>
      <c r="L180" s="251"/>
      <c r="M180" s="252"/>
      <c r="N180" s="253"/>
      <c r="O180" s="253"/>
      <c r="P180" s="253"/>
      <c r="Q180" s="253"/>
      <c r="R180" s="253"/>
      <c r="S180" s="253"/>
      <c r="T180" s="25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5" t="s">
        <v>175</v>
      </c>
      <c r="AU180" s="255" t="s">
        <v>79</v>
      </c>
      <c r="AV180" s="14" t="s">
        <v>171</v>
      </c>
      <c r="AW180" s="14" t="s">
        <v>32</v>
      </c>
      <c r="AX180" s="14" t="s">
        <v>77</v>
      </c>
      <c r="AY180" s="255" t="s">
        <v>164</v>
      </c>
    </row>
    <row r="181" s="2" customFormat="1" ht="24.15" customHeight="1">
      <c r="A181" s="41"/>
      <c r="B181" s="42"/>
      <c r="C181" s="215" t="s">
        <v>279</v>
      </c>
      <c r="D181" s="215" t="s">
        <v>166</v>
      </c>
      <c r="E181" s="216" t="s">
        <v>275</v>
      </c>
      <c r="F181" s="217" t="s">
        <v>276</v>
      </c>
      <c r="G181" s="218" t="s">
        <v>169</v>
      </c>
      <c r="H181" s="219">
        <v>224.80000000000001</v>
      </c>
      <c r="I181" s="220"/>
      <c r="J181" s="221">
        <f>ROUND(I181*H181,2)</f>
        <v>0</v>
      </c>
      <c r="K181" s="217" t="s">
        <v>170</v>
      </c>
      <c r="L181" s="47"/>
      <c r="M181" s="222" t="s">
        <v>19</v>
      </c>
      <c r="N181" s="223" t="s">
        <v>41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171</v>
      </c>
      <c r="AT181" s="226" t="s">
        <v>166</v>
      </c>
      <c r="AU181" s="226" t="s">
        <v>79</v>
      </c>
      <c r="AY181" s="20" t="s">
        <v>164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77</v>
      </c>
      <c r="BK181" s="227">
        <f>ROUND(I181*H181,2)</f>
        <v>0</v>
      </c>
      <c r="BL181" s="20" t="s">
        <v>171</v>
      </c>
      <c r="BM181" s="226" t="s">
        <v>1824</v>
      </c>
    </row>
    <row r="182" s="2" customFormat="1">
      <c r="A182" s="41"/>
      <c r="B182" s="42"/>
      <c r="C182" s="43"/>
      <c r="D182" s="228" t="s">
        <v>173</v>
      </c>
      <c r="E182" s="43"/>
      <c r="F182" s="229" t="s">
        <v>278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173</v>
      </c>
      <c r="AU182" s="20" t="s">
        <v>79</v>
      </c>
    </row>
    <row r="183" s="2" customFormat="1" ht="37.8" customHeight="1">
      <c r="A183" s="41"/>
      <c r="B183" s="42"/>
      <c r="C183" s="215" t="s">
        <v>285</v>
      </c>
      <c r="D183" s="215" t="s">
        <v>166</v>
      </c>
      <c r="E183" s="216" t="s">
        <v>280</v>
      </c>
      <c r="F183" s="217" t="s">
        <v>281</v>
      </c>
      <c r="G183" s="218" t="s">
        <v>220</v>
      </c>
      <c r="H183" s="219">
        <v>21</v>
      </c>
      <c r="I183" s="220"/>
      <c r="J183" s="221">
        <f>ROUND(I183*H183,2)</f>
        <v>0</v>
      </c>
      <c r="K183" s="217" t="s">
        <v>170</v>
      </c>
      <c r="L183" s="47"/>
      <c r="M183" s="222" t="s">
        <v>19</v>
      </c>
      <c r="N183" s="223" t="s">
        <v>41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171</v>
      </c>
      <c r="AT183" s="226" t="s">
        <v>166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1825</v>
      </c>
    </row>
    <row r="184" s="2" customFormat="1">
      <c r="A184" s="41"/>
      <c r="B184" s="42"/>
      <c r="C184" s="43"/>
      <c r="D184" s="228" t="s">
        <v>173</v>
      </c>
      <c r="E184" s="43"/>
      <c r="F184" s="229" t="s">
        <v>283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173</v>
      </c>
      <c r="AU184" s="20" t="s">
        <v>79</v>
      </c>
    </row>
    <row r="185" s="15" customFormat="1">
      <c r="A185" s="15"/>
      <c r="B185" s="256"/>
      <c r="C185" s="257"/>
      <c r="D185" s="235" t="s">
        <v>175</v>
      </c>
      <c r="E185" s="258" t="s">
        <v>19</v>
      </c>
      <c r="F185" s="259" t="s">
        <v>195</v>
      </c>
      <c r="G185" s="257"/>
      <c r="H185" s="258" t="s">
        <v>19</v>
      </c>
      <c r="I185" s="260"/>
      <c r="J185" s="257"/>
      <c r="K185" s="257"/>
      <c r="L185" s="261"/>
      <c r="M185" s="262"/>
      <c r="N185" s="263"/>
      <c r="O185" s="263"/>
      <c r="P185" s="263"/>
      <c r="Q185" s="263"/>
      <c r="R185" s="263"/>
      <c r="S185" s="263"/>
      <c r="T185" s="264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5" t="s">
        <v>175</v>
      </c>
      <c r="AU185" s="265" t="s">
        <v>79</v>
      </c>
      <c r="AV185" s="15" t="s">
        <v>77</v>
      </c>
      <c r="AW185" s="15" t="s">
        <v>32</v>
      </c>
      <c r="AX185" s="15" t="s">
        <v>70</v>
      </c>
      <c r="AY185" s="265" t="s">
        <v>164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1826</v>
      </c>
      <c r="G186" s="234"/>
      <c r="H186" s="238">
        <v>21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79</v>
      </c>
      <c r="AV186" s="13" t="s">
        <v>79</v>
      </c>
      <c r="AW186" s="13" t="s">
        <v>32</v>
      </c>
      <c r="AX186" s="13" t="s">
        <v>70</v>
      </c>
      <c r="AY186" s="244" t="s">
        <v>164</v>
      </c>
    </row>
    <row r="187" s="14" customFormat="1">
      <c r="A187" s="14"/>
      <c r="B187" s="245"/>
      <c r="C187" s="246"/>
      <c r="D187" s="235" t="s">
        <v>175</v>
      </c>
      <c r="E187" s="247" t="s">
        <v>19</v>
      </c>
      <c r="F187" s="248" t="s">
        <v>177</v>
      </c>
      <c r="G187" s="246"/>
      <c r="H187" s="249">
        <v>21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175</v>
      </c>
      <c r="AU187" s="255" t="s">
        <v>79</v>
      </c>
      <c r="AV187" s="14" t="s">
        <v>171</v>
      </c>
      <c r="AW187" s="14" t="s">
        <v>32</v>
      </c>
      <c r="AX187" s="14" t="s">
        <v>77</v>
      </c>
      <c r="AY187" s="255" t="s">
        <v>164</v>
      </c>
    </row>
    <row r="188" s="2" customFormat="1" ht="37.8" customHeight="1">
      <c r="A188" s="41"/>
      <c r="B188" s="42"/>
      <c r="C188" s="215" t="s">
        <v>292</v>
      </c>
      <c r="D188" s="215" t="s">
        <v>166</v>
      </c>
      <c r="E188" s="216" t="s">
        <v>286</v>
      </c>
      <c r="F188" s="217" t="s">
        <v>287</v>
      </c>
      <c r="G188" s="218" t="s">
        <v>220</v>
      </c>
      <c r="H188" s="219">
        <v>194.44399999999999</v>
      </c>
      <c r="I188" s="220"/>
      <c r="J188" s="221">
        <f>ROUND(I188*H188,2)</f>
        <v>0</v>
      </c>
      <c r="K188" s="217" t="s">
        <v>170</v>
      </c>
      <c r="L188" s="47"/>
      <c r="M188" s="222" t="s">
        <v>19</v>
      </c>
      <c r="N188" s="223" t="s">
        <v>41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171</v>
      </c>
      <c r="AT188" s="226" t="s">
        <v>166</v>
      </c>
      <c r="AU188" s="226" t="s">
        <v>79</v>
      </c>
      <c r="AY188" s="20" t="s">
        <v>164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77</v>
      </c>
      <c r="BK188" s="227">
        <f>ROUND(I188*H188,2)</f>
        <v>0</v>
      </c>
      <c r="BL188" s="20" t="s">
        <v>171</v>
      </c>
      <c r="BM188" s="226" t="s">
        <v>1827</v>
      </c>
    </row>
    <row r="189" s="2" customFormat="1">
      <c r="A189" s="41"/>
      <c r="B189" s="42"/>
      <c r="C189" s="43"/>
      <c r="D189" s="228" t="s">
        <v>173</v>
      </c>
      <c r="E189" s="43"/>
      <c r="F189" s="229" t="s">
        <v>289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173</v>
      </c>
      <c r="AU189" s="20" t="s">
        <v>79</v>
      </c>
    </row>
    <row r="190" s="15" customFormat="1">
      <c r="A190" s="15"/>
      <c r="B190" s="256"/>
      <c r="C190" s="257"/>
      <c r="D190" s="235" t="s">
        <v>175</v>
      </c>
      <c r="E190" s="258" t="s">
        <v>19</v>
      </c>
      <c r="F190" s="259" t="s">
        <v>290</v>
      </c>
      <c r="G190" s="257"/>
      <c r="H190" s="258" t="s">
        <v>19</v>
      </c>
      <c r="I190" s="260"/>
      <c r="J190" s="257"/>
      <c r="K190" s="257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175</v>
      </c>
      <c r="AU190" s="265" t="s">
        <v>79</v>
      </c>
      <c r="AV190" s="15" t="s">
        <v>77</v>
      </c>
      <c r="AW190" s="15" t="s">
        <v>32</v>
      </c>
      <c r="AX190" s="15" t="s">
        <v>70</v>
      </c>
      <c r="AY190" s="265" t="s">
        <v>164</v>
      </c>
    </row>
    <row r="191" s="15" customFormat="1">
      <c r="A191" s="15"/>
      <c r="B191" s="256"/>
      <c r="C191" s="257"/>
      <c r="D191" s="235" t="s">
        <v>175</v>
      </c>
      <c r="E191" s="258" t="s">
        <v>19</v>
      </c>
      <c r="F191" s="259" t="s">
        <v>223</v>
      </c>
      <c r="G191" s="257"/>
      <c r="H191" s="258" t="s">
        <v>19</v>
      </c>
      <c r="I191" s="260"/>
      <c r="J191" s="257"/>
      <c r="K191" s="257"/>
      <c r="L191" s="261"/>
      <c r="M191" s="262"/>
      <c r="N191" s="263"/>
      <c r="O191" s="263"/>
      <c r="P191" s="263"/>
      <c r="Q191" s="263"/>
      <c r="R191" s="263"/>
      <c r="S191" s="263"/>
      <c r="T191" s="264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5" t="s">
        <v>175</v>
      </c>
      <c r="AU191" s="265" t="s">
        <v>79</v>
      </c>
      <c r="AV191" s="15" t="s">
        <v>77</v>
      </c>
      <c r="AW191" s="15" t="s">
        <v>32</v>
      </c>
      <c r="AX191" s="15" t="s">
        <v>70</v>
      </c>
      <c r="AY191" s="265" t="s">
        <v>164</v>
      </c>
    </row>
    <row r="192" s="15" customFormat="1">
      <c r="A192" s="15"/>
      <c r="B192" s="256"/>
      <c r="C192" s="257"/>
      <c r="D192" s="235" t="s">
        <v>175</v>
      </c>
      <c r="E192" s="258" t="s">
        <v>19</v>
      </c>
      <c r="F192" s="259" t="s">
        <v>317</v>
      </c>
      <c r="G192" s="257"/>
      <c r="H192" s="258" t="s">
        <v>19</v>
      </c>
      <c r="I192" s="260"/>
      <c r="J192" s="257"/>
      <c r="K192" s="257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175</v>
      </c>
      <c r="AU192" s="265" t="s">
        <v>79</v>
      </c>
      <c r="AV192" s="15" t="s">
        <v>77</v>
      </c>
      <c r="AW192" s="15" t="s">
        <v>32</v>
      </c>
      <c r="AX192" s="15" t="s">
        <v>70</v>
      </c>
      <c r="AY192" s="265" t="s">
        <v>164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1800</v>
      </c>
      <c r="G193" s="234"/>
      <c r="H193" s="238">
        <v>18.219999999999999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79</v>
      </c>
      <c r="AV193" s="13" t="s">
        <v>79</v>
      </c>
      <c r="AW193" s="13" t="s">
        <v>32</v>
      </c>
      <c r="AX193" s="13" t="s">
        <v>70</v>
      </c>
      <c r="AY193" s="244" t="s">
        <v>164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1801</v>
      </c>
      <c r="G194" s="234"/>
      <c r="H194" s="238">
        <v>33.600000000000001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79</v>
      </c>
      <c r="AV194" s="13" t="s">
        <v>79</v>
      </c>
      <c r="AW194" s="13" t="s">
        <v>32</v>
      </c>
      <c r="AX194" s="13" t="s">
        <v>70</v>
      </c>
      <c r="AY194" s="244" t="s">
        <v>164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1802</v>
      </c>
      <c r="G195" s="234"/>
      <c r="H195" s="238">
        <v>53.024000000000001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79</v>
      </c>
      <c r="AV195" s="13" t="s">
        <v>79</v>
      </c>
      <c r="AW195" s="13" t="s">
        <v>32</v>
      </c>
      <c r="AX195" s="13" t="s">
        <v>70</v>
      </c>
      <c r="AY195" s="244" t="s">
        <v>164</v>
      </c>
    </row>
    <row r="196" s="16" customFormat="1">
      <c r="A196" s="16"/>
      <c r="B196" s="266"/>
      <c r="C196" s="267"/>
      <c r="D196" s="235" t="s">
        <v>175</v>
      </c>
      <c r="E196" s="268" t="s">
        <v>19</v>
      </c>
      <c r="F196" s="269" t="s">
        <v>291</v>
      </c>
      <c r="G196" s="267"/>
      <c r="H196" s="270">
        <v>104.84399999999999</v>
      </c>
      <c r="I196" s="271"/>
      <c r="J196" s="267"/>
      <c r="K196" s="267"/>
      <c r="L196" s="272"/>
      <c r="M196" s="273"/>
      <c r="N196" s="274"/>
      <c r="O196" s="274"/>
      <c r="P196" s="274"/>
      <c r="Q196" s="274"/>
      <c r="R196" s="274"/>
      <c r="S196" s="274"/>
      <c r="T196" s="275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T196" s="276" t="s">
        <v>175</v>
      </c>
      <c r="AU196" s="276" t="s">
        <v>79</v>
      </c>
      <c r="AV196" s="16" t="s">
        <v>183</v>
      </c>
      <c r="AW196" s="16" t="s">
        <v>32</v>
      </c>
      <c r="AX196" s="16" t="s">
        <v>70</v>
      </c>
      <c r="AY196" s="276" t="s">
        <v>164</v>
      </c>
    </row>
    <row r="197" s="15" customFormat="1">
      <c r="A197" s="15"/>
      <c r="B197" s="256"/>
      <c r="C197" s="257"/>
      <c r="D197" s="235" t="s">
        <v>175</v>
      </c>
      <c r="E197" s="258" t="s">
        <v>19</v>
      </c>
      <c r="F197" s="259" t="s">
        <v>319</v>
      </c>
      <c r="G197" s="257"/>
      <c r="H197" s="258" t="s">
        <v>19</v>
      </c>
      <c r="I197" s="260"/>
      <c r="J197" s="257"/>
      <c r="K197" s="257"/>
      <c r="L197" s="261"/>
      <c r="M197" s="262"/>
      <c r="N197" s="263"/>
      <c r="O197" s="263"/>
      <c r="P197" s="263"/>
      <c r="Q197" s="263"/>
      <c r="R197" s="263"/>
      <c r="S197" s="263"/>
      <c r="T197" s="26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5" t="s">
        <v>175</v>
      </c>
      <c r="AU197" s="265" t="s">
        <v>79</v>
      </c>
      <c r="AV197" s="15" t="s">
        <v>77</v>
      </c>
      <c r="AW197" s="15" t="s">
        <v>32</v>
      </c>
      <c r="AX197" s="15" t="s">
        <v>70</v>
      </c>
      <c r="AY197" s="265" t="s">
        <v>164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1804</v>
      </c>
      <c r="G198" s="234"/>
      <c r="H198" s="238">
        <v>29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1805</v>
      </c>
      <c r="G199" s="234"/>
      <c r="H199" s="238">
        <v>27.899999999999999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1806</v>
      </c>
      <c r="G200" s="234"/>
      <c r="H200" s="238">
        <v>32.700000000000003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32</v>
      </c>
      <c r="AX200" s="13" t="s">
        <v>70</v>
      </c>
      <c r="AY200" s="244" t="s">
        <v>164</v>
      </c>
    </row>
    <row r="201" s="16" customFormat="1">
      <c r="A201" s="16"/>
      <c r="B201" s="266"/>
      <c r="C201" s="267"/>
      <c r="D201" s="235" t="s">
        <v>175</v>
      </c>
      <c r="E201" s="268" t="s">
        <v>19</v>
      </c>
      <c r="F201" s="269" t="s">
        <v>291</v>
      </c>
      <c r="G201" s="267"/>
      <c r="H201" s="270">
        <v>89.599999999999994</v>
      </c>
      <c r="I201" s="271"/>
      <c r="J201" s="267"/>
      <c r="K201" s="267"/>
      <c r="L201" s="272"/>
      <c r="M201" s="273"/>
      <c r="N201" s="274"/>
      <c r="O201" s="274"/>
      <c r="P201" s="274"/>
      <c r="Q201" s="274"/>
      <c r="R201" s="274"/>
      <c r="S201" s="274"/>
      <c r="T201" s="275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T201" s="276" t="s">
        <v>175</v>
      </c>
      <c r="AU201" s="276" t="s">
        <v>79</v>
      </c>
      <c r="AV201" s="16" t="s">
        <v>183</v>
      </c>
      <c r="AW201" s="16" t="s">
        <v>32</v>
      </c>
      <c r="AX201" s="16" t="s">
        <v>70</v>
      </c>
      <c r="AY201" s="276" t="s">
        <v>164</v>
      </c>
    </row>
    <row r="202" s="14" customFormat="1">
      <c r="A202" s="14"/>
      <c r="B202" s="245"/>
      <c r="C202" s="246"/>
      <c r="D202" s="235" t="s">
        <v>175</v>
      </c>
      <c r="E202" s="247" t="s">
        <v>19</v>
      </c>
      <c r="F202" s="248" t="s">
        <v>177</v>
      </c>
      <c r="G202" s="246"/>
      <c r="H202" s="249">
        <v>194.44400000000002</v>
      </c>
      <c r="I202" s="250"/>
      <c r="J202" s="246"/>
      <c r="K202" s="246"/>
      <c r="L202" s="251"/>
      <c r="M202" s="252"/>
      <c r="N202" s="253"/>
      <c r="O202" s="253"/>
      <c r="P202" s="253"/>
      <c r="Q202" s="253"/>
      <c r="R202" s="253"/>
      <c r="S202" s="253"/>
      <c r="T202" s="25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5" t="s">
        <v>175</v>
      </c>
      <c r="AU202" s="255" t="s">
        <v>79</v>
      </c>
      <c r="AV202" s="14" t="s">
        <v>171</v>
      </c>
      <c r="AW202" s="14" t="s">
        <v>32</v>
      </c>
      <c r="AX202" s="14" t="s">
        <v>77</v>
      </c>
      <c r="AY202" s="255" t="s">
        <v>164</v>
      </c>
    </row>
    <row r="203" s="2" customFormat="1" ht="24.15" customHeight="1">
      <c r="A203" s="41"/>
      <c r="B203" s="42"/>
      <c r="C203" s="215" t="s">
        <v>299</v>
      </c>
      <c r="D203" s="215" t="s">
        <v>166</v>
      </c>
      <c r="E203" s="216" t="s">
        <v>293</v>
      </c>
      <c r="F203" s="217" t="s">
        <v>294</v>
      </c>
      <c r="G203" s="218" t="s">
        <v>295</v>
      </c>
      <c r="H203" s="219">
        <v>388.88799999999998</v>
      </c>
      <c r="I203" s="220"/>
      <c r="J203" s="221">
        <f>ROUND(I203*H203,2)</f>
        <v>0</v>
      </c>
      <c r="K203" s="217" t="s">
        <v>170</v>
      </c>
      <c r="L203" s="47"/>
      <c r="M203" s="222" t="s">
        <v>19</v>
      </c>
      <c r="N203" s="223" t="s">
        <v>41</v>
      </c>
      <c r="O203" s="87"/>
      <c r="P203" s="224">
        <f>O203*H203</f>
        <v>0</v>
      </c>
      <c r="Q203" s="224">
        <v>0</v>
      </c>
      <c r="R203" s="224">
        <f>Q203*H203</f>
        <v>0</v>
      </c>
      <c r="S203" s="224">
        <v>0</v>
      </c>
      <c r="T203" s="225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6" t="s">
        <v>171</v>
      </c>
      <c r="AT203" s="226" t="s">
        <v>166</v>
      </c>
      <c r="AU203" s="226" t="s">
        <v>79</v>
      </c>
      <c r="AY203" s="20" t="s">
        <v>164</v>
      </c>
      <c r="BE203" s="227">
        <f>IF(N203="základní",J203,0)</f>
        <v>0</v>
      </c>
      <c r="BF203" s="227">
        <f>IF(N203="snížená",J203,0)</f>
        <v>0</v>
      </c>
      <c r="BG203" s="227">
        <f>IF(N203="zákl. přenesená",J203,0)</f>
        <v>0</v>
      </c>
      <c r="BH203" s="227">
        <f>IF(N203="sníž. přenesená",J203,0)</f>
        <v>0</v>
      </c>
      <c r="BI203" s="227">
        <f>IF(N203="nulová",J203,0)</f>
        <v>0</v>
      </c>
      <c r="BJ203" s="20" t="s">
        <v>77</v>
      </c>
      <c r="BK203" s="227">
        <f>ROUND(I203*H203,2)</f>
        <v>0</v>
      </c>
      <c r="BL203" s="20" t="s">
        <v>171</v>
      </c>
      <c r="BM203" s="226" t="s">
        <v>1828</v>
      </c>
    </row>
    <row r="204" s="2" customFormat="1">
      <c r="A204" s="41"/>
      <c r="B204" s="42"/>
      <c r="C204" s="43"/>
      <c r="D204" s="228" t="s">
        <v>173</v>
      </c>
      <c r="E204" s="43"/>
      <c r="F204" s="229" t="s">
        <v>297</v>
      </c>
      <c r="G204" s="43"/>
      <c r="H204" s="43"/>
      <c r="I204" s="230"/>
      <c r="J204" s="43"/>
      <c r="K204" s="43"/>
      <c r="L204" s="47"/>
      <c r="M204" s="231"/>
      <c r="N204" s="232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173</v>
      </c>
      <c r="AU204" s="20" t="s">
        <v>79</v>
      </c>
    </row>
    <row r="205" s="15" customFormat="1">
      <c r="A205" s="15"/>
      <c r="B205" s="256"/>
      <c r="C205" s="257"/>
      <c r="D205" s="235" t="s">
        <v>175</v>
      </c>
      <c r="E205" s="258" t="s">
        <v>19</v>
      </c>
      <c r="F205" s="259" t="s">
        <v>290</v>
      </c>
      <c r="G205" s="257"/>
      <c r="H205" s="258" t="s">
        <v>19</v>
      </c>
      <c r="I205" s="260"/>
      <c r="J205" s="257"/>
      <c r="K205" s="257"/>
      <c r="L205" s="261"/>
      <c r="M205" s="262"/>
      <c r="N205" s="263"/>
      <c r="O205" s="263"/>
      <c r="P205" s="263"/>
      <c r="Q205" s="263"/>
      <c r="R205" s="263"/>
      <c r="S205" s="263"/>
      <c r="T205" s="264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5" t="s">
        <v>175</v>
      </c>
      <c r="AU205" s="265" t="s">
        <v>79</v>
      </c>
      <c r="AV205" s="15" t="s">
        <v>77</v>
      </c>
      <c r="AW205" s="15" t="s">
        <v>32</v>
      </c>
      <c r="AX205" s="15" t="s">
        <v>70</v>
      </c>
      <c r="AY205" s="265" t="s">
        <v>164</v>
      </c>
    </row>
    <row r="206" s="15" customFormat="1">
      <c r="A206" s="15"/>
      <c r="B206" s="256"/>
      <c r="C206" s="257"/>
      <c r="D206" s="235" t="s">
        <v>175</v>
      </c>
      <c r="E206" s="258" t="s">
        <v>19</v>
      </c>
      <c r="F206" s="259" t="s">
        <v>223</v>
      </c>
      <c r="G206" s="257"/>
      <c r="H206" s="258" t="s">
        <v>19</v>
      </c>
      <c r="I206" s="260"/>
      <c r="J206" s="257"/>
      <c r="K206" s="257"/>
      <c r="L206" s="261"/>
      <c r="M206" s="262"/>
      <c r="N206" s="263"/>
      <c r="O206" s="263"/>
      <c r="P206" s="263"/>
      <c r="Q206" s="263"/>
      <c r="R206" s="263"/>
      <c r="S206" s="263"/>
      <c r="T206" s="264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5" t="s">
        <v>175</v>
      </c>
      <c r="AU206" s="265" t="s">
        <v>79</v>
      </c>
      <c r="AV206" s="15" t="s">
        <v>77</v>
      </c>
      <c r="AW206" s="15" t="s">
        <v>32</v>
      </c>
      <c r="AX206" s="15" t="s">
        <v>70</v>
      </c>
      <c r="AY206" s="265" t="s">
        <v>164</v>
      </c>
    </row>
    <row r="207" s="15" customFormat="1">
      <c r="A207" s="15"/>
      <c r="B207" s="256"/>
      <c r="C207" s="257"/>
      <c r="D207" s="235" t="s">
        <v>175</v>
      </c>
      <c r="E207" s="258" t="s">
        <v>19</v>
      </c>
      <c r="F207" s="259" t="s">
        <v>317</v>
      </c>
      <c r="G207" s="257"/>
      <c r="H207" s="258" t="s">
        <v>19</v>
      </c>
      <c r="I207" s="260"/>
      <c r="J207" s="257"/>
      <c r="K207" s="257"/>
      <c r="L207" s="261"/>
      <c r="M207" s="262"/>
      <c r="N207" s="263"/>
      <c r="O207" s="263"/>
      <c r="P207" s="263"/>
      <c r="Q207" s="263"/>
      <c r="R207" s="263"/>
      <c r="S207" s="263"/>
      <c r="T207" s="264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5" t="s">
        <v>175</v>
      </c>
      <c r="AU207" s="265" t="s">
        <v>79</v>
      </c>
      <c r="AV207" s="15" t="s">
        <v>77</v>
      </c>
      <c r="AW207" s="15" t="s">
        <v>32</v>
      </c>
      <c r="AX207" s="15" t="s">
        <v>70</v>
      </c>
      <c r="AY207" s="265" t="s">
        <v>164</v>
      </c>
    </row>
    <row r="208" s="13" customFormat="1">
      <c r="A208" s="13"/>
      <c r="B208" s="233"/>
      <c r="C208" s="234"/>
      <c r="D208" s="235" t="s">
        <v>175</v>
      </c>
      <c r="E208" s="236" t="s">
        <v>19</v>
      </c>
      <c r="F208" s="237" t="s">
        <v>1800</v>
      </c>
      <c r="G208" s="234"/>
      <c r="H208" s="238">
        <v>18.219999999999999</v>
      </c>
      <c r="I208" s="239"/>
      <c r="J208" s="234"/>
      <c r="K208" s="234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175</v>
      </c>
      <c r="AU208" s="244" t="s">
        <v>79</v>
      </c>
      <c r="AV208" s="13" t="s">
        <v>79</v>
      </c>
      <c r="AW208" s="13" t="s">
        <v>32</v>
      </c>
      <c r="AX208" s="13" t="s">
        <v>70</v>
      </c>
      <c r="AY208" s="244" t="s">
        <v>164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1801</v>
      </c>
      <c r="G209" s="234"/>
      <c r="H209" s="238">
        <v>33.600000000000001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79</v>
      </c>
      <c r="AV209" s="13" t="s">
        <v>79</v>
      </c>
      <c r="AW209" s="13" t="s">
        <v>32</v>
      </c>
      <c r="AX209" s="13" t="s">
        <v>70</v>
      </c>
      <c r="AY209" s="244" t="s">
        <v>164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1802</v>
      </c>
      <c r="G210" s="234"/>
      <c r="H210" s="238">
        <v>53.024000000000001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6" customFormat="1">
      <c r="A211" s="16"/>
      <c r="B211" s="266"/>
      <c r="C211" s="267"/>
      <c r="D211" s="235" t="s">
        <v>175</v>
      </c>
      <c r="E211" s="268" t="s">
        <v>19</v>
      </c>
      <c r="F211" s="269" t="s">
        <v>291</v>
      </c>
      <c r="G211" s="267"/>
      <c r="H211" s="270">
        <v>104.84399999999999</v>
      </c>
      <c r="I211" s="271"/>
      <c r="J211" s="267"/>
      <c r="K211" s="267"/>
      <c r="L211" s="272"/>
      <c r="M211" s="273"/>
      <c r="N211" s="274"/>
      <c r="O211" s="274"/>
      <c r="P211" s="274"/>
      <c r="Q211" s="274"/>
      <c r="R211" s="274"/>
      <c r="S211" s="274"/>
      <c r="T211" s="275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T211" s="276" t="s">
        <v>175</v>
      </c>
      <c r="AU211" s="276" t="s">
        <v>79</v>
      </c>
      <c r="AV211" s="16" t="s">
        <v>183</v>
      </c>
      <c r="AW211" s="16" t="s">
        <v>32</v>
      </c>
      <c r="AX211" s="16" t="s">
        <v>70</v>
      </c>
      <c r="AY211" s="276" t="s">
        <v>164</v>
      </c>
    </row>
    <row r="212" s="15" customFormat="1">
      <c r="A212" s="15"/>
      <c r="B212" s="256"/>
      <c r="C212" s="257"/>
      <c r="D212" s="235" t="s">
        <v>175</v>
      </c>
      <c r="E212" s="258" t="s">
        <v>19</v>
      </c>
      <c r="F212" s="259" t="s">
        <v>319</v>
      </c>
      <c r="G212" s="257"/>
      <c r="H212" s="258" t="s">
        <v>19</v>
      </c>
      <c r="I212" s="260"/>
      <c r="J212" s="257"/>
      <c r="K212" s="257"/>
      <c r="L212" s="261"/>
      <c r="M212" s="262"/>
      <c r="N212" s="263"/>
      <c r="O212" s="263"/>
      <c r="P212" s="263"/>
      <c r="Q212" s="263"/>
      <c r="R212" s="263"/>
      <c r="S212" s="263"/>
      <c r="T212" s="264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5" t="s">
        <v>175</v>
      </c>
      <c r="AU212" s="265" t="s">
        <v>79</v>
      </c>
      <c r="AV212" s="15" t="s">
        <v>77</v>
      </c>
      <c r="AW212" s="15" t="s">
        <v>32</v>
      </c>
      <c r="AX212" s="15" t="s">
        <v>70</v>
      </c>
      <c r="AY212" s="265" t="s">
        <v>164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1804</v>
      </c>
      <c r="G213" s="234"/>
      <c r="H213" s="238">
        <v>29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1805</v>
      </c>
      <c r="G214" s="234"/>
      <c r="H214" s="238">
        <v>27.899999999999999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3" customFormat="1">
      <c r="A215" s="13"/>
      <c r="B215" s="233"/>
      <c r="C215" s="234"/>
      <c r="D215" s="235" t="s">
        <v>175</v>
      </c>
      <c r="E215" s="236" t="s">
        <v>19</v>
      </c>
      <c r="F215" s="237" t="s">
        <v>1806</v>
      </c>
      <c r="G215" s="234"/>
      <c r="H215" s="238">
        <v>32.700000000000003</v>
      </c>
      <c r="I215" s="239"/>
      <c r="J215" s="234"/>
      <c r="K215" s="234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175</v>
      </c>
      <c r="AU215" s="244" t="s">
        <v>79</v>
      </c>
      <c r="AV215" s="13" t="s">
        <v>79</v>
      </c>
      <c r="AW215" s="13" t="s">
        <v>32</v>
      </c>
      <c r="AX215" s="13" t="s">
        <v>70</v>
      </c>
      <c r="AY215" s="244" t="s">
        <v>164</v>
      </c>
    </row>
    <row r="216" s="16" customFormat="1">
      <c r="A216" s="16"/>
      <c r="B216" s="266"/>
      <c r="C216" s="267"/>
      <c r="D216" s="235" t="s">
        <v>175</v>
      </c>
      <c r="E216" s="268" t="s">
        <v>19</v>
      </c>
      <c r="F216" s="269" t="s">
        <v>291</v>
      </c>
      <c r="G216" s="267"/>
      <c r="H216" s="270">
        <v>89.599999999999994</v>
      </c>
      <c r="I216" s="271"/>
      <c r="J216" s="267"/>
      <c r="K216" s="267"/>
      <c r="L216" s="272"/>
      <c r="M216" s="273"/>
      <c r="N216" s="274"/>
      <c r="O216" s="274"/>
      <c r="P216" s="274"/>
      <c r="Q216" s="274"/>
      <c r="R216" s="274"/>
      <c r="S216" s="274"/>
      <c r="T216" s="275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T216" s="276" t="s">
        <v>175</v>
      </c>
      <c r="AU216" s="276" t="s">
        <v>79</v>
      </c>
      <c r="AV216" s="16" t="s">
        <v>183</v>
      </c>
      <c r="AW216" s="16" t="s">
        <v>32</v>
      </c>
      <c r="AX216" s="16" t="s">
        <v>70</v>
      </c>
      <c r="AY216" s="276" t="s">
        <v>164</v>
      </c>
    </row>
    <row r="217" s="14" customFormat="1">
      <c r="A217" s="14"/>
      <c r="B217" s="245"/>
      <c r="C217" s="246"/>
      <c r="D217" s="235" t="s">
        <v>175</v>
      </c>
      <c r="E217" s="247" t="s">
        <v>19</v>
      </c>
      <c r="F217" s="248" t="s">
        <v>177</v>
      </c>
      <c r="G217" s="246"/>
      <c r="H217" s="249">
        <v>194.44400000000002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175</v>
      </c>
      <c r="AU217" s="255" t="s">
        <v>79</v>
      </c>
      <c r="AV217" s="14" t="s">
        <v>171</v>
      </c>
      <c r="AW217" s="14" t="s">
        <v>32</v>
      </c>
      <c r="AX217" s="14" t="s">
        <v>77</v>
      </c>
      <c r="AY217" s="255" t="s">
        <v>164</v>
      </c>
    </row>
    <row r="218" s="13" customFormat="1">
      <c r="A218" s="13"/>
      <c r="B218" s="233"/>
      <c r="C218" s="234"/>
      <c r="D218" s="235" t="s">
        <v>175</v>
      </c>
      <c r="E218" s="234"/>
      <c r="F218" s="237" t="s">
        <v>1829</v>
      </c>
      <c r="G218" s="234"/>
      <c r="H218" s="238">
        <v>388.88799999999998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79</v>
      </c>
      <c r="AV218" s="13" t="s">
        <v>79</v>
      </c>
      <c r="AW218" s="13" t="s">
        <v>4</v>
      </c>
      <c r="AX218" s="13" t="s">
        <v>77</v>
      </c>
      <c r="AY218" s="244" t="s">
        <v>164</v>
      </c>
    </row>
    <row r="219" s="2" customFormat="1" ht="24.15" customHeight="1">
      <c r="A219" s="41"/>
      <c r="B219" s="42"/>
      <c r="C219" s="215" t="s">
        <v>7</v>
      </c>
      <c r="D219" s="215" t="s">
        <v>166</v>
      </c>
      <c r="E219" s="216" t="s">
        <v>300</v>
      </c>
      <c r="F219" s="217" t="s">
        <v>301</v>
      </c>
      <c r="G219" s="218" t="s">
        <v>220</v>
      </c>
      <c r="H219" s="219">
        <v>151.80000000000001</v>
      </c>
      <c r="I219" s="220"/>
      <c r="J219" s="221">
        <f>ROUND(I219*H219,2)</f>
        <v>0</v>
      </c>
      <c r="K219" s="217" t="s">
        <v>170</v>
      </c>
      <c r="L219" s="47"/>
      <c r="M219" s="222" t="s">
        <v>19</v>
      </c>
      <c r="N219" s="223" t="s">
        <v>41</v>
      </c>
      <c r="O219" s="87"/>
      <c r="P219" s="224">
        <f>O219*H219</f>
        <v>0</v>
      </c>
      <c r="Q219" s="224">
        <v>0</v>
      </c>
      <c r="R219" s="224">
        <f>Q219*H219</f>
        <v>0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171</v>
      </c>
      <c r="AT219" s="226" t="s">
        <v>166</v>
      </c>
      <c r="AU219" s="226" t="s">
        <v>79</v>
      </c>
      <c r="AY219" s="20" t="s">
        <v>164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77</v>
      </c>
      <c r="BK219" s="227">
        <f>ROUND(I219*H219,2)</f>
        <v>0</v>
      </c>
      <c r="BL219" s="20" t="s">
        <v>171</v>
      </c>
      <c r="BM219" s="226" t="s">
        <v>1830</v>
      </c>
    </row>
    <row r="220" s="2" customFormat="1">
      <c r="A220" s="41"/>
      <c r="B220" s="42"/>
      <c r="C220" s="43"/>
      <c r="D220" s="228" t="s">
        <v>173</v>
      </c>
      <c r="E220" s="43"/>
      <c r="F220" s="229" t="s">
        <v>303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173</v>
      </c>
      <c r="AU220" s="20" t="s">
        <v>79</v>
      </c>
    </row>
    <row r="221" s="15" customFormat="1">
      <c r="A221" s="15"/>
      <c r="B221" s="256"/>
      <c r="C221" s="257"/>
      <c r="D221" s="235" t="s">
        <v>175</v>
      </c>
      <c r="E221" s="258" t="s">
        <v>19</v>
      </c>
      <c r="F221" s="259" t="s">
        <v>223</v>
      </c>
      <c r="G221" s="257"/>
      <c r="H221" s="258" t="s">
        <v>19</v>
      </c>
      <c r="I221" s="260"/>
      <c r="J221" s="257"/>
      <c r="K221" s="257"/>
      <c r="L221" s="261"/>
      <c r="M221" s="262"/>
      <c r="N221" s="263"/>
      <c r="O221" s="263"/>
      <c r="P221" s="263"/>
      <c r="Q221" s="263"/>
      <c r="R221" s="263"/>
      <c r="S221" s="263"/>
      <c r="T221" s="264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5" t="s">
        <v>175</v>
      </c>
      <c r="AU221" s="265" t="s">
        <v>79</v>
      </c>
      <c r="AV221" s="15" t="s">
        <v>77</v>
      </c>
      <c r="AW221" s="15" t="s">
        <v>32</v>
      </c>
      <c r="AX221" s="15" t="s">
        <v>70</v>
      </c>
      <c r="AY221" s="265" t="s">
        <v>164</v>
      </c>
    </row>
    <row r="222" s="15" customFormat="1">
      <c r="A222" s="15"/>
      <c r="B222" s="256"/>
      <c r="C222" s="257"/>
      <c r="D222" s="235" t="s">
        <v>175</v>
      </c>
      <c r="E222" s="258" t="s">
        <v>19</v>
      </c>
      <c r="F222" s="259" t="s">
        <v>317</v>
      </c>
      <c r="G222" s="257"/>
      <c r="H222" s="258" t="s">
        <v>19</v>
      </c>
      <c r="I222" s="260"/>
      <c r="J222" s="257"/>
      <c r="K222" s="257"/>
      <c r="L222" s="261"/>
      <c r="M222" s="262"/>
      <c r="N222" s="263"/>
      <c r="O222" s="263"/>
      <c r="P222" s="263"/>
      <c r="Q222" s="263"/>
      <c r="R222" s="263"/>
      <c r="S222" s="263"/>
      <c r="T222" s="264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5" t="s">
        <v>175</v>
      </c>
      <c r="AU222" s="265" t="s">
        <v>79</v>
      </c>
      <c r="AV222" s="15" t="s">
        <v>77</v>
      </c>
      <c r="AW222" s="15" t="s">
        <v>32</v>
      </c>
      <c r="AX222" s="15" t="s">
        <v>70</v>
      </c>
      <c r="AY222" s="265" t="s">
        <v>164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1800</v>
      </c>
      <c r="G223" s="234"/>
      <c r="H223" s="238">
        <v>18.219999999999999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79</v>
      </c>
      <c r="AV223" s="13" t="s">
        <v>79</v>
      </c>
      <c r="AW223" s="13" t="s">
        <v>32</v>
      </c>
      <c r="AX223" s="13" t="s">
        <v>70</v>
      </c>
      <c r="AY223" s="244" t="s">
        <v>164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1801</v>
      </c>
      <c r="G224" s="234"/>
      <c r="H224" s="238">
        <v>33.600000000000001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1802</v>
      </c>
      <c r="G225" s="234"/>
      <c r="H225" s="238">
        <v>53.024000000000001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79</v>
      </c>
      <c r="AV225" s="13" t="s">
        <v>79</v>
      </c>
      <c r="AW225" s="13" t="s">
        <v>32</v>
      </c>
      <c r="AX225" s="13" t="s">
        <v>70</v>
      </c>
      <c r="AY225" s="244" t="s">
        <v>164</v>
      </c>
    </row>
    <row r="226" s="16" customFormat="1">
      <c r="A226" s="16"/>
      <c r="B226" s="266"/>
      <c r="C226" s="267"/>
      <c r="D226" s="235" t="s">
        <v>175</v>
      </c>
      <c r="E226" s="268" t="s">
        <v>19</v>
      </c>
      <c r="F226" s="269" t="s">
        <v>291</v>
      </c>
      <c r="G226" s="267"/>
      <c r="H226" s="270">
        <v>104.84399999999999</v>
      </c>
      <c r="I226" s="271"/>
      <c r="J226" s="267"/>
      <c r="K226" s="267"/>
      <c r="L226" s="272"/>
      <c r="M226" s="273"/>
      <c r="N226" s="274"/>
      <c r="O226" s="274"/>
      <c r="P226" s="274"/>
      <c r="Q226" s="274"/>
      <c r="R226" s="274"/>
      <c r="S226" s="274"/>
      <c r="T226" s="275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T226" s="276" t="s">
        <v>175</v>
      </c>
      <c r="AU226" s="276" t="s">
        <v>79</v>
      </c>
      <c r="AV226" s="16" t="s">
        <v>183</v>
      </c>
      <c r="AW226" s="16" t="s">
        <v>32</v>
      </c>
      <c r="AX226" s="16" t="s">
        <v>70</v>
      </c>
      <c r="AY226" s="276" t="s">
        <v>164</v>
      </c>
    </row>
    <row r="227" s="15" customFormat="1">
      <c r="A227" s="15"/>
      <c r="B227" s="256"/>
      <c r="C227" s="257"/>
      <c r="D227" s="235" t="s">
        <v>175</v>
      </c>
      <c r="E227" s="258" t="s">
        <v>19</v>
      </c>
      <c r="F227" s="259" t="s">
        <v>319</v>
      </c>
      <c r="G227" s="257"/>
      <c r="H227" s="258" t="s">
        <v>19</v>
      </c>
      <c r="I227" s="260"/>
      <c r="J227" s="257"/>
      <c r="K227" s="257"/>
      <c r="L227" s="261"/>
      <c r="M227" s="262"/>
      <c r="N227" s="263"/>
      <c r="O227" s="263"/>
      <c r="P227" s="263"/>
      <c r="Q227" s="263"/>
      <c r="R227" s="263"/>
      <c r="S227" s="263"/>
      <c r="T227" s="264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5" t="s">
        <v>175</v>
      </c>
      <c r="AU227" s="265" t="s">
        <v>79</v>
      </c>
      <c r="AV227" s="15" t="s">
        <v>77</v>
      </c>
      <c r="AW227" s="15" t="s">
        <v>32</v>
      </c>
      <c r="AX227" s="15" t="s">
        <v>70</v>
      </c>
      <c r="AY227" s="265" t="s">
        <v>164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1804</v>
      </c>
      <c r="G228" s="234"/>
      <c r="H228" s="238">
        <v>29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79</v>
      </c>
      <c r="AV228" s="13" t="s">
        <v>79</v>
      </c>
      <c r="AW228" s="13" t="s">
        <v>32</v>
      </c>
      <c r="AX228" s="13" t="s">
        <v>70</v>
      </c>
      <c r="AY228" s="244" t="s">
        <v>164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1805</v>
      </c>
      <c r="G229" s="234"/>
      <c r="H229" s="238">
        <v>27.899999999999999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79</v>
      </c>
      <c r="AV229" s="13" t="s">
        <v>79</v>
      </c>
      <c r="AW229" s="13" t="s">
        <v>32</v>
      </c>
      <c r="AX229" s="13" t="s">
        <v>70</v>
      </c>
      <c r="AY229" s="244" t="s">
        <v>164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1806</v>
      </c>
      <c r="G230" s="234"/>
      <c r="H230" s="238">
        <v>32.700000000000003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6" customFormat="1">
      <c r="A231" s="16"/>
      <c r="B231" s="266"/>
      <c r="C231" s="267"/>
      <c r="D231" s="235" t="s">
        <v>175</v>
      </c>
      <c r="E231" s="268" t="s">
        <v>19</v>
      </c>
      <c r="F231" s="269" t="s">
        <v>291</v>
      </c>
      <c r="G231" s="267"/>
      <c r="H231" s="270">
        <v>89.599999999999994</v>
      </c>
      <c r="I231" s="271"/>
      <c r="J231" s="267"/>
      <c r="K231" s="267"/>
      <c r="L231" s="272"/>
      <c r="M231" s="273"/>
      <c r="N231" s="274"/>
      <c r="O231" s="274"/>
      <c r="P231" s="274"/>
      <c r="Q231" s="274"/>
      <c r="R231" s="274"/>
      <c r="S231" s="274"/>
      <c r="T231" s="275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T231" s="276" t="s">
        <v>175</v>
      </c>
      <c r="AU231" s="276" t="s">
        <v>79</v>
      </c>
      <c r="AV231" s="16" t="s">
        <v>183</v>
      </c>
      <c r="AW231" s="16" t="s">
        <v>32</v>
      </c>
      <c r="AX231" s="16" t="s">
        <v>70</v>
      </c>
      <c r="AY231" s="276" t="s">
        <v>164</v>
      </c>
    </row>
    <row r="232" s="13" customFormat="1">
      <c r="A232" s="13"/>
      <c r="B232" s="233"/>
      <c r="C232" s="234"/>
      <c r="D232" s="235" t="s">
        <v>175</v>
      </c>
      <c r="E232" s="236" t="s">
        <v>19</v>
      </c>
      <c r="F232" s="237" t="s">
        <v>1831</v>
      </c>
      <c r="G232" s="234"/>
      <c r="H232" s="238">
        <v>-42.643999999999998</v>
      </c>
      <c r="I232" s="239"/>
      <c r="J232" s="234"/>
      <c r="K232" s="234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175</v>
      </c>
      <c r="AU232" s="244" t="s">
        <v>79</v>
      </c>
      <c r="AV232" s="13" t="s">
        <v>79</v>
      </c>
      <c r="AW232" s="13" t="s">
        <v>32</v>
      </c>
      <c r="AX232" s="13" t="s">
        <v>70</v>
      </c>
      <c r="AY232" s="244" t="s">
        <v>164</v>
      </c>
    </row>
    <row r="233" s="16" customFormat="1">
      <c r="A233" s="16"/>
      <c r="B233" s="266"/>
      <c r="C233" s="267"/>
      <c r="D233" s="235" t="s">
        <v>175</v>
      </c>
      <c r="E233" s="268" t="s">
        <v>19</v>
      </c>
      <c r="F233" s="269" t="s">
        <v>291</v>
      </c>
      <c r="G233" s="267"/>
      <c r="H233" s="270">
        <v>-42.643999999999998</v>
      </c>
      <c r="I233" s="271"/>
      <c r="J233" s="267"/>
      <c r="K233" s="267"/>
      <c r="L233" s="272"/>
      <c r="M233" s="273"/>
      <c r="N233" s="274"/>
      <c r="O233" s="274"/>
      <c r="P233" s="274"/>
      <c r="Q233" s="274"/>
      <c r="R233" s="274"/>
      <c r="S233" s="274"/>
      <c r="T233" s="27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76" t="s">
        <v>175</v>
      </c>
      <c r="AU233" s="276" t="s">
        <v>79</v>
      </c>
      <c r="AV233" s="16" t="s">
        <v>183</v>
      </c>
      <c r="AW233" s="16" t="s">
        <v>32</v>
      </c>
      <c r="AX233" s="16" t="s">
        <v>70</v>
      </c>
      <c r="AY233" s="276" t="s">
        <v>164</v>
      </c>
    </row>
    <row r="234" s="14" customFormat="1">
      <c r="A234" s="14"/>
      <c r="B234" s="245"/>
      <c r="C234" s="246"/>
      <c r="D234" s="235" t="s">
        <v>175</v>
      </c>
      <c r="E234" s="247" t="s">
        <v>19</v>
      </c>
      <c r="F234" s="248" t="s">
        <v>177</v>
      </c>
      <c r="G234" s="246"/>
      <c r="H234" s="249">
        <v>151.80000000000001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175</v>
      </c>
      <c r="AU234" s="255" t="s">
        <v>79</v>
      </c>
      <c r="AV234" s="14" t="s">
        <v>171</v>
      </c>
      <c r="AW234" s="14" t="s">
        <v>32</v>
      </c>
      <c r="AX234" s="14" t="s">
        <v>77</v>
      </c>
      <c r="AY234" s="255" t="s">
        <v>164</v>
      </c>
    </row>
    <row r="235" s="2" customFormat="1" ht="16.5" customHeight="1">
      <c r="A235" s="41"/>
      <c r="B235" s="42"/>
      <c r="C235" s="277" t="s">
        <v>312</v>
      </c>
      <c r="D235" s="277" t="s">
        <v>306</v>
      </c>
      <c r="E235" s="278" t="s">
        <v>307</v>
      </c>
      <c r="F235" s="279" t="s">
        <v>308</v>
      </c>
      <c r="G235" s="280" t="s">
        <v>295</v>
      </c>
      <c r="H235" s="281">
        <v>303.60000000000002</v>
      </c>
      <c r="I235" s="282"/>
      <c r="J235" s="283">
        <f>ROUND(I235*H235,2)</f>
        <v>0</v>
      </c>
      <c r="K235" s="279" t="s">
        <v>309</v>
      </c>
      <c r="L235" s="284"/>
      <c r="M235" s="285" t="s">
        <v>19</v>
      </c>
      <c r="N235" s="286" t="s">
        <v>41</v>
      </c>
      <c r="O235" s="87"/>
      <c r="P235" s="224">
        <f>O235*H235</f>
        <v>0</v>
      </c>
      <c r="Q235" s="224">
        <v>0</v>
      </c>
      <c r="R235" s="224">
        <f>Q235*H235</f>
        <v>0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217</v>
      </c>
      <c r="AT235" s="226" t="s">
        <v>306</v>
      </c>
      <c r="AU235" s="226" t="s">
        <v>79</v>
      </c>
      <c r="AY235" s="20" t="s">
        <v>164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77</v>
      </c>
      <c r="BK235" s="227">
        <f>ROUND(I235*H235,2)</f>
        <v>0</v>
      </c>
      <c r="BL235" s="20" t="s">
        <v>171</v>
      </c>
      <c r="BM235" s="226" t="s">
        <v>1832</v>
      </c>
    </row>
    <row r="236" s="13" customFormat="1">
      <c r="A236" s="13"/>
      <c r="B236" s="233"/>
      <c r="C236" s="234"/>
      <c r="D236" s="235" t="s">
        <v>175</v>
      </c>
      <c r="E236" s="234"/>
      <c r="F236" s="237" t="s">
        <v>1833</v>
      </c>
      <c r="G236" s="234"/>
      <c r="H236" s="238">
        <v>303.60000000000002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79</v>
      </c>
      <c r="AV236" s="13" t="s">
        <v>79</v>
      </c>
      <c r="AW236" s="13" t="s">
        <v>4</v>
      </c>
      <c r="AX236" s="13" t="s">
        <v>77</v>
      </c>
      <c r="AY236" s="244" t="s">
        <v>164</v>
      </c>
    </row>
    <row r="237" s="2" customFormat="1" ht="37.8" customHeight="1">
      <c r="A237" s="41"/>
      <c r="B237" s="42"/>
      <c r="C237" s="215" t="s">
        <v>324</v>
      </c>
      <c r="D237" s="215" t="s">
        <v>166</v>
      </c>
      <c r="E237" s="216" t="s">
        <v>313</v>
      </c>
      <c r="F237" s="217" t="s">
        <v>314</v>
      </c>
      <c r="G237" s="218" t="s">
        <v>220</v>
      </c>
      <c r="H237" s="219">
        <v>30.460000000000001</v>
      </c>
      <c r="I237" s="220"/>
      <c r="J237" s="221">
        <f>ROUND(I237*H237,2)</f>
        <v>0</v>
      </c>
      <c r="K237" s="217" t="s">
        <v>170</v>
      </c>
      <c r="L237" s="47"/>
      <c r="M237" s="222" t="s">
        <v>19</v>
      </c>
      <c r="N237" s="223" t="s">
        <v>41</v>
      </c>
      <c r="O237" s="87"/>
      <c r="P237" s="224">
        <f>O237*H237</f>
        <v>0</v>
      </c>
      <c r="Q237" s="224">
        <v>0</v>
      </c>
      <c r="R237" s="224">
        <f>Q237*H237</f>
        <v>0</v>
      </c>
      <c r="S237" s="224">
        <v>0</v>
      </c>
      <c r="T237" s="225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6" t="s">
        <v>171</v>
      </c>
      <c r="AT237" s="226" t="s">
        <v>166</v>
      </c>
      <c r="AU237" s="226" t="s">
        <v>79</v>
      </c>
      <c r="AY237" s="20" t="s">
        <v>164</v>
      </c>
      <c r="BE237" s="227">
        <f>IF(N237="základní",J237,0)</f>
        <v>0</v>
      </c>
      <c r="BF237" s="227">
        <f>IF(N237="snížená",J237,0)</f>
        <v>0</v>
      </c>
      <c r="BG237" s="227">
        <f>IF(N237="zákl. přenesená",J237,0)</f>
        <v>0</v>
      </c>
      <c r="BH237" s="227">
        <f>IF(N237="sníž. přenesená",J237,0)</f>
        <v>0</v>
      </c>
      <c r="BI237" s="227">
        <f>IF(N237="nulová",J237,0)</f>
        <v>0</v>
      </c>
      <c r="BJ237" s="20" t="s">
        <v>77</v>
      </c>
      <c r="BK237" s="227">
        <f>ROUND(I237*H237,2)</f>
        <v>0</v>
      </c>
      <c r="BL237" s="20" t="s">
        <v>171</v>
      </c>
      <c r="BM237" s="226" t="s">
        <v>1834</v>
      </c>
    </row>
    <row r="238" s="2" customFormat="1">
      <c r="A238" s="41"/>
      <c r="B238" s="42"/>
      <c r="C238" s="43"/>
      <c r="D238" s="228" t="s">
        <v>173</v>
      </c>
      <c r="E238" s="43"/>
      <c r="F238" s="229" t="s">
        <v>316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173</v>
      </c>
      <c r="AU238" s="20" t="s">
        <v>79</v>
      </c>
    </row>
    <row r="239" s="15" customFormat="1">
      <c r="A239" s="15"/>
      <c r="B239" s="256"/>
      <c r="C239" s="257"/>
      <c r="D239" s="235" t="s">
        <v>175</v>
      </c>
      <c r="E239" s="258" t="s">
        <v>19</v>
      </c>
      <c r="F239" s="259" t="s">
        <v>317</v>
      </c>
      <c r="G239" s="257"/>
      <c r="H239" s="258" t="s">
        <v>19</v>
      </c>
      <c r="I239" s="260"/>
      <c r="J239" s="257"/>
      <c r="K239" s="257"/>
      <c r="L239" s="261"/>
      <c r="M239" s="262"/>
      <c r="N239" s="263"/>
      <c r="O239" s="263"/>
      <c r="P239" s="263"/>
      <c r="Q239" s="263"/>
      <c r="R239" s="263"/>
      <c r="S239" s="263"/>
      <c r="T239" s="264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5" t="s">
        <v>175</v>
      </c>
      <c r="AU239" s="265" t="s">
        <v>79</v>
      </c>
      <c r="AV239" s="15" t="s">
        <v>77</v>
      </c>
      <c r="AW239" s="15" t="s">
        <v>32</v>
      </c>
      <c r="AX239" s="15" t="s">
        <v>70</v>
      </c>
      <c r="AY239" s="265" t="s">
        <v>164</v>
      </c>
    </row>
    <row r="240" s="13" customFormat="1">
      <c r="A240" s="13"/>
      <c r="B240" s="233"/>
      <c r="C240" s="234"/>
      <c r="D240" s="235" t="s">
        <v>175</v>
      </c>
      <c r="E240" s="236" t="s">
        <v>19</v>
      </c>
      <c r="F240" s="237" t="s">
        <v>1835</v>
      </c>
      <c r="G240" s="234"/>
      <c r="H240" s="238">
        <v>2.7999999999999998</v>
      </c>
      <c r="I240" s="239"/>
      <c r="J240" s="234"/>
      <c r="K240" s="234"/>
      <c r="L240" s="240"/>
      <c r="M240" s="241"/>
      <c r="N240" s="242"/>
      <c r="O240" s="242"/>
      <c r="P240" s="242"/>
      <c r="Q240" s="242"/>
      <c r="R240" s="242"/>
      <c r="S240" s="242"/>
      <c r="T240" s="24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4" t="s">
        <v>175</v>
      </c>
      <c r="AU240" s="244" t="s">
        <v>79</v>
      </c>
      <c r="AV240" s="13" t="s">
        <v>79</v>
      </c>
      <c r="AW240" s="13" t="s">
        <v>32</v>
      </c>
      <c r="AX240" s="13" t="s">
        <v>70</v>
      </c>
      <c r="AY240" s="244" t="s">
        <v>164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1836</v>
      </c>
      <c r="G241" s="234"/>
      <c r="H241" s="238">
        <v>5.25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79</v>
      </c>
      <c r="AV241" s="13" t="s">
        <v>79</v>
      </c>
      <c r="AW241" s="13" t="s">
        <v>32</v>
      </c>
      <c r="AX241" s="13" t="s">
        <v>70</v>
      </c>
      <c r="AY241" s="244" t="s">
        <v>164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1837</v>
      </c>
      <c r="G242" s="234"/>
      <c r="H242" s="238">
        <v>8.1600000000000001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79</v>
      </c>
      <c r="AV242" s="13" t="s">
        <v>79</v>
      </c>
      <c r="AW242" s="13" t="s">
        <v>32</v>
      </c>
      <c r="AX242" s="13" t="s">
        <v>70</v>
      </c>
      <c r="AY242" s="244" t="s">
        <v>164</v>
      </c>
    </row>
    <row r="243" s="16" customFormat="1">
      <c r="A243" s="16"/>
      <c r="B243" s="266"/>
      <c r="C243" s="267"/>
      <c r="D243" s="235" t="s">
        <v>175</v>
      </c>
      <c r="E243" s="268" t="s">
        <v>19</v>
      </c>
      <c r="F243" s="269" t="s">
        <v>291</v>
      </c>
      <c r="G243" s="267"/>
      <c r="H243" s="270">
        <v>16.210000000000001</v>
      </c>
      <c r="I243" s="271"/>
      <c r="J243" s="267"/>
      <c r="K243" s="267"/>
      <c r="L243" s="272"/>
      <c r="M243" s="273"/>
      <c r="N243" s="274"/>
      <c r="O243" s="274"/>
      <c r="P243" s="274"/>
      <c r="Q243" s="274"/>
      <c r="R243" s="274"/>
      <c r="S243" s="274"/>
      <c r="T243" s="275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T243" s="276" t="s">
        <v>175</v>
      </c>
      <c r="AU243" s="276" t="s">
        <v>79</v>
      </c>
      <c r="AV243" s="16" t="s">
        <v>183</v>
      </c>
      <c r="AW243" s="16" t="s">
        <v>32</v>
      </c>
      <c r="AX243" s="16" t="s">
        <v>70</v>
      </c>
      <c r="AY243" s="276" t="s">
        <v>164</v>
      </c>
    </row>
    <row r="244" s="15" customFormat="1">
      <c r="A244" s="15"/>
      <c r="B244" s="256"/>
      <c r="C244" s="257"/>
      <c r="D244" s="235" t="s">
        <v>175</v>
      </c>
      <c r="E244" s="258" t="s">
        <v>19</v>
      </c>
      <c r="F244" s="259" t="s">
        <v>319</v>
      </c>
      <c r="G244" s="257"/>
      <c r="H244" s="258" t="s">
        <v>19</v>
      </c>
      <c r="I244" s="260"/>
      <c r="J244" s="257"/>
      <c r="K244" s="257"/>
      <c r="L244" s="261"/>
      <c r="M244" s="262"/>
      <c r="N244" s="263"/>
      <c r="O244" s="263"/>
      <c r="P244" s="263"/>
      <c r="Q244" s="263"/>
      <c r="R244" s="263"/>
      <c r="S244" s="263"/>
      <c r="T244" s="264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65" t="s">
        <v>175</v>
      </c>
      <c r="AU244" s="265" t="s">
        <v>79</v>
      </c>
      <c r="AV244" s="15" t="s">
        <v>77</v>
      </c>
      <c r="AW244" s="15" t="s">
        <v>32</v>
      </c>
      <c r="AX244" s="15" t="s">
        <v>70</v>
      </c>
      <c r="AY244" s="265" t="s">
        <v>164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1838</v>
      </c>
      <c r="G245" s="234"/>
      <c r="H245" s="238">
        <v>5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79</v>
      </c>
      <c r="AV245" s="13" t="s">
        <v>79</v>
      </c>
      <c r="AW245" s="13" t="s">
        <v>32</v>
      </c>
      <c r="AX245" s="13" t="s">
        <v>70</v>
      </c>
      <c r="AY245" s="244" t="s">
        <v>164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1839</v>
      </c>
      <c r="G246" s="234"/>
      <c r="H246" s="238">
        <v>4.25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79</v>
      </c>
      <c r="AV246" s="13" t="s">
        <v>79</v>
      </c>
      <c r="AW246" s="13" t="s">
        <v>32</v>
      </c>
      <c r="AX246" s="13" t="s">
        <v>70</v>
      </c>
      <c r="AY246" s="244" t="s">
        <v>164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1840</v>
      </c>
      <c r="G247" s="234"/>
      <c r="H247" s="238">
        <v>5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79</v>
      </c>
      <c r="AV247" s="13" t="s">
        <v>79</v>
      </c>
      <c r="AW247" s="13" t="s">
        <v>32</v>
      </c>
      <c r="AX247" s="13" t="s">
        <v>70</v>
      </c>
      <c r="AY247" s="244" t="s">
        <v>164</v>
      </c>
    </row>
    <row r="248" s="16" customFormat="1">
      <c r="A248" s="16"/>
      <c r="B248" s="266"/>
      <c r="C248" s="267"/>
      <c r="D248" s="235" t="s">
        <v>175</v>
      </c>
      <c r="E248" s="268" t="s">
        <v>19</v>
      </c>
      <c r="F248" s="269" t="s">
        <v>291</v>
      </c>
      <c r="G248" s="267"/>
      <c r="H248" s="270">
        <v>14.25</v>
      </c>
      <c r="I248" s="271"/>
      <c r="J248" s="267"/>
      <c r="K248" s="267"/>
      <c r="L248" s="272"/>
      <c r="M248" s="273"/>
      <c r="N248" s="274"/>
      <c r="O248" s="274"/>
      <c r="P248" s="274"/>
      <c r="Q248" s="274"/>
      <c r="R248" s="274"/>
      <c r="S248" s="274"/>
      <c r="T248" s="275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T248" s="276" t="s">
        <v>175</v>
      </c>
      <c r="AU248" s="276" t="s">
        <v>79</v>
      </c>
      <c r="AV248" s="16" t="s">
        <v>183</v>
      </c>
      <c r="AW248" s="16" t="s">
        <v>32</v>
      </c>
      <c r="AX248" s="16" t="s">
        <v>70</v>
      </c>
      <c r="AY248" s="276" t="s">
        <v>164</v>
      </c>
    </row>
    <row r="249" s="14" customFormat="1">
      <c r="A249" s="14"/>
      <c r="B249" s="245"/>
      <c r="C249" s="246"/>
      <c r="D249" s="235" t="s">
        <v>175</v>
      </c>
      <c r="E249" s="247" t="s">
        <v>19</v>
      </c>
      <c r="F249" s="248" t="s">
        <v>177</v>
      </c>
      <c r="G249" s="246"/>
      <c r="H249" s="249">
        <v>30.460000000000001</v>
      </c>
      <c r="I249" s="250"/>
      <c r="J249" s="246"/>
      <c r="K249" s="246"/>
      <c r="L249" s="251"/>
      <c r="M249" s="252"/>
      <c r="N249" s="253"/>
      <c r="O249" s="253"/>
      <c r="P249" s="253"/>
      <c r="Q249" s="253"/>
      <c r="R249" s="253"/>
      <c r="S249" s="253"/>
      <c r="T249" s="25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5" t="s">
        <v>175</v>
      </c>
      <c r="AU249" s="255" t="s">
        <v>79</v>
      </c>
      <c r="AV249" s="14" t="s">
        <v>171</v>
      </c>
      <c r="AW249" s="14" t="s">
        <v>32</v>
      </c>
      <c r="AX249" s="14" t="s">
        <v>77</v>
      </c>
      <c r="AY249" s="255" t="s">
        <v>164</v>
      </c>
    </row>
    <row r="250" s="2" customFormat="1" ht="16.5" customHeight="1">
      <c r="A250" s="41"/>
      <c r="B250" s="42"/>
      <c r="C250" s="277" t="s">
        <v>330</v>
      </c>
      <c r="D250" s="277" t="s">
        <v>306</v>
      </c>
      <c r="E250" s="278" t="s">
        <v>325</v>
      </c>
      <c r="F250" s="279" t="s">
        <v>326</v>
      </c>
      <c r="G250" s="280" t="s">
        <v>295</v>
      </c>
      <c r="H250" s="281">
        <v>60.920000000000002</v>
      </c>
      <c r="I250" s="282"/>
      <c r="J250" s="283">
        <f>ROUND(I250*H250,2)</f>
        <v>0</v>
      </c>
      <c r="K250" s="279" t="s">
        <v>170</v>
      </c>
      <c r="L250" s="284"/>
      <c r="M250" s="285" t="s">
        <v>19</v>
      </c>
      <c r="N250" s="286" t="s">
        <v>41</v>
      </c>
      <c r="O250" s="87"/>
      <c r="P250" s="224">
        <f>O250*H250</f>
        <v>0</v>
      </c>
      <c r="Q250" s="224">
        <v>0</v>
      </c>
      <c r="R250" s="224">
        <f>Q250*H250</f>
        <v>0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217</v>
      </c>
      <c r="AT250" s="226" t="s">
        <v>306</v>
      </c>
      <c r="AU250" s="226" t="s">
        <v>79</v>
      </c>
      <c r="AY250" s="20" t="s">
        <v>164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77</v>
      </c>
      <c r="BK250" s="227">
        <f>ROUND(I250*H250,2)</f>
        <v>0</v>
      </c>
      <c r="BL250" s="20" t="s">
        <v>171</v>
      </c>
      <c r="BM250" s="226" t="s">
        <v>1841</v>
      </c>
    </row>
    <row r="251" s="13" customFormat="1">
      <c r="A251" s="13"/>
      <c r="B251" s="233"/>
      <c r="C251" s="234"/>
      <c r="D251" s="235" t="s">
        <v>175</v>
      </c>
      <c r="E251" s="234"/>
      <c r="F251" s="237" t="s">
        <v>1842</v>
      </c>
      <c r="G251" s="234"/>
      <c r="H251" s="238">
        <v>60.920000000000002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79</v>
      </c>
      <c r="AV251" s="13" t="s">
        <v>79</v>
      </c>
      <c r="AW251" s="13" t="s">
        <v>4</v>
      </c>
      <c r="AX251" s="13" t="s">
        <v>77</v>
      </c>
      <c r="AY251" s="244" t="s">
        <v>164</v>
      </c>
    </row>
    <row r="252" s="12" customFormat="1" ht="22.8" customHeight="1">
      <c r="A252" s="12"/>
      <c r="B252" s="199"/>
      <c r="C252" s="200"/>
      <c r="D252" s="201" t="s">
        <v>69</v>
      </c>
      <c r="E252" s="213" t="s">
        <v>171</v>
      </c>
      <c r="F252" s="213" t="s">
        <v>329</v>
      </c>
      <c r="G252" s="200"/>
      <c r="H252" s="200"/>
      <c r="I252" s="203"/>
      <c r="J252" s="214">
        <f>BK252</f>
        <v>0</v>
      </c>
      <c r="K252" s="200"/>
      <c r="L252" s="205"/>
      <c r="M252" s="206"/>
      <c r="N252" s="207"/>
      <c r="O252" s="207"/>
      <c r="P252" s="208">
        <f>SUM(P253:P265)</f>
        <v>0</v>
      </c>
      <c r="Q252" s="207"/>
      <c r="R252" s="208">
        <f>SUM(R253:R265)</f>
        <v>0</v>
      </c>
      <c r="S252" s="207"/>
      <c r="T252" s="209">
        <f>SUM(T253:T265)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10" t="s">
        <v>77</v>
      </c>
      <c r="AT252" s="211" t="s">
        <v>69</v>
      </c>
      <c r="AU252" s="211" t="s">
        <v>77</v>
      </c>
      <c r="AY252" s="210" t="s">
        <v>164</v>
      </c>
      <c r="BK252" s="212">
        <f>SUM(BK253:BK265)</f>
        <v>0</v>
      </c>
    </row>
    <row r="253" s="2" customFormat="1" ht="16.5" customHeight="1">
      <c r="A253" s="41"/>
      <c r="B253" s="42"/>
      <c r="C253" s="215" t="s">
        <v>341</v>
      </c>
      <c r="D253" s="215" t="s">
        <v>166</v>
      </c>
      <c r="E253" s="216" t="s">
        <v>331</v>
      </c>
      <c r="F253" s="217" t="s">
        <v>332</v>
      </c>
      <c r="G253" s="218" t="s">
        <v>220</v>
      </c>
      <c r="H253" s="219">
        <v>12.183999999999999</v>
      </c>
      <c r="I253" s="220"/>
      <c r="J253" s="221">
        <f>ROUND(I253*H253,2)</f>
        <v>0</v>
      </c>
      <c r="K253" s="217" t="s">
        <v>170</v>
      </c>
      <c r="L253" s="47"/>
      <c r="M253" s="222" t="s">
        <v>19</v>
      </c>
      <c r="N253" s="223" t="s">
        <v>41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</v>
      </c>
      <c r="T253" s="225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171</v>
      </c>
      <c r="AT253" s="226" t="s">
        <v>166</v>
      </c>
      <c r="AU253" s="226" t="s">
        <v>79</v>
      </c>
      <c r="AY253" s="20" t="s">
        <v>164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77</v>
      </c>
      <c r="BK253" s="227">
        <f>ROUND(I253*H253,2)</f>
        <v>0</v>
      </c>
      <c r="BL253" s="20" t="s">
        <v>171</v>
      </c>
      <c r="BM253" s="226" t="s">
        <v>1843</v>
      </c>
    </row>
    <row r="254" s="2" customFormat="1">
      <c r="A254" s="41"/>
      <c r="B254" s="42"/>
      <c r="C254" s="43"/>
      <c r="D254" s="228" t="s">
        <v>173</v>
      </c>
      <c r="E254" s="43"/>
      <c r="F254" s="229" t="s">
        <v>334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173</v>
      </c>
      <c r="AU254" s="20" t="s">
        <v>79</v>
      </c>
    </row>
    <row r="255" s="15" customFormat="1">
      <c r="A255" s="15"/>
      <c r="B255" s="256"/>
      <c r="C255" s="257"/>
      <c r="D255" s="235" t="s">
        <v>175</v>
      </c>
      <c r="E255" s="258" t="s">
        <v>19</v>
      </c>
      <c r="F255" s="259" t="s">
        <v>317</v>
      </c>
      <c r="G255" s="257"/>
      <c r="H255" s="258" t="s">
        <v>19</v>
      </c>
      <c r="I255" s="260"/>
      <c r="J255" s="257"/>
      <c r="K255" s="257"/>
      <c r="L255" s="261"/>
      <c r="M255" s="262"/>
      <c r="N255" s="263"/>
      <c r="O255" s="263"/>
      <c r="P255" s="263"/>
      <c r="Q255" s="263"/>
      <c r="R255" s="263"/>
      <c r="S255" s="263"/>
      <c r="T255" s="264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5" t="s">
        <v>175</v>
      </c>
      <c r="AU255" s="265" t="s">
        <v>79</v>
      </c>
      <c r="AV255" s="15" t="s">
        <v>77</v>
      </c>
      <c r="AW255" s="15" t="s">
        <v>32</v>
      </c>
      <c r="AX255" s="15" t="s">
        <v>70</v>
      </c>
      <c r="AY255" s="265" t="s">
        <v>164</v>
      </c>
    </row>
    <row r="256" s="13" customFormat="1">
      <c r="A256" s="13"/>
      <c r="B256" s="233"/>
      <c r="C256" s="234"/>
      <c r="D256" s="235" t="s">
        <v>175</v>
      </c>
      <c r="E256" s="236" t="s">
        <v>19</v>
      </c>
      <c r="F256" s="237" t="s">
        <v>1844</v>
      </c>
      <c r="G256" s="234"/>
      <c r="H256" s="238">
        <v>1.1200000000000001</v>
      </c>
      <c r="I256" s="239"/>
      <c r="J256" s="234"/>
      <c r="K256" s="234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175</v>
      </c>
      <c r="AU256" s="244" t="s">
        <v>79</v>
      </c>
      <c r="AV256" s="13" t="s">
        <v>79</v>
      </c>
      <c r="AW256" s="13" t="s">
        <v>32</v>
      </c>
      <c r="AX256" s="13" t="s">
        <v>70</v>
      </c>
      <c r="AY256" s="244" t="s">
        <v>164</v>
      </c>
    </row>
    <row r="257" s="13" customFormat="1">
      <c r="A257" s="13"/>
      <c r="B257" s="233"/>
      <c r="C257" s="234"/>
      <c r="D257" s="235" t="s">
        <v>175</v>
      </c>
      <c r="E257" s="236" t="s">
        <v>19</v>
      </c>
      <c r="F257" s="237" t="s">
        <v>1845</v>
      </c>
      <c r="G257" s="234"/>
      <c r="H257" s="238">
        <v>2.1000000000000001</v>
      </c>
      <c r="I257" s="239"/>
      <c r="J257" s="234"/>
      <c r="K257" s="234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175</v>
      </c>
      <c r="AU257" s="244" t="s">
        <v>79</v>
      </c>
      <c r="AV257" s="13" t="s">
        <v>79</v>
      </c>
      <c r="AW257" s="13" t="s">
        <v>32</v>
      </c>
      <c r="AX257" s="13" t="s">
        <v>70</v>
      </c>
      <c r="AY257" s="244" t="s">
        <v>164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1846</v>
      </c>
      <c r="G258" s="234"/>
      <c r="H258" s="238">
        <v>3.2639999999999998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79</v>
      </c>
      <c r="AV258" s="13" t="s">
        <v>79</v>
      </c>
      <c r="AW258" s="13" t="s">
        <v>32</v>
      </c>
      <c r="AX258" s="13" t="s">
        <v>70</v>
      </c>
      <c r="AY258" s="244" t="s">
        <v>164</v>
      </c>
    </row>
    <row r="259" s="16" customFormat="1">
      <c r="A259" s="16"/>
      <c r="B259" s="266"/>
      <c r="C259" s="267"/>
      <c r="D259" s="235" t="s">
        <v>175</v>
      </c>
      <c r="E259" s="268" t="s">
        <v>19</v>
      </c>
      <c r="F259" s="269" t="s">
        <v>291</v>
      </c>
      <c r="G259" s="267"/>
      <c r="H259" s="270">
        <v>6.484</v>
      </c>
      <c r="I259" s="271"/>
      <c r="J259" s="267"/>
      <c r="K259" s="267"/>
      <c r="L259" s="272"/>
      <c r="M259" s="273"/>
      <c r="N259" s="274"/>
      <c r="O259" s="274"/>
      <c r="P259" s="274"/>
      <c r="Q259" s="274"/>
      <c r="R259" s="274"/>
      <c r="S259" s="274"/>
      <c r="T259" s="275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T259" s="276" t="s">
        <v>175</v>
      </c>
      <c r="AU259" s="276" t="s">
        <v>79</v>
      </c>
      <c r="AV259" s="16" t="s">
        <v>183</v>
      </c>
      <c r="AW259" s="16" t="s">
        <v>32</v>
      </c>
      <c r="AX259" s="16" t="s">
        <v>70</v>
      </c>
      <c r="AY259" s="276" t="s">
        <v>164</v>
      </c>
    </row>
    <row r="260" s="15" customFormat="1">
      <c r="A260" s="15"/>
      <c r="B260" s="256"/>
      <c r="C260" s="257"/>
      <c r="D260" s="235" t="s">
        <v>175</v>
      </c>
      <c r="E260" s="258" t="s">
        <v>19</v>
      </c>
      <c r="F260" s="259" t="s">
        <v>319</v>
      </c>
      <c r="G260" s="257"/>
      <c r="H260" s="258" t="s">
        <v>19</v>
      </c>
      <c r="I260" s="260"/>
      <c r="J260" s="257"/>
      <c r="K260" s="257"/>
      <c r="L260" s="261"/>
      <c r="M260" s="262"/>
      <c r="N260" s="263"/>
      <c r="O260" s="263"/>
      <c r="P260" s="263"/>
      <c r="Q260" s="263"/>
      <c r="R260" s="263"/>
      <c r="S260" s="263"/>
      <c r="T260" s="264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5" t="s">
        <v>175</v>
      </c>
      <c r="AU260" s="265" t="s">
        <v>79</v>
      </c>
      <c r="AV260" s="15" t="s">
        <v>77</v>
      </c>
      <c r="AW260" s="15" t="s">
        <v>32</v>
      </c>
      <c r="AX260" s="15" t="s">
        <v>70</v>
      </c>
      <c r="AY260" s="265" t="s">
        <v>164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1847</v>
      </c>
      <c r="G261" s="234"/>
      <c r="H261" s="238">
        <v>2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79</v>
      </c>
      <c r="AV261" s="13" t="s">
        <v>79</v>
      </c>
      <c r="AW261" s="13" t="s">
        <v>32</v>
      </c>
      <c r="AX261" s="13" t="s">
        <v>70</v>
      </c>
      <c r="AY261" s="244" t="s">
        <v>164</v>
      </c>
    </row>
    <row r="262" s="13" customFormat="1">
      <c r="A262" s="13"/>
      <c r="B262" s="233"/>
      <c r="C262" s="234"/>
      <c r="D262" s="235" t="s">
        <v>175</v>
      </c>
      <c r="E262" s="236" t="s">
        <v>19</v>
      </c>
      <c r="F262" s="237" t="s">
        <v>1848</v>
      </c>
      <c r="G262" s="234"/>
      <c r="H262" s="238">
        <v>1.7</v>
      </c>
      <c r="I262" s="239"/>
      <c r="J262" s="234"/>
      <c r="K262" s="234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175</v>
      </c>
      <c r="AU262" s="244" t="s">
        <v>79</v>
      </c>
      <c r="AV262" s="13" t="s">
        <v>79</v>
      </c>
      <c r="AW262" s="13" t="s">
        <v>32</v>
      </c>
      <c r="AX262" s="13" t="s">
        <v>70</v>
      </c>
      <c r="AY262" s="244" t="s">
        <v>164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1849</v>
      </c>
      <c r="G263" s="234"/>
      <c r="H263" s="238">
        <v>2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79</v>
      </c>
      <c r="AV263" s="13" t="s">
        <v>79</v>
      </c>
      <c r="AW263" s="13" t="s">
        <v>32</v>
      </c>
      <c r="AX263" s="13" t="s">
        <v>70</v>
      </c>
      <c r="AY263" s="244" t="s">
        <v>164</v>
      </c>
    </row>
    <row r="264" s="16" customFormat="1">
      <c r="A264" s="16"/>
      <c r="B264" s="266"/>
      <c r="C264" s="267"/>
      <c r="D264" s="235" t="s">
        <v>175</v>
      </c>
      <c r="E264" s="268" t="s">
        <v>19</v>
      </c>
      <c r="F264" s="269" t="s">
        <v>291</v>
      </c>
      <c r="G264" s="267"/>
      <c r="H264" s="270">
        <v>5.7000000000000002</v>
      </c>
      <c r="I264" s="271"/>
      <c r="J264" s="267"/>
      <c r="K264" s="267"/>
      <c r="L264" s="272"/>
      <c r="M264" s="273"/>
      <c r="N264" s="274"/>
      <c r="O264" s="274"/>
      <c r="P264" s="274"/>
      <c r="Q264" s="274"/>
      <c r="R264" s="274"/>
      <c r="S264" s="274"/>
      <c r="T264" s="27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76" t="s">
        <v>175</v>
      </c>
      <c r="AU264" s="276" t="s">
        <v>79</v>
      </c>
      <c r="AV264" s="16" t="s">
        <v>183</v>
      </c>
      <c r="AW264" s="16" t="s">
        <v>32</v>
      </c>
      <c r="AX264" s="16" t="s">
        <v>70</v>
      </c>
      <c r="AY264" s="276" t="s">
        <v>164</v>
      </c>
    </row>
    <row r="265" s="14" customFormat="1">
      <c r="A265" s="14"/>
      <c r="B265" s="245"/>
      <c r="C265" s="246"/>
      <c r="D265" s="235" t="s">
        <v>175</v>
      </c>
      <c r="E265" s="247" t="s">
        <v>19</v>
      </c>
      <c r="F265" s="248" t="s">
        <v>177</v>
      </c>
      <c r="G265" s="246"/>
      <c r="H265" s="249">
        <v>12.183999999999999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175</v>
      </c>
      <c r="AU265" s="255" t="s">
        <v>79</v>
      </c>
      <c r="AV265" s="14" t="s">
        <v>171</v>
      </c>
      <c r="AW265" s="14" t="s">
        <v>32</v>
      </c>
      <c r="AX265" s="14" t="s">
        <v>77</v>
      </c>
      <c r="AY265" s="255" t="s">
        <v>164</v>
      </c>
    </row>
    <row r="266" s="12" customFormat="1" ht="22.8" customHeight="1">
      <c r="A266" s="12"/>
      <c r="B266" s="199"/>
      <c r="C266" s="200"/>
      <c r="D266" s="201" t="s">
        <v>69</v>
      </c>
      <c r="E266" s="213" t="s">
        <v>197</v>
      </c>
      <c r="F266" s="213" t="s">
        <v>340</v>
      </c>
      <c r="G266" s="200"/>
      <c r="H266" s="200"/>
      <c r="I266" s="203"/>
      <c r="J266" s="214">
        <f>BK266</f>
        <v>0</v>
      </c>
      <c r="K266" s="200"/>
      <c r="L266" s="205"/>
      <c r="M266" s="206"/>
      <c r="N266" s="207"/>
      <c r="O266" s="207"/>
      <c r="P266" s="208">
        <f>SUM(P267:P300)</f>
        <v>0</v>
      </c>
      <c r="Q266" s="207"/>
      <c r="R266" s="208">
        <f>SUM(R267:R300)</f>
        <v>2.2304999999999997</v>
      </c>
      <c r="S266" s="207"/>
      <c r="T266" s="209">
        <f>SUM(T267:T300)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0" t="s">
        <v>77</v>
      </c>
      <c r="AT266" s="211" t="s">
        <v>69</v>
      </c>
      <c r="AU266" s="211" t="s">
        <v>77</v>
      </c>
      <c r="AY266" s="210" t="s">
        <v>164</v>
      </c>
      <c r="BK266" s="212">
        <f>SUM(BK267:BK300)</f>
        <v>0</v>
      </c>
    </row>
    <row r="267" s="2" customFormat="1" ht="21.75" customHeight="1">
      <c r="A267" s="41"/>
      <c r="B267" s="42"/>
      <c r="C267" s="215" t="s">
        <v>347</v>
      </c>
      <c r="D267" s="215" t="s">
        <v>166</v>
      </c>
      <c r="E267" s="216" t="s">
        <v>1160</v>
      </c>
      <c r="F267" s="217" t="s">
        <v>1161</v>
      </c>
      <c r="G267" s="218" t="s">
        <v>169</v>
      </c>
      <c r="H267" s="219">
        <v>70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41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79</v>
      </c>
      <c r="AY267" s="20" t="s">
        <v>164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77</v>
      </c>
      <c r="BK267" s="227">
        <f>ROUND(I267*H267,2)</f>
        <v>0</v>
      </c>
      <c r="BL267" s="20" t="s">
        <v>171</v>
      </c>
      <c r="BM267" s="226" t="s">
        <v>1850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1163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79</v>
      </c>
    </row>
    <row r="269" s="13" customFormat="1">
      <c r="A269" s="13"/>
      <c r="B269" s="233"/>
      <c r="C269" s="234"/>
      <c r="D269" s="235" t="s">
        <v>175</v>
      </c>
      <c r="E269" s="236" t="s">
        <v>19</v>
      </c>
      <c r="F269" s="237" t="s">
        <v>1851</v>
      </c>
      <c r="G269" s="234"/>
      <c r="H269" s="238">
        <v>70</v>
      </c>
      <c r="I269" s="239"/>
      <c r="J269" s="234"/>
      <c r="K269" s="234"/>
      <c r="L269" s="240"/>
      <c r="M269" s="241"/>
      <c r="N269" s="242"/>
      <c r="O269" s="242"/>
      <c r="P269" s="242"/>
      <c r="Q269" s="242"/>
      <c r="R269" s="242"/>
      <c r="S269" s="242"/>
      <c r="T269" s="24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4" t="s">
        <v>175</v>
      </c>
      <c r="AU269" s="244" t="s">
        <v>79</v>
      </c>
      <c r="AV269" s="13" t="s">
        <v>79</v>
      </c>
      <c r="AW269" s="13" t="s">
        <v>32</v>
      </c>
      <c r="AX269" s="13" t="s">
        <v>70</v>
      </c>
      <c r="AY269" s="244" t="s">
        <v>164</v>
      </c>
    </row>
    <row r="270" s="14" customFormat="1">
      <c r="A270" s="14"/>
      <c r="B270" s="245"/>
      <c r="C270" s="246"/>
      <c r="D270" s="235" t="s">
        <v>175</v>
      </c>
      <c r="E270" s="247" t="s">
        <v>19</v>
      </c>
      <c r="F270" s="248" t="s">
        <v>177</v>
      </c>
      <c r="G270" s="246"/>
      <c r="H270" s="249">
        <v>70</v>
      </c>
      <c r="I270" s="250"/>
      <c r="J270" s="246"/>
      <c r="K270" s="246"/>
      <c r="L270" s="251"/>
      <c r="M270" s="252"/>
      <c r="N270" s="253"/>
      <c r="O270" s="253"/>
      <c r="P270" s="253"/>
      <c r="Q270" s="253"/>
      <c r="R270" s="253"/>
      <c r="S270" s="253"/>
      <c r="T270" s="25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5" t="s">
        <v>175</v>
      </c>
      <c r="AU270" s="255" t="s">
        <v>79</v>
      </c>
      <c r="AV270" s="14" t="s">
        <v>171</v>
      </c>
      <c r="AW270" s="14" t="s">
        <v>32</v>
      </c>
      <c r="AX270" s="14" t="s">
        <v>77</v>
      </c>
      <c r="AY270" s="255" t="s">
        <v>164</v>
      </c>
    </row>
    <row r="271" s="2" customFormat="1" ht="21.75" customHeight="1">
      <c r="A271" s="41"/>
      <c r="B271" s="42"/>
      <c r="C271" s="215" t="s">
        <v>354</v>
      </c>
      <c r="D271" s="215" t="s">
        <v>166</v>
      </c>
      <c r="E271" s="216" t="s">
        <v>342</v>
      </c>
      <c r="F271" s="217" t="s">
        <v>343</v>
      </c>
      <c r="G271" s="218" t="s">
        <v>169</v>
      </c>
      <c r="H271" s="219">
        <v>70</v>
      </c>
      <c r="I271" s="220"/>
      <c r="J271" s="221">
        <f>ROUND(I271*H271,2)</f>
        <v>0</v>
      </c>
      <c r="K271" s="217" t="s">
        <v>170</v>
      </c>
      <c r="L271" s="47"/>
      <c r="M271" s="222" t="s">
        <v>19</v>
      </c>
      <c r="N271" s="223" t="s">
        <v>41</v>
      </c>
      <c r="O271" s="87"/>
      <c r="P271" s="224">
        <f>O271*H271</f>
        <v>0</v>
      </c>
      <c r="Q271" s="224">
        <v>0</v>
      </c>
      <c r="R271" s="224">
        <f>Q271*H271</f>
        <v>0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171</v>
      </c>
      <c r="AT271" s="226" t="s">
        <v>166</v>
      </c>
      <c r="AU271" s="226" t="s">
        <v>79</v>
      </c>
      <c r="AY271" s="20" t="s">
        <v>164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77</v>
      </c>
      <c r="BK271" s="227">
        <f>ROUND(I271*H271,2)</f>
        <v>0</v>
      </c>
      <c r="BL271" s="20" t="s">
        <v>171</v>
      </c>
      <c r="BM271" s="226" t="s">
        <v>1852</v>
      </c>
    </row>
    <row r="272" s="2" customFormat="1">
      <c r="A272" s="41"/>
      <c r="B272" s="42"/>
      <c r="C272" s="43"/>
      <c r="D272" s="228" t="s">
        <v>173</v>
      </c>
      <c r="E272" s="43"/>
      <c r="F272" s="229" t="s">
        <v>345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173</v>
      </c>
      <c r="AU272" s="20" t="s">
        <v>79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1851</v>
      </c>
      <c r="G273" s="234"/>
      <c r="H273" s="238">
        <v>70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79</v>
      </c>
      <c r="AV273" s="13" t="s">
        <v>79</v>
      </c>
      <c r="AW273" s="13" t="s">
        <v>32</v>
      </c>
      <c r="AX273" s="13" t="s">
        <v>70</v>
      </c>
      <c r="AY273" s="244" t="s">
        <v>164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177</v>
      </c>
      <c r="G274" s="246"/>
      <c r="H274" s="249">
        <v>70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79</v>
      </c>
      <c r="AV274" s="14" t="s">
        <v>171</v>
      </c>
      <c r="AW274" s="14" t="s">
        <v>32</v>
      </c>
      <c r="AX274" s="14" t="s">
        <v>77</v>
      </c>
      <c r="AY274" s="255" t="s">
        <v>164</v>
      </c>
    </row>
    <row r="275" s="2" customFormat="1" ht="21.75" customHeight="1">
      <c r="A275" s="41"/>
      <c r="B275" s="42"/>
      <c r="C275" s="215" t="s">
        <v>360</v>
      </c>
      <c r="D275" s="215" t="s">
        <v>166</v>
      </c>
      <c r="E275" s="216" t="s">
        <v>348</v>
      </c>
      <c r="F275" s="217" t="s">
        <v>349</v>
      </c>
      <c r="G275" s="218" t="s">
        <v>169</v>
      </c>
      <c r="H275" s="219">
        <v>17.5</v>
      </c>
      <c r="I275" s="220"/>
      <c r="J275" s="221">
        <f>ROUND(I275*H275,2)</f>
        <v>0</v>
      </c>
      <c r="K275" s="217" t="s">
        <v>170</v>
      </c>
      <c r="L275" s="47"/>
      <c r="M275" s="222" t="s">
        <v>19</v>
      </c>
      <c r="N275" s="223" t="s">
        <v>41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171</v>
      </c>
      <c r="AT275" s="226" t="s">
        <v>166</v>
      </c>
      <c r="AU275" s="226" t="s">
        <v>79</v>
      </c>
      <c r="AY275" s="20" t="s">
        <v>164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77</v>
      </c>
      <c r="BK275" s="227">
        <f>ROUND(I275*H275,2)</f>
        <v>0</v>
      </c>
      <c r="BL275" s="20" t="s">
        <v>171</v>
      </c>
      <c r="BM275" s="226" t="s">
        <v>1853</v>
      </c>
    </row>
    <row r="276" s="2" customFormat="1">
      <c r="A276" s="41"/>
      <c r="B276" s="42"/>
      <c r="C276" s="43"/>
      <c r="D276" s="228" t="s">
        <v>173</v>
      </c>
      <c r="E276" s="43"/>
      <c r="F276" s="229" t="s">
        <v>351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173</v>
      </c>
      <c r="AU276" s="20" t="s">
        <v>79</v>
      </c>
    </row>
    <row r="277" s="15" customFormat="1">
      <c r="A277" s="15"/>
      <c r="B277" s="256"/>
      <c r="C277" s="257"/>
      <c r="D277" s="235" t="s">
        <v>175</v>
      </c>
      <c r="E277" s="258" t="s">
        <v>19</v>
      </c>
      <c r="F277" s="259" t="s">
        <v>352</v>
      </c>
      <c r="G277" s="257"/>
      <c r="H277" s="258" t="s">
        <v>19</v>
      </c>
      <c r="I277" s="260"/>
      <c r="J277" s="257"/>
      <c r="K277" s="257"/>
      <c r="L277" s="261"/>
      <c r="M277" s="262"/>
      <c r="N277" s="263"/>
      <c r="O277" s="263"/>
      <c r="P277" s="263"/>
      <c r="Q277" s="263"/>
      <c r="R277" s="263"/>
      <c r="S277" s="263"/>
      <c r="T277" s="264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65" t="s">
        <v>175</v>
      </c>
      <c r="AU277" s="265" t="s">
        <v>79</v>
      </c>
      <c r="AV277" s="15" t="s">
        <v>77</v>
      </c>
      <c r="AW277" s="15" t="s">
        <v>32</v>
      </c>
      <c r="AX277" s="15" t="s">
        <v>70</v>
      </c>
      <c r="AY277" s="265" t="s">
        <v>164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1854</v>
      </c>
      <c r="G278" s="234"/>
      <c r="H278" s="238">
        <v>17.5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79</v>
      </c>
      <c r="AV278" s="13" t="s">
        <v>79</v>
      </c>
      <c r="AW278" s="13" t="s">
        <v>32</v>
      </c>
      <c r="AX278" s="13" t="s">
        <v>70</v>
      </c>
      <c r="AY278" s="244" t="s">
        <v>164</v>
      </c>
    </row>
    <row r="279" s="14" customFormat="1">
      <c r="A279" s="14"/>
      <c r="B279" s="245"/>
      <c r="C279" s="246"/>
      <c r="D279" s="235" t="s">
        <v>175</v>
      </c>
      <c r="E279" s="247" t="s">
        <v>19</v>
      </c>
      <c r="F279" s="248" t="s">
        <v>177</v>
      </c>
      <c r="G279" s="246"/>
      <c r="H279" s="249">
        <v>17.5</v>
      </c>
      <c r="I279" s="250"/>
      <c r="J279" s="246"/>
      <c r="K279" s="246"/>
      <c r="L279" s="251"/>
      <c r="M279" s="252"/>
      <c r="N279" s="253"/>
      <c r="O279" s="253"/>
      <c r="P279" s="253"/>
      <c r="Q279" s="253"/>
      <c r="R279" s="253"/>
      <c r="S279" s="253"/>
      <c r="T279" s="25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5" t="s">
        <v>175</v>
      </c>
      <c r="AU279" s="255" t="s">
        <v>79</v>
      </c>
      <c r="AV279" s="14" t="s">
        <v>171</v>
      </c>
      <c r="AW279" s="14" t="s">
        <v>32</v>
      </c>
      <c r="AX279" s="14" t="s">
        <v>77</v>
      </c>
      <c r="AY279" s="255" t="s">
        <v>164</v>
      </c>
    </row>
    <row r="280" s="2" customFormat="1" ht="24.15" customHeight="1">
      <c r="A280" s="41"/>
      <c r="B280" s="42"/>
      <c r="C280" s="215" t="s">
        <v>365</v>
      </c>
      <c r="D280" s="215" t="s">
        <v>166</v>
      </c>
      <c r="E280" s="216" t="s">
        <v>1170</v>
      </c>
      <c r="F280" s="217" t="s">
        <v>1171</v>
      </c>
      <c r="G280" s="218" t="s">
        <v>169</v>
      </c>
      <c r="H280" s="219">
        <v>80</v>
      </c>
      <c r="I280" s="220"/>
      <c r="J280" s="221">
        <f>ROUND(I280*H280,2)</f>
        <v>0</v>
      </c>
      <c r="K280" s="217" t="s">
        <v>170</v>
      </c>
      <c r="L280" s="47"/>
      <c r="M280" s="222" t="s">
        <v>19</v>
      </c>
      <c r="N280" s="223" t="s">
        <v>41</v>
      </c>
      <c r="O280" s="87"/>
      <c r="P280" s="224">
        <f>O280*H280</f>
        <v>0</v>
      </c>
      <c r="Q280" s="224">
        <v>0</v>
      </c>
      <c r="R280" s="224">
        <f>Q280*H280</f>
        <v>0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171</v>
      </c>
      <c r="AT280" s="226" t="s">
        <v>166</v>
      </c>
      <c r="AU280" s="226" t="s">
        <v>79</v>
      </c>
      <c r="AY280" s="20" t="s">
        <v>164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77</v>
      </c>
      <c r="BK280" s="227">
        <f>ROUND(I280*H280,2)</f>
        <v>0</v>
      </c>
      <c r="BL280" s="20" t="s">
        <v>171</v>
      </c>
      <c r="BM280" s="226" t="s">
        <v>1855</v>
      </c>
    </row>
    <row r="281" s="2" customFormat="1">
      <c r="A281" s="41"/>
      <c r="B281" s="42"/>
      <c r="C281" s="43"/>
      <c r="D281" s="228" t="s">
        <v>173</v>
      </c>
      <c r="E281" s="43"/>
      <c r="F281" s="229" t="s">
        <v>1173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173</v>
      </c>
      <c r="AU281" s="20" t="s">
        <v>79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1791</v>
      </c>
      <c r="G282" s="234"/>
      <c r="H282" s="238">
        <v>80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79</v>
      </c>
      <c r="AV282" s="13" t="s">
        <v>79</v>
      </c>
      <c r="AW282" s="13" t="s">
        <v>32</v>
      </c>
      <c r="AX282" s="13" t="s">
        <v>70</v>
      </c>
      <c r="AY282" s="244" t="s">
        <v>164</v>
      </c>
    </row>
    <row r="283" s="14" customFormat="1">
      <c r="A283" s="14"/>
      <c r="B283" s="245"/>
      <c r="C283" s="246"/>
      <c r="D283" s="235" t="s">
        <v>175</v>
      </c>
      <c r="E283" s="247" t="s">
        <v>19</v>
      </c>
      <c r="F283" s="248" t="s">
        <v>177</v>
      </c>
      <c r="G283" s="246"/>
      <c r="H283" s="249">
        <v>80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175</v>
      </c>
      <c r="AU283" s="255" t="s">
        <v>79</v>
      </c>
      <c r="AV283" s="14" t="s">
        <v>171</v>
      </c>
      <c r="AW283" s="14" t="s">
        <v>32</v>
      </c>
      <c r="AX283" s="14" t="s">
        <v>77</v>
      </c>
      <c r="AY283" s="255" t="s">
        <v>164</v>
      </c>
    </row>
    <row r="284" s="2" customFormat="1" ht="16.5" customHeight="1">
      <c r="A284" s="41"/>
      <c r="B284" s="42"/>
      <c r="C284" s="215" t="s">
        <v>371</v>
      </c>
      <c r="D284" s="215" t="s">
        <v>166</v>
      </c>
      <c r="E284" s="216" t="s">
        <v>1178</v>
      </c>
      <c r="F284" s="217" t="s">
        <v>1179</v>
      </c>
      <c r="G284" s="218" t="s">
        <v>169</v>
      </c>
      <c r="H284" s="219">
        <v>80</v>
      </c>
      <c r="I284" s="220"/>
      <c r="J284" s="221">
        <f>ROUND(I284*H284,2)</f>
        <v>0</v>
      </c>
      <c r="K284" s="217" t="s">
        <v>170</v>
      </c>
      <c r="L284" s="47"/>
      <c r="M284" s="222" t="s">
        <v>19</v>
      </c>
      <c r="N284" s="223" t="s">
        <v>41</v>
      </c>
      <c r="O284" s="87"/>
      <c r="P284" s="224">
        <f>O284*H284</f>
        <v>0</v>
      </c>
      <c r="Q284" s="224">
        <v>0</v>
      </c>
      <c r="R284" s="224">
        <f>Q284*H284</f>
        <v>0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171</v>
      </c>
      <c r="AT284" s="226" t="s">
        <v>166</v>
      </c>
      <c r="AU284" s="226" t="s">
        <v>79</v>
      </c>
      <c r="AY284" s="20" t="s">
        <v>164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77</v>
      </c>
      <c r="BK284" s="227">
        <f>ROUND(I284*H284,2)</f>
        <v>0</v>
      </c>
      <c r="BL284" s="20" t="s">
        <v>171</v>
      </c>
      <c r="BM284" s="226" t="s">
        <v>1856</v>
      </c>
    </row>
    <row r="285" s="2" customFormat="1">
      <c r="A285" s="41"/>
      <c r="B285" s="42"/>
      <c r="C285" s="43"/>
      <c r="D285" s="228" t="s">
        <v>173</v>
      </c>
      <c r="E285" s="43"/>
      <c r="F285" s="229" t="s">
        <v>1181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173</v>
      </c>
      <c r="AU285" s="20" t="s">
        <v>79</v>
      </c>
    </row>
    <row r="286" s="13" customFormat="1">
      <c r="A286" s="13"/>
      <c r="B286" s="233"/>
      <c r="C286" s="234"/>
      <c r="D286" s="235" t="s">
        <v>175</v>
      </c>
      <c r="E286" s="236" t="s">
        <v>19</v>
      </c>
      <c r="F286" s="237" t="s">
        <v>1791</v>
      </c>
      <c r="G286" s="234"/>
      <c r="H286" s="238">
        <v>80</v>
      </c>
      <c r="I286" s="239"/>
      <c r="J286" s="234"/>
      <c r="K286" s="234"/>
      <c r="L286" s="240"/>
      <c r="M286" s="241"/>
      <c r="N286" s="242"/>
      <c r="O286" s="242"/>
      <c r="P286" s="242"/>
      <c r="Q286" s="242"/>
      <c r="R286" s="242"/>
      <c r="S286" s="242"/>
      <c r="T286" s="24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4" t="s">
        <v>175</v>
      </c>
      <c r="AU286" s="244" t="s">
        <v>79</v>
      </c>
      <c r="AV286" s="13" t="s">
        <v>79</v>
      </c>
      <c r="AW286" s="13" t="s">
        <v>32</v>
      </c>
      <c r="AX286" s="13" t="s">
        <v>70</v>
      </c>
      <c r="AY286" s="244" t="s">
        <v>164</v>
      </c>
    </row>
    <row r="287" s="14" customFormat="1">
      <c r="A287" s="14"/>
      <c r="B287" s="245"/>
      <c r="C287" s="246"/>
      <c r="D287" s="235" t="s">
        <v>175</v>
      </c>
      <c r="E287" s="247" t="s">
        <v>19</v>
      </c>
      <c r="F287" s="248" t="s">
        <v>177</v>
      </c>
      <c r="G287" s="246"/>
      <c r="H287" s="249">
        <v>80</v>
      </c>
      <c r="I287" s="250"/>
      <c r="J287" s="246"/>
      <c r="K287" s="246"/>
      <c r="L287" s="251"/>
      <c r="M287" s="252"/>
      <c r="N287" s="253"/>
      <c r="O287" s="253"/>
      <c r="P287" s="253"/>
      <c r="Q287" s="253"/>
      <c r="R287" s="253"/>
      <c r="S287" s="253"/>
      <c r="T287" s="25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5" t="s">
        <v>175</v>
      </c>
      <c r="AU287" s="255" t="s">
        <v>79</v>
      </c>
      <c r="AV287" s="14" t="s">
        <v>171</v>
      </c>
      <c r="AW287" s="14" t="s">
        <v>32</v>
      </c>
      <c r="AX287" s="14" t="s">
        <v>77</v>
      </c>
      <c r="AY287" s="255" t="s">
        <v>164</v>
      </c>
    </row>
    <row r="288" s="2" customFormat="1" ht="16.5" customHeight="1">
      <c r="A288" s="41"/>
      <c r="B288" s="42"/>
      <c r="C288" s="215" t="s">
        <v>382</v>
      </c>
      <c r="D288" s="215" t="s">
        <v>166</v>
      </c>
      <c r="E288" s="216" t="s">
        <v>1183</v>
      </c>
      <c r="F288" s="217" t="s">
        <v>1184</v>
      </c>
      <c r="G288" s="218" t="s">
        <v>169</v>
      </c>
      <c r="H288" s="219">
        <v>100</v>
      </c>
      <c r="I288" s="220"/>
      <c r="J288" s="221">
        <f>ROUND(I288*H288,2)</f>
        <v>0</v>
      </c>
      <c r="K288" s="217" t="s">
        <v>170</v>
      </c>
      <c r="L288" s="47"/>
      <c r="M288" s="222" t="s">
        <v>19</v>
      </c>
      <c r="N288" s="223" t="s">
        <v>41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171</v>
      </c>
      <c r="AT288" s="226" t="s">
        <v>166</v>
      </c>
      <c r="AU288" s="226" t="s">
        <v>79</v>
      </c>
      <c r="AY288" s="20" t="s">
        <v>164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77</v>
      </c>
      <c r="BK288" s="227">
        <f>ROUND(I288*H288,2)</f>
        <v>0</v>
      </c>
      <c r="BL288" s="20" t="s">
        <v>171</v>
      </c>
      <c r="BM288" s="226" t="s">
        <v>1857</v>
      </c>
    </row>
    <row r="289" s="2" customFormat="1">
      <c r="A289" s="41"/>
      <c r="B289" s="42"/>
      <c r="C289" s="43"/>
      <c r="D289" s="228" t="s">
        <v>173</v>
      </c>
      <c r="E289" s="43"/>
      <c r="F289" s="229" t="s">
        <v>1186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173</v>
      </c>
      <c r="AU289" s="20" t="s">
        <v>79</v>
      </c>
    </row>
    <row r="290" s="13" customFormat="1">
      <c r="A290" s="13"/>
      <c r="B290" s="233"/>
      <c r="C290" s="234"/>
      <c r="D290" s="235" t="s">
        <v>175</v>
      </c>
      <c r="E290" s="236" t="s">
        <v>19</v>
      </c>
      <c r="F290" s="237" t="s">
        <v>1789</v>
      </c>
      <c r="G290" s="234"/>
      <c r="H290" s="238">
        <v>100</v>
      </c>
      <c r="I290" s="239"/>
      <c r="J290" s="234"/>
      <c r="K290" s="234"/>
      <c r="L290" s="240"/>
      <c r="M290" s="241"/>
      <c r="N290" s="242"/>
      <c r="O290" s="242"/>
      <c r="P290" s="242"/>
      <c r="Q290" s="242"/>
      <c r="R290" s="242"/>
      <c r="S290" s="242"/>
      <c r="T290" s="24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4" t="s">
        <v>175</v>
      </c>
      <c r="AU290" s="244" t="s">
        <v>79</v>
      </c>
      <c r="AV290" s="13" t="s">
        <v>79</v>
      </c>
      <c r="AW290" s="13" t="s">
        <v>32</v>
      </c>
      <c r="AX290" s="13" t="s">
        <v>70</v>
      </c>
      <c r="AY290" s="244" t="s">
        <v>164</v>
      </c>
    </row>
    <row r="291" s="14" customFormat="1">
      <c r="A291" s="14"/>
      <c r="B291" s="245"/>
      <c r="C291" s="246"/>
      <c r="D291" s="235" t="s">
        <v>175</v>
      </c>
      <c r="E291" s="247" t="s">
        <v>19</v>
      </c>
      <c r="F291" s="248" t="s">
        <v>177</v>
      </c>
      <c r="G291" s="246"/>
      <c r="H291" s="249">
        <v>100</v>
      </c>
      <c r="I291" s="250"/>
      <c r="J291" s="246"/>
      <c r="K291" s="246"/>
      <c r="L291" s="251"/>
      <c r="M291" s="252"/>
      <c r="N291" s="253"/>
      <c r="O291" s="253"/>
      <c r="P291" s="253"/>
      <c r="Q291" s="253"/>
      <c r="R291" s="253"/>
      <c r="S291" s="253"/>
      <c r="T291" s="25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5" t="s">
        <v>175</v>
      </c>
      <c r="AU291" s="255" t="s">
        <v>79</v>
      </c>
      <c r="AV291" s="14" t="s">
        <v>171</v>
      </c>
      <c r="AW291" s="14" t="s">
        <v>32</v>
      </c>
      <c r="AX291" s="14" t="s">
        <v>77</v>
      </c>
      <c r="AY291" s="255" t="s">
        <v>164</v>
      </c>
    </row>
    <row r="292" s="2" customFormat="1" ht="24.15" customHeight="1">
      <c r="A292" s="41"/>
      <c r="B292" s="42"/>
      <c r="C292" s="215" t="s">
        <v>388</v>
      </c>
      <c r="D292" s="215" t="s">
        <v>166</v>
      </c>
      <c r="E292" s="216" t="s">
        <v>1189</v>
      </c>
      <c r="F292" s="217" t="s">
        <v>1190</v>
      </c>
      <c r="G292" s="218" t="s">
        <v>169</v>
      </c>
      <c r="H292" s="219">
        <v>100</v>
      </c>
      <c r="I292" s="220"/>
      <c r="J292" s="221">
        <f>ROUND(I292*H292,2)</f>
        <v>0</v>
      </c>
      <c r="K292" s="217" t="s">
        <v>170</v>
      </c>
      <c r="L292" s="47"/>
      <c r="M292" s="222" t="s">
        <v>19</v>
      </c>
      <c r="N292" s="223" t="s">
        <v>41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171</v>
      </c>
      <c r="AT292" s="226" t="s">
        <v>166</v>
      </c>
      <c r="AU292" s="226" t="s">
        <v>79</v>
      </c>
      <c r="AY292" s="20" t="s">
        <v>164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77</v>
      </c>
      <c r="BK292" s="227">
        <f>ROUND(I292*H292,2)</f>
        <v>0</v>
      </c>
      <c r="BL292" s="20" t="s">
        <v>171</v>
      </c>
      <c r="BM292" s="226" t="s">
        <v>1858</v>
      </c>
    </row>
    <row r="293" s="2" customFormat="1">
      <c r="A293" s="41"/>
      <c r="B293" s="42"/>
      <c r="C293" s="43"/>
      <c r="D293" s="228" t="s">
        <v>173</v>
      </c>
      <c r="E293" s="43"/>
      <c r="F293" s="229" t="s">
        <v>1192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173</v>
      </c>
      <c r="AU293" s="20" t="s">
        <v>79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1789</v>
      </c>
      <c r="G294" s="234"/>
      <c r="H294" s="238">
        <v>100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79</v>
      </c>
      <c r="AV294" s="13" t="s">
        <v>79</v>
      </c>
      <c r="AW294" s="13" t="s">
        <v>32</v>
      </c>
      <c r="AX294" s="13" t="s">
        <v>70</v>
      </c>
      <c r="AY294" s="244" t="s">
        <v>164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177</v>
      </c>
      <c r="G295" s="246"/>
      <c r="H295" s="249">
        <v>100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79</v>
      </c>
      <c r="AV295" s="14" t="s">
        <v>171</v>
      </c>
      <c r="AW295" s="14" t="s">
        <v>32</v>
      </c>
      <c r="AX295" s="14" t="s">
        <v>77</v>
      </c>
      <c r="AY295" s="255" t="s">
        <v>164</v>
      </c>
    </row>
    <row r="296" s="2" customFormat="1" ht="37.8" customHeight="1">
      <c r="A296" s="41"/>
      <c r="B296" s="42"/>
      <c r="C296" s="215" t="s">
        <v>393</v>
      </c>
      <c r="D296" s="215" t="s">
        <v>166</v>
      </c>
      <c r="E296" s="216" t="s">
        <v>366</v>
      </c>
      <c r="F296" s="217" t="s">
        <v>367</v>
      </c>
      <c r="G296" s="218" t="s">
        <v>169</v>
      </c>
      <c r="H296" s="219">
        <v>25</v>
      </c>
      <c r="I296" s="220"/>
      <c r="J296" s="221">
        <f>ROUND(I296*H296,2)</f>
        <v>0</v>
      </c>
      <c r="K296" s="217" t="s">
        <v>170</v>
      </c>
      <c r="L296" s="47"/>
      <c r="M296" s="222" t="s">
        <v>19</v>
      </c>
      <c r="N296" s="223" t="s">
        <v>41</v>
      </c>
      <c r="O296" s="87"/>
      <c r="P296" s="224">
        <f>O296*H296</f>
        <v>0</v>
      </c>
      <c r="Q296" s="224">
        <v>0.089219999999999994</v>
      </c>
      <c r="R296" s="224">
        <f>Q296*H296</f>
        <v>2.2304999999999997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171</v>
      </c>
      <c r="AT296" s="226" t="s">
        <v>166</v>
      </c>
      <c r="AU296" s="226" t="s">
        <v>79</v>
      </c>
      <c r="AY296" s="20" t="s">
        <v>164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77</v>
      </c>
      <c r="BK296" s="227">
        <f>ROUND(I296*H296,2)</f>
        <v>0</v>
      </c>
      <c r="BL296" s="20" t="s">
        <v>171</v>
      </c>
      <c r="BM296" s="226" t="s">
        <v>1859</v>
      </c>
    </row>
    <row r="297" s="2" customFormat="1">
      <c r="A297" s="41"/>
      <c r="B297" s="42"/>
      <c r="C297" s="43"/>
      <c r="D297" s="228" t="s">
        <v>173</v>
      </c>
      <c r="E297" s="43"/>
      <c r="F297" s="229" t="s">
        <v>369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173</v>
      </c>
      <c r="AU297" s="20" t="s">
        <v>79</v>
      </c>
    </row>
    <row r="298" s="15" customFormat="1">
      <c r="A298" s="15"/>
      <c r="B298" s="256"/>
      <c r="C298" s="257"/>
      <c r="D298" s="235" t="s">
        <v>175</v>
      </c>
      <c r="E298" s="258" t="s">
        <v>19</v>
      </c>
      <c r="F298" s="259" t="s">
        <v>1783</v>
      </c>
      <c r="G298" s="257"/>
      <c r="H298" s="258" t="s">
        <v>19</v>
      </c>
      <c r="I298" s="260"/>
      <c r="J298" s="257"/>
      <c r="K298" s="257"/>
      <c r="L298" s="261"/>
      <c r="M298" s="262"/>
      <c r="N298" s="263"/>
      <c r="O298" s="263"/>
      <c r="P298" s="263"/>
      <c r="Q298" s="263"/>
      <c r="R298" s="263"/>
      <c r="S298" s="263"/>
      <c r="T298" s="264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65" t="s">
        <v>175</v>
      </c>
      <c r="AU298" s="265" t="s">
        <v>79</v>
      </c>
      <c r="AV298" s="15" t="s">
        <v>77</v>
      </c>
      <c r="AW298" s="15" t="s">
        <v>32</v>
      </c>
      <c r="AX298" s="15" t="s">
        <v>70</v>
      </c>
      <c r="AY298" s="265" t="s">
        <v>164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1784</v>
      </c>
      <c r="G299" s="234"/>
      <c r="H299" s="238">
        <v>25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79</v>
      </c>
      <c r="AV299" s="13" t="s">
        <v>79</v>
      </c>
      <c r="AW299" s="13" t="s">
        <v>32</v>
      </c>
      <c r="AX299" s="13" t="s">
        <v>70</v>
      </c>
      <c r="AY299" s="244" t="s">
        <v>164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177</v>
      </c>
      <c r="G300" s="246"/>
      <c r="H300" s="249">
        <v>25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79</v>
      </c>
      <c r="AV300" s="14" t="s">
        <v>171</v>
      </c>
      <c r="AW300" s="14" t="s">
        <v>32</v>
      </c>
      <c r="AX300" s="14" t="s">
        <v>77</v>
      </c>
      <c r="AY300" s="255" t="s">
        <v>164</v>
      </c>
    </row>
    <row r="301" s="12" customFormat="1" ht="22.8" customHeight="1">
      <c r="A301" s="12"/>
      <c r="B301" s="199"/>
      <c r="C301" s="200"/>
      <c r="D301" s="201" t="s">
        <v>69</v>
      </c>
      <c r="E301" s="213" t="s">
        <v>217</v>
      </c>
      <c r="F301" s="213" t="s">
        <v>370</v>
      </c>
      <c r="G301" s="200"/>
      <c r="H301" s="200"/>
      <c r="I301" s="203"/>
      <c r="J301" s="214">
        <f>BK301</f>
        <v>0</v>
      </c>
      <c r="K301" s="200"/>
      <c r="L301" s="205"/>
      <c r="M301" s="206"/>
      <c r="N301" s="207"/>
      <c r="O301" s="207"/>
      <c r="P301" s="208">
        <f>SUM(P302:P317)</f>
        <v>0</v>
      </c>
      <c r="Q301" s="207"/>
      <c r="R301" s="208">
        <f>SUM(R302:R317)</f>
        <v>0</v>
      </c>
      <c r="S301" s="207"/>
      <c r="T301" s="209">
        <f>SUM(T302:T317)</f>
        <v>5.2953999999999999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10" t="s">
        <v>77</v>
      </c>
      <c r="AT301" s="211" t="s">
        <v>69</v>
      </c>
      <c r="AU301" s="211" t="s">
        <v>77</v>
      </c>
      <c r="AY301" s="210" t="s">
        <v>164</v>
      </c>
      <c r="BK301" s="212">
        <f>SUM(BK302:BK317)</f>
        <v>0</v>
      </c>
    </row>
    <row r="302" s="2" customFormat="1" ht="21.75" customHeight="1">
      <c r="A302" s="41"/>
      <c r="B302" s="42"/>
      <c r="C302" s="215" t="s">
        <v>398</v>
      </c>
      <c r="D302" s="215" t="s">
        <v>166</v>
      </c>
      <c r="E302" s="216" t="s">
        <v>372</v>
      </c>
      <c r="F302" s="217" t="s">
        <v>373</v>
      </c>
      <c r="G302" s="218" t="s">
        <v>200</v>
      </c>
      <c r="H302" s="219">
        <v>119.59999999999999</v>
      </c>
      <c r="I302" s="220"/>
      <c r="J302" s="221">
        <f>ROUND(I302*H302,2)</f>
        <v>0</v>
      </c>
      <c r="K302" s="217" t="s">
        <v>170</v>
      </c>
      <c r="L302" s="47"/>
      <c r="M302" s="222" t="s">
        <v>19</v>
      </c>
      <c r="N302" s="223" t="s">
        <v>41</v>
      </c>
      <c r="O302" s="87"/>
      <c r="P302" s="224">
        <f>O302*H302</f>
        <v>0</v>
      </c>
      <c r="Q302" s="224">
        <v>0</v>
      </c>
      <c r="R302" s="224">
        <f>Q302*H302</f>
        <v>0</v>
      </c>
      <c r="S302" s="224">
        <v>0.043999999999999997</v>
      </c>
      <c r="T302" s="225">
        <f>S302*H302</f>
        <v>5.2623999999999995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171</v>
      </c>
      <c r="AT302" s="226" t="s">
        <v>166</v>
      </c>
      <c r="AU302" s="226" t="s">
        <v>79</v>
      </c>
      <c r="AY302" s="20" t="s">
        <v>164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77</v>
      </c>
      <c r="BK302" s="227">
        <f>ROUND(I302*H302,2)</f>
        <v>0</v>
      </c>
      <c r="BL302" s="20" t="s">
        <v>171</v>
      </c>
      <c r="BM302" s="226" t="s">
        <v>1860</v>
      </c>
    </row>
    <row r="303" s="2" customFormat="1">
      <c r="A303" s="41"/>
      <c r="B303" s="42"/>
      <c r="C303" s="43"/>
      <c r="D303" s="228" t="s">
        <v>173</v>
      </c>
      <c r="E303" s="43"/>
      <c r="F303" s="229" t="s">
        <v>375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173</v>
      </c>
      <c r="AU303" s="20" t="s">
        <v>79</v>
      </c>
    </row>
    <row r="304" s="15" customFormat="1">
      <c r="A304" s="15"/>
      <c r="B304" s="256"/>
      <c r="C304" s="257"/>
      <c r="D304" s="235" t="s">
        <v>175</v>
      </c>
      <c r="E304" s="258" t="s">
        <v>19</v>
      </c>
      <c r="F304" s="259" t="s">
        <v>376</v>
      </c>
      <c r="G304" s="257"/>
      <c r="H304" s="258" t="s">
        <v>19</v>
      </c>
      <c r="I304" s="260"/>
      <c r="J304" s="257"/>
      <c r="K304" s="257"/>
      <c r="L304" s="261"/>
      <c r="M304" s="262"/>
      <c r="N304" s="263"/>
      <c r="O304" s="263"/>
      <c r="P304" s="263"/>
      <c r="Q304" s="263"/>
      <c r="R304" s="263"/>
      <c r="S304" s="263"/>
      <c r="T304" s="264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5" t="s">
        <v>175</v>
      </c>
      <c r="AU304" s="265" t="s">
        <v>79</v>
      </c>
      <c r="AV304" s="15" t="s">
        <v>77</v>
      </c>
      <c r="AW304" s="15" t="s">
        <v>32</v>
      </c>
      <c r="AX304" s="15" t="s">
        <v>70</v>
      </c>
      <c r="AY304" s="265" t="s">
        <v>164</v>
      </c>
    </row>
    <row r="305" s="15" customFormat="1">
      <c r="A305" s="15"/>
      <c r="B305" s="256"/>
      <c r="C305" s="257"/>
      <c r="D305" s="235" t="s">
        <v>175</v>
      </c>
      <c r="E305" s="258" t="s">
        <v>19</v>
      </c>
      <c r="F305" s="259" t="s">
        <v>317</v>
      </c>
      <c r="G305" s="257"/>
      <c r="H305" s="258" t="s">
        <v>19</v>
      </c>
      <c r="I305" s="260"/>
      <c r="J305" s="257"/>
      <c r="K305" s="257"/>
      <c r="L305" s="261"/>
      <c r="M305" s="262"/>
      <c r="N305" s="263"/>
      <c r="O305" s="263"/>
      <c r="P305" s="263"/>
      <c r="Q305" s="263"/>
      <c r="R305" s="263"/>
      <c r="S305" s="263"/>
      <c r="T305" s="264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65" t="s">
        <v>175</v>
      </c>
      <c r="AU305" s="265" t="s">
        <v>79</v>
      </c>
      <c r="AV305" s="15" t="s">
        <v>77</v>
      </c>
      <c r="AW305" s="15" t="s">
        <v>32</v>
      </c>
      <c r="AX305" s="15" t="s">
        <v>70</v>
      </c>
      <c r="AY305" s="265" t="s">
        <v>164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1861</v>
      </c>
      <c r="G306" s="234"/>
      <c r="H306" s="238">
        <v>11.199999999999999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79</v>
      </c>
      <c r="AV306" s="13" t="s">
        <v>79</v>
      </c>
      <c r="AW306" s="13" t="s">
        <v>32</v>
      </c>
      <c r="AX306" s="13" t="s">
        <v>70</v>
      </c>
      <c r="AY306" s="244" t="s">
        <v>164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1862</v>
      </c>
      <c r="G307" s="234"/>
      <c r="H307" s="238">
        <v>21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79</v>
      </c>
      <c r="AV307" s="13" t="s">
        <v>79</v>
      </c>
      <c r="AW307" s="13" t="s">
        <v>32</v>
      </c>
      <c r="AX307" s="13" t="s">
        <v>70</v>
      </c>
      <c r="AY307" s="244" t="s">
        <v>164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1863</v>
      </c>
      <c r="G308" s="234"/>
      <c r="H308" s="238">
        <v>30.399999999999999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79</v>
      </c>
      <c r="AV308" s="13" t="s">
        <v>79</v>
      </c>
      <c r="AW308" s="13" t="s">
        <v>32</v>
      </c>
      <c r="AX308" s="13" t="s">
        <v>70</v>
      </c>
      <c r="AY308" s="244" t="s">
        <v>164</v>
      </c>
    </row>
    <row r="309" s="16" customFormat="1">
      <c r="A309" s="16"/>
      <c r="B309" s="266"/>
      <c r="C309" s="267"/>
      <c r="D309" s="235" t="s">
        <v>175</v>
      </c>
      <c r="E309" s="268" t="s">
        <v>19</v>
      </c>
      <c r="F309" s="269" t="s">
        <v>291</v>
      </c>
      <c r="G309" s="267"/>
      <c r="H309" s="270">
        <v>62.600000000000001</v>
      </c>
      <c r="I309" s="271"/>
      <c r="J309" s="267"/>
      <c r="K309" s="267"/>
      <c r="L309" s="272"/>
      <c r="M309" s="273"/>
      <c r="N309" s="274"/>
      <c r="O309" s="274"/>
      <c r="P309" s="274"/>
      <c r="Q309" s="274"/>
      <c r="R309" s="274"/>
      <c r="S309" s="274"/>
      <c r="T309" s="275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T309" s="276" t="s">
        <v>175</v>
      </c>
      <c r="AU309" s="276" t="s">
        <v>79</v>
      </c>
      <c r="AV309" s="16" t="s">
        <v>183</v>
      </c>
      <c r="AW309" s="16" t="s">
        <v>32</v>
      </c>
      <c r="AX309" s="16" t="s">
        <v>70</v>
      </c>
      <c r="AY309" s="276" t="s">
        <v>164</v>
      </c>
    </row>
    <row r="310" s="15" customFormat="1">
      <c r="A310" s="15"/>
      <c r="B310" s="256"/>
      <c r="C310" s="257"/>
      <c r="D310" s="235" t="s">
        <v>175</v>
      </c>
      <c r="E310" s="258" t="s">
        <v>19</v>
      </c>
      <c r="F310" s="259" t="s">
        <v>319</v>
      </c>
      <c r="G310" s="257"/>
      <c r="H310" s="258" t="s">
        <v>19</v>
      </c>
      <c r="I310" s="260"/>
      <c r="J310" s="257"/>
      <c r="K310" s="257"/>
      <c r="L310" s="261"/>
      <c r="M310" s="262"/>
      <c r="N310" s="263"/>
      <c r="O310" s="263"/>
      <c r="P310" s="263"/>
      <c r="Q310" s="263"/>
      <c r="R310" s="263"/>
      <c r="S310" s="263"/>
      <c r="T310" s="264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5" t="s">
        <v>175</v>
      </c>
      <c r="AU310" s="265" t="s">
        <v>79</v>
      </c>
      <c r="AV310" s="15" t="s">
        <v>77</v>
      </c>
      <c r="AW310" s="15" t="s">
        <v>32</v>
      </c>
      <c r="AX310" s="15" t="s">
        <v>70</v>
      </c>
      <c r="AY310" s="265" t="s">
        <v>164</v>
      </c>
    </row>
    <row r="311" s="13" customFormat="1">
      <c r="A311" s="13"/>
      <c r="B311" s="233"/>
      <c r="C311" s="234"/>
      <c r="D311" s="235" t="s">
        <v>175</v>
      </c>
      <c r="E311" s="236" t="s">
        <v>19</v>
      </c>
      <c r="F311" s="237" t="s">
        <v>1864</v>
      </c>
      <c r="G311" s="234"/>
      <c r="H311" s="238">
        <v>20</v>
      </c>
      <c r="I311" s="239"/>
      <c r="J311" s="234"/>
      <c r="K311" s="234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175</v>
      </c>
      <c r="AU311" s="244" t="s">
        <v>79</v>
      </c>
      <c r="AV311" s="13" t="s">
        <v>79</v>
      </c>
      <c r="AW311" s="13" t="s">
        <v>32</v>
      </c>
      <c r="AX311" s="13" t="s">
        <v>70</v>
      </c>
      <c r="AY311" s="244" t="s">
        <v>164</v>
      </c>
    </row>
    <row r="312" s="13" customFormat="1">
      <c r="A312" s="13"/>
      <c r="B312" s="233"/>
      <c r="C312" s="234"/>
      <c r="D312" s="235" t="s">
        <v>175</v>
      </c>
      <c r="E312" s="236" t="s">
        <v>19</v>
      </c>
      <c r="F312" s="237" t="s">
        <v>1865</v>
      </c>
      <c r="G312" s="234"/>
      <c r="H312" s="238">
        <v>17</v>
      </c>
      <c r="I312" s="239"/>
      <c r="J312" s="234"/>
      <c r="K312" s="234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175</v>
      </c>
      <c r="AU312" s="244" t="s">
        <v>79</v>
      </c>
      <c r="AV312" s="13" t="s">
        <v>79</v>
      </c>
      <c r="AW312" s="13" t="s">
        <v>32</v>
      </c>
      <c r="AX312" s="13" t="s">
        <v>70</v>
      </c>
      <c r="AY312" s="244" t="s">
        <v>164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1866</v>
      </c>
      <c r="G313" s="234"/>
      <c r="H313" s="238">
        <v>20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79</v>
      </c>
      <c r="AV313" s="13" t="s">
        <v>79</v>
      </c>
      <c r="AW313" s="13" t="s">
        <v>32</v>
      </c>
      <c r="AX313" s="13" t="s">
        <v>70</v>
      </c>
      <c r="AY313" s="244" t="s">
        <v>164</v>
      </c>
    </row>
    <row r="314" s="16" customFormat="1">
      <c r="A314" s="16"/>
      <c r="B314" s="266"/>
      <c r="C314" s="267"/>
      <c r="D314" s="235" t="s">
        <v>175</v>
      </c>
      <c r="E314" s="268" t="s">
        <v>19</v>
      </c>
      <c r="F314" s="269" t="s">
        <v>291</v>
      </c>
      <c r="G314" s="267"/>
      <c r="H314" s="270">
        <v>57</v>
      </c>
      <c r="I314" s="271"/>
      <c r="J314" s="267"/>
      <c r="K314" s="267"/>
      <c r="L314" s="272"/>
      <c r="M314" s="273"/>
      <c r="N314" s="274"/>
      <c r="O314" s="274"/>
      <c r="P314" s="274"/>
      <c r="Q314" s="274"/>
      <c r="R314" s="274"/>
      <c r="S314" s="274"/>
      <c r="T314" s="275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T314" s="276" t="s">
        <v>175</v>
      </c>
      <c r="AU314" s="276" t="s">
        <v>79</v>
      </c>
      <c r="AV314" s="16" t="s">
        <v>183</v>
      </c>
      <c r="AW314" s="16" t="s">
        <v>32</v>
      </c>
      <c r="AX314" s="16" t="s">
        <v>70</v>
      </c>
      <c r="AY314" s="276" t="s">
        <v>164</v>
      </c>
    </row>
    <row r="315" s="14" customFormat="1">
      <c r="A315" s="14"/>
      <c r="B315" s="245"/>
      <c r="C315" s="246"/>
      <c r="D315" s="235" t="s">
        <v>175</v>
      </c>
      <c r="E315" s="247" t="s">
        <v>19</v>
      </c>
      <c r="F315" s="248" t="s">
        <v>177</v>
      </c>
      <c r="G315" s="246"/>
      <c r="H315" s="249">
        <v>119.59999999999999</v>
      </c>
      <c r="I315" s="250"/>
      <c r="J315" s="246"/>
      <c r="K315" s="246"/>
      <c r="L315" s="251"/>
      <c r="M315" s="252"/>
      <c r="N315" s="253"/>
      <c r="O315" s="253"/>
      <c r="P315" s="253"/>
      <c r="Q315" s="253"/>
      <c r="R315" s="253"/>
      <c r="S315" s="253"/>
      <c r="T315" s="25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5" t="s">
        <v>175</v>
      </c>
      <c r="AU315" s="255" t="s">
        <v>79</v>
      </c>
      <c r="AV315" s="14" t="s">
        <v>171</v>
      </c>
      <c r="AW315" s="14" t="s">
        <v>32</v>
      </c>
      <c r="AX315" s="14" t="s">
        <v>77</v>
      </c>
      <c r="AY315" s="255" t="s">
        <v>164</v>
      </c>
    </row>
    <row r="316" s="2" customFormat="1" ht="16.5" customHeight="1">
      <c r="A316" s="41"/>
      <c r="B316" s="42"/>
      <c r="C316" s="215" t="s">
        <v>403</v>
      </c>
      <c r="D316" s="215" t="s">
        <v>166</v>
      </c>
      <c r="E316" s="216" t="s">
        <v>383</v>
      </c>
      <c r="F316" s="217" t="s">
        <v>384</v>
      </c>
      <c r="G316" s="218" t="s">
        <v>385</v>
      </c>
      <c r="H316" s="219">
        <v>1</v>
      </c>
      <c r="I316" s="220"/>
      <c r="J316" s="221">
        <f>ROUND(I316*H316,2)</f>
        <v>0</v>
      </c>
      <c r="K316" s="217" t="s">
        <v>170</v>
      </c>
      <c r="L316" s="47"/>
      <c r="M316" s="222" t="s">
        <v>19</v>
      </c>
      <c r="N316" s="223" t="s">
        <v>41</v>
      </c>
      <c r="O316" s="87"/>
      <c r="P316" s="224">
        <f>O316*H316</f>
        <v>0</v>
      </c>
      <c r="Q316" s="224">
        <v>0</v>
      </c>
      <c r="R316" s="224">
        <f>Q316*H316</f>
        <v>0</v>
      </c>
      <c r="S316" s="224">
        <v>0.033000000000000002</v>
      </c>
      <c r="T316" s="225">
        <f>S316*H316</f>
        <v>0.033000000000000002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171</v>
      </c>
      <c r="AT316" s="226" t="s">
        <v>166</v>
      </c>
      <c r="AU316" s="226" t="s">
        <v>79</v>
      </c>
      <c r="AY316" s="20" t="s">
        <v>164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77</v>
      </c>
      <c r="BK316" s="227">
        <f>ROUND(I316*H316,2)</f>
        <v>0</v>
      </c>
      <c r="BL316" s="20" t="s">
        <v>171</v>
      </c>
      <c r="BM316" s="226" t="s">
        <v>1867</v>
      </c>
    </row>
    <row r="317" s="2" customFormat="1">
      <c r="A317" s="41"/>
      <c r="B317" s="42"/>
      <c r="C317" s="43"/>
      <c r="D317" s="228" t="s">
        <v>173</v>
      </c>
      <c r="E317" s="43"/>
      <c r="F317" s="229" t="s">
        <v>387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173</v>
      </c>
      <c r="AU317" s="20" t="s">
        <v>79</v>
      </c>
    </row>
    <row r="318" s="12" customFormat="1" ht="22.8" customHeight="1">
      <c r="A318" s="12"/>
      <c r="B318" s="199"/>
      <c r="C318" s="200"/>
      <c r="D318" s="201" t="s">
        <v>69</v>
      </c>
      <c r="E318" s="213" t="s">
        <v>227</v>
      </c>
      <c r="F318" s="213" t="s">
        <v>397</v>
      </c>
      <c r="G318" s="200"/>
      <c r="H318" s="200"/>
      <c r="I318" s="203"/>
      <c r="J318" s="214">
        <f>BK318</f>
        <v>0</v>
      </c>
      <c r="K318" s="200"/>
      <c r="L318" s="205"/>
      <c r="M318" s="206"/>
      <c r="N318" s="207"/>
      <c r="O318" s="207"/>
      <c r="P318" s="208">
        <f>SUM(P319:P346)</f>
        <v>0</v>
      </c>
      <c r="Q318" s="207"/>
      <c r="R318" s="208">
        <f>SUM(R319:R346)</f>
        <v>3.2266148500000003</v>
      </c>
      <c r="S318" s="207"/>
      <c r="T318" s="209">
        <f>SUM(T319:T346)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10" t="s">
        <v>77</v>
      </c>
      <c r="AT318" s="211" t="s">
        <v>69</v>
      </c>
      <c r="AU318" s="211" t="s">
        <v>77</v>
      </c>
      <c r="AY318" s="210" t="s">
        <v>164</v>
      </c>
      <c r="BK318" s="212">
        <f>SUM(BK319:BK346)</f>
        <v>0</v>
      </c>
    </row>
    <row r="319" s="2" customFormat="1" ht="24.15" customHeight="1">
      <c r="A319" s="41"/>
      <c r="B319" s="42"/>
      <c r="C319" s="215" t="s">
        <v>408</v>
      </c>
      <c r="D319" s="215" t="s">
        <v>166</v>
      </c>
      <c r="E319" s="216" t="s">
        <v>399</v>
      </c>
      <c r="F319" s="217" t="s">
        <v>400</v>
      </c>
      <c r="G319" s="218" t="s">
        <v>200</v>
      </c>
      <c r="H319" s="219">
        <v>19</v>
      </c>
      <c r="I319" s="220"/>
      <c r="J319" s="221">
        <f>ROUND(I319*H319,2)</f>
        <v>0</v>
      </c>
      <c r="K319" s="217" t="s">
        <v>170</v>
      </c>
      <c r="L319" s="47"/>
      <c r="M319" s="222" t="s">
        <v>19</v>
      </c>
      <c r="N319" s="223" t="s">
        <v>41</v>
      </c>
      <c r="O319" s="87"/>
      <c r="P319" s="224">
        <f>O319*H319</f>
        <v>0</v>
      </c>
      <c r="Q319" s="224">
        <v>0.16850000000000001</v>
      </c>
      <c r="R319" s="224">
        <f>Q319*H319</f>
        <v>3.2015000000000002</v>
      </c>
      <c r="S319" s="224">
        <v>0</v>
      </c>
      <c r="T319" s="225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26" t="s">
        <v>171</v>
      </c>
      <c r="AT319" s="226" t="s">
        <v>166</v>
      </c>
      <c r="AU319" s="226" t="s">
        <v>79</v>
      </c>
      <c r="AY319" s="20" t="s">
        <v>164</v>
      </c>
      <c r="BE319" s="227">
        <f>IF(N319="základní",J319,0)</f>
        <v>0</v>
      </c>
      <c r="BF319" s="227">
        <f>IF(N319="snížená",J319,0)</f>
        <v>0</v>
      </c>
      <c r="BG319" s="227">
        <f>IF(N319="zákl. přenesená",J319,0)</f>
        <v>0</v>
      </c>
      <c r="BH319" s="227">
        <f>IF(N319="sníž. přenesená",J319,0)</f>
        <v>0</v>
      </c>
      <c r="BI319" s="227">
        <f>IF(N319="nulová",J319,0)</f>
        <v>0</v>
      </c>
      <c r="BJ319" s="20" t="s">
        <v>77</v>
      </c>
      <c r="BK319" s="227">
        <f>ROUND(I319*H319,2)</f>
        <v>0</v>
      </c>
      <c r="BL319" s="20" t="s">
        <v>171</v>
      </c>
      <c r="BM319" s="226" t="s">
        <v>1868</v>
      </c>
    </row>
    <row r="320" s="2" customFormat="1">
      <c r="A320" s="41"/>
      <c r="B320" s="42"/>
      <c r="C320" s="43"/>
      <c r="D320" s="228" t="s">
        <v>173</v>
      </c>
      <c r="E320" s="43"/>
      <c r="F320" s="229" t="s">
        <v>402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173</v>
      </c>
      <c r="AU320" s="20" t="s">
        <v>79</v>
      </c>
    </row>
    <row r="321" s="15" customFormat="1">
      <c r="A321" s="15"/>
      <c r="B321" s="256"/>
      <c r="C321" s="257"/>
      <c r="D321" s="235" t="s">
        <v>175</v>
      </c>
      <c r="E321" s="258" t="s">
        <v>19</v>
      </c>
      <c r="F321" s="259" t="s">
        <v>1051</v>
      </c>
      <c r="G321" s="257"/>
      <c r="H321" s="258" t="s">
        <v>19</v>
      </c>
      <c r="I321" s="260"/>
      <c r="J321" s="257"/>
      <c r="K321" s="257"/>
      <c r="L321" s="261"/>
      <c r="M321" s="262"/>
      <c r="N321" s="263"/>
      <c r="O321" s="263"/>
      <c r="P321" s="263"/>
      <c r="Q321" s="263"/>
      <c r="R321" s="263"/>
      <c r="S321" s="263"/>
      <c r="T321" s="264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65" t="s">
        <v>175</v>
      </c>
      <c r="AU321" s="265" t="s">
        <v>79</v>
      </c>
      <c r="AV321" s="15" t="s">
        <v>77</v>
      </c>
      <c r="AW321" s="15" t="s">
        <v>32</v>
      </c>
      <c r="AX321" s="15" t="s">
        <v>70</v>
      </c>
      <c r="AY321" s="265" t="s">
        <v>164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1793</v>
      </c>
      <c r="G322" s="234"/>
      <c r="H322" s="238">
        <v>19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79</v>
      </c>
      <c r="AV322" s="13" t="s">
        <v>79</v>
      </c>
      <c r="AW322" s="13" t="s">
        <v>32</v>
      </c>
      <c r="AX322" s="13" t="s">
        <v>70</v>
      </c>
      <c r="AY322" s="244" t="s">
        <v>164</v>
      </c>
    </row>
    <row r="323" s="14" customFormat="1">
      <c r="A323" s="14"/>
      <c r="B323" s="245"/>
      <c r="C323" s="246"/>
      <c r="D323" s="235" t="s">
        <v>175</v>
      </c>
      <c r="E323" s="247" t="s">
        <v>19</v>
      </c>
      <c r="F323" s="248" t="s">
        <v>177</v>
      </c>
      <c r="G323" s="246"/>
      <c r="H323" s="249">
        <v>19</v>
      </c>
      <c r="I323" s="250"/>
      <c r="J323" s="246"/>
      <c r="K323" s="246"/>
      <c r="L323" s="251"/>
      <c r="M323" s="252"/>
      <c r="N323" s="253"/>
      <c r="O323" s="253"/>
      <c r="P323" s="253"/>
      <c r="Q323" s="253"/>
      <c r="R323" s="253"/>
      <c r="S323" s="253"/>
      <c r="T323" s="25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5" t="s">
        <v>175</v>
      </c>
      <c r="AU323" s="255" t="s">
        <v>79</v>
      </c>
      <c r="AV323" s="14" t="s">
        <v>171</v>
      </c>
      <c r="AW323" s="14" t="s">
        <v>32</v>
      </c>
      <c r="AX323" s="14" t="s">
        <v>77</v>
      </c>
      <c r="AY323" s="255" t="s">
        <v>164</v>
      </c>
    </row>
    <row r="324" s="2" customFormat="1" ht="21.75" customHeight="1">
      <c r="A324" s="41"/>
      <c r="B324" s="42"/>
      <c r="C324" s="215" t="s">
        <v>413</v>
      </c>
      <c r="D324" s="215" t="s">
        <v>166</v>
      </c>
      <c r="E324" s="216" t="s">
        <v>1218</v>
      </c>
      <c r="F324" s="217" t="s">
        <v>1219</v>
      </c>
      <c r="G324" s="218" t="s">
        <v>200</v>
      </c>
      <c r="H324" s="219">
        <v>155</v>
      </c>
      <c r="I324" s="220"/>
      <c r="J324" s="221">
        <f>ROUND(I324*H324,2)</f>
        <v>0</v>
      </c>
      <c r="K324" s="217" t="s">
        <v>170</v>
      </c>
      <c r="L324" s="47"/>
      <c r="M324" s="222" t="s">
        <v>19</v>
      </c>
      <c r="N324" s="223" t="s">
        <v>41</v>
      </c>
      <c r="O324" s="87"/>
      <c r="P324" s="224">
        <f>O324*H324</f>
        <v>0</v>
      </c>
      <c r="Q324" s="224">
        <v>4.3699999999999997E-06</v>
      </c>
      <c r="R324" s="224">
        <f>Q324*H324</f>
        <v>0.00067734999999999996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171</v>
      </c>
      <c r="AT324" s="226" t="s">
        <v>166</v>
      </c>
      <c r="AU324" s="226" t="s">
        <v>79</v>
      </c>
      <c r="AY324" s="20" t="s">
        <v>164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77</v>
      </c>
      <c r="BK324" s="227">
        <f>ROUND(I324*H324,2)</f>
        <v>0</v>
      </c>
      <c r="BL324" s="20" t="s">
        <v>171</v>
      </c>
      <c r="BM324" s="226" t="s">
        <v>1869</v>
      </c>
    </row>
    <row r="325" s="2" customFormat="1">
      <c r="A325" s="41"/>
      <c r="B325" s="42"/>
      <c r="C325" s="43"/>
      <c r="D325" s="228" t="s">
        <v>173</v>
      </c>
      <c r="E325" s="43"/>
      <c r="F325" s="229" t="s">
        <v>1221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173</v>
      </c>
      <c r="AU325" s="20" t="s">
        <v>79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1870</v>
      </c>
      <c r="G326" s="234"/>
      <c r="H326" s="238">
        <v>155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79</v>
      </c>
      <c r="AV326" s="13" t="s">
        <v>79</v>
      </c>
      <c r="AW326" s="13" t="s">
        <v>32</v>
      </c>
      <c r="AX326" s="13" t="s">
        <v>70</v>
      </c>
      <c r="AY326" s="244" t="s">
        <v>164</v>
      </c>
    </row>
    <row r="327" s="14" customFormat="1">
      <c r="A327" s="14"/>
      <c r="B327" s="245"/>
      <c r="C327" s="246"/>
      <c r="D327" s="235" t="s">
        <v>175</v>
      </c>
      <c r="E327" s="247" t="s">
        <v>19</v>
      </c>
      <c r="F327" s="248" t="s">
        <v>177</v>
      </c>
      <c r="G327" s="246"/>
      <c r="H327" s="249">
        <v>155</v>
      </c>
      <c r="I327" s="250"/>
      <c r="J327" s="246"/>
      <c r="K327" s="246"/>
      <c r="L327" s="251"/>
      <c r="M327" s="252"/>
      <c r="N327" s="253"/>
      <c r="O327" s="253"/>
      <c r="P327" s="253"/>
      <c r="Q327" s="253"/>
      <c r="R327" s="253"/>
      <c r="S327" s="253"/>
      <c r="T327" s="25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5" t="s">
        <v>175</v>
      </c>
      <c r="AU327" s="255" t="s">
        <v>79</v>
      </c>
      <c r="AV327" s="14" t="s">
        <v>171</v>
      </c>
      <c r="AW327" s="14" t="s">
        <v>32</v>
      </c>
      <c r="AX327" s="14" t="s">
        <v>77</v>
      </c>
      <c r="AY327" s="255" t="s">
        <v>164</v>
      </c>
    </row>
    <row r="328" s="2" customFormat="1" ht="21.75" customHeight="1">
      <c r="A328" s="41"/>
      <c r="B328" s="42"/>
      <c r="C328" s="215" t="s">
        <v>420</v>
      </c>
      <c r="D328" s="215" t="s">
        <v>166</v>
      </c>
      <c r="E328" s="216" t="s">
        <v>1224</v>
      </c>
      <c r="F328" s="217" t="s">
        <v>1225</v>
      </c>
      <c r="G328" s="218" t="s">
        <v>200</v>
      </c>
      <c r="H328" s="219">
        <v>155</v>
      </c>
      <c r="I328" s="220"/>
      <c r="J328" s="221">
        <f>ROUND(I328*H328,2)</f>
        <v>0</v>
      </c>
      <c r="K328" s="217" t="s">
        <v>170</v>
      </c>
      <c r="L328" s="47"/>
      <c r="M328" s="222" t="s">
        <v>19</v>
      </c>
      <c r="N328" s="223" t="s">
        <v>41</v>
      </c>
      <c r="O328" s="87"/>
      <c r="P328" s="224">
        <f>O328*H328</f>
        <v>0</v>
      </c>
      <c r="Q328" s="224">
        <v>0</v>
      </c>
      <c r="R328" s="224">
        <f>Q328*H328</f>
        <v>0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171</v>
      </c>
      <c r="AT328" s="226" t="s">
        <v>166</v>
      </c>
      <c r="AU328" s="226" t="s">
        <v>79</v>
      </c>
      <c r="AY328" s="20" t="s">
        <v>164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77</v>
      </c>
      <c r="BK328" s="227">
        <f>ROUND(I328*H328,2)</f>
        <v>0</v>
      </c>
      <c r="BL328" s="20" t="s">
        <v>171</v>
      </c>
      <c r="BM328" s="226" t="s">
        <v>1871</v>
      </c>
    </row>
    <row r="329" s="2" customFormat="1">
      <c r="A329" s="41"/>
      <c r="B329" s="42"/>
      <c r="C329" s="43"/>
      <c r="D329" s="228" t="s">
        <v>173</v>
      </c>
      <c r="E329" s="43"/>
      <c r="F329" s="229" t="s">
        <v>1227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173</v>
      </c>
      <c r="AU329" s="20" t="s">
        <v>79</v>
      </c>
    </row>
    <row r="330" s="2" customFormat="1" ht="24.15" customHeight="1">
      <c r="A330" s="41"/>
      <c r="B330" s="42"/>
      <c r="C330" s="215" t="s">
        <v>427</v>
      </c>
      <c r="D330" s="215" t="s">
        <v>166</v>
      </c>
      <c r="E330" s="216" t="s">
        <v>1228</v>
      </c>
      <c r="F330" s="217" t="s">
        <v>1229</v>
      </c>
      <c r="G330" s="218" t="s">
        <v>200</v>
      </c>
      <c r="H330" s="219">
        <v>155</v>
      </c>
      <c r="I330" s="220"/>
      <c r="J330" s="221">
        <f>ROUND(I330*H330,2)</f>
        <v>0</v>
      </c>
      <c r="K330" s="217" t="s">
        <v>170</v>
      </c>
      <c r="L330" s="47"/>
      <c r="M330" s="222" t="s">
        <v>19</v>
      </c>
      <c r="N330" s="223" t="s">
        <v>41</v>
      </c>
      <c r="O330" s="87"/>
      <c r="P330" s="224">
        <f>O330*H330</f>
        <v>0</v>
      </c>
      <c r="Q330" s="224">
        <v>0.00015660000000000001</v>
      </c>
      <c r="R330" s="224">
        <f>Q330*H330</f>
        <v>0.024273000000000003</v>
      </c>
      <c r="S330" s="224">
        <v>0</v>
      </c>
      <c r="T330" s="225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6" t="s">
        <v>171</v>
      </c>
      <c r="AT330" s="226" t="s">
        <v>166</v>
      </c>
      <c r="AU330" s="226" t="s">
        <v>79</v>
      </c>
      <c r="AY330" s="20" t="s">
        <v>164</v>
      </c>
      <c r="BE330" s="227">
        <f>IF(N330="základní",J330,0)</f>
        <v>0</v>
      </c>
      <c r="BF330" s="227">
        <f>IF(N330="snížená",J330,0)</f>
        <v>0</v>
      </c>
      <c r="BG330" s="227">
        <f>IF(N330="zákl. přenesená",J330,0)</f>
        <v>0</v>
      </c>
      <c r="BH330" s="227">
        <f>IF(N330="sníž. přenesená",J330,0)</f>
        <v>0</v>
      </c>
      <c r="BI330" s="227">
        <f>IF(N330="nulová",J330,0)</f>
        <v>0</v>
      </c>
      <c r="BJ330" s="20" t="s">
        <v>77</v>
      </c>
      <c r="BK330" s="227">
        <f>ROUND(I330*H330,2)</f>
        <v>0</v>
      </c>
      <c r="BL330" s="20" t="s">
        <v>171</v>
      </c>
      <c r="BM330" s="226" t="s">
        <v>1872</v>
      </c>
    </row>
    <row r="331" s="2" customFormat="1">
      <c r="A331" s="41"/>
      <c r="B331" s="42"/>
      <c r="C331" s="43"/>
      <c r="D331" s="228" t="s">
        <v>173</v>
      </c>
      <c r="E331" s="43"/>
      <c r="F331" s="229" t="s">
        <v>1231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173</v>
      </c>
      <c r="AU331" s="20" t="s">
        <v>79</v>
      </c>
    </row>
    <row r="332" s="2" customFormat="1" ht="16.5" customHeight="1">
      <c r="A332" s="41"/>
      <c r="B332" s="42"/>
      <c r="C332" s="215" t="s">
        <v>433</v>
      </c>
      <c r="D332" s="215" t="s">
        <v>166</v>
      </c>
      <c r="E332" s="216" t="s">
        <v>1232</v>
      </c>
      <c r="F332" s="217" t="s">
        <v>1233</v>
      </c>
      <c r="G332" s="218" t="s">
        <v>200</v>
      </c>
      <c r="H332" s="219">
        <v>100</v>
      </c>
      <c r="I332" s="220"/>
      <c r="J332" s="221">
        <f>ROUND(I332*H332,2)</f>
        <v>0</v>
      </c>
      <c r="K332" s="217" t="s">
        <v>170</v>
      </c>
      <c r="L332" s="47"/>
      <c r="M332" s="222" t="s">
        <v>19</v>
      </c>
      <c r="N332" s="223" t="s">
        <v>41</v>
      </c>
      <c r="O332" s="87"/>
      <c r="P332" s="224">
        <f>O332*H332</f>
        <v>0</v>
      </c>
      <c r="Q332" s="224">
        <v>1.6449999999999999E-06</v>
      </c>
      <c r="R332" s="224">
        <f>Q332*H332</f>
        <v>0.00016449999999999999</v>
      </c>
      <c r="S332" s="224">
        <v>0</v>
      </c>
      <c r="T332" s="225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26" t="s">
        <v>171</v>
      </c>
      <c r="AT332" s="226" t="s">
        <v>166</v>
      </c>
      <c r="AU332" s="226" t="s">
        <v>79</v>
      </c>
      <c r="AY332" s="20" t="s">
        <v>164</v>
      </c>
      <c r="BE332" s="227">
        <f>IF(N332="základní",J332,0)</f>
        <v>0</v>
      </c>
      <c r="BF332" s="227">
        <f>IF(N332="snížená",J332,0)</f>
        <v>0</v>
      </c>
      <c r="BG332" s="227">
        <f>IF(N332="zákl. přenesená",J332,0)</f>
        <v>0</v>
      </c>
      <c r="BH332" s="227">
        <f>IF(N332="sníž. přenesená",J332,0)</f>
        <v>0</v>
      </c>
      <c r="BI332" s="227">
        <f>IF(N332="nulová",J332,0)</f>
        <v>0</v>
      </c>
      <c r="BJ332" s="20" t="s">
        <v>77</v>
      </c>
      <c r="BK332" s="227">
        <f>ROUND(I332*H332,2)</f>
        <v>0</v>
      </c>
      <c r="BL332" s="20" t="s">
        <v>171</v>
      </c>
      <c r="BM332" s="226" t="s">
        <v>1873</v>
      </c>
    </row>
    <row r="333" s="2" customFormat="1">
      <c r="A333" s="41"/>
      <c r="B333" s="42"/>
      <c r="C333" s="43"/>
      <c r="D333" s="228" t="s">
        <v>173</v>
      </c>
      <c r="E333" s="43"/>
      <c r="F333" s="229" t="s">
        <v>1235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173</v>
      </c>
      <c r="AU333" s="20" t="s">
        <v>79</v>
      </c>
    </row>
    <row r="334" s="15" customFormat="1">
      <c r="A334" s="15"/>
      <c r="B334" s="256"/>
      <c r="C334" s="257"/>
      <c r="D334" s="235" t="s">
        <v>175</v>
      </c>
      <c r="E334" s="258" t="s">
        <v>19</v>
      </c>
      <c r="F334" s="259" t="s">
        <v>1236</v>
      </c>
      <c r="G334" s="257"/>
      <c r="H334" s="258" t="s">
        <v>19</v>
      </c>
      <c r="I334" s="260"/>
      <c r="J334" s="257"/>
      <c r="K334" s="257"/>
      <c r="L334" s="261"/>
      <c r="M334" s="262"/>
      <c r="N334" s="263"/>
      <c r="O334" s="263"/>
      <c r="P334" s="263"/>
      <c r="Q334" s="263"/>
      <c r="R334" s="263"/>
      <c r="S334" s="263"/>
      <c r="T334" s="264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65" t="s">
        <v>175</v>
      </c>
      <c r="AU334" s="265" t="s">
        <v>79</v>
      </c>
      <c r="AV334" s="15" t="s">
        <v>77</v>
      </c>
      <c r="AW334" s="15" t="s">
        <v>32</v>
      </c>
      <c r="AX334" s="15" t="s">
        <v>70</v>
      </c>
      <c r="AY334" s="265" t="s">
        <v>164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1874</v>
      </c>
      <c r="G335" s="234"/>
      <c r="H335" s="238">
        <v>100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79</v>
      </c>
      <c r="AV335" s="13" t="s">
        <v>79</v>
      </c>
      <c r="AW335" s="13" t="s">
        <v>32</v>
      </c>
      <c r="AX335" s="13" t="s">
        <v>70</v>
      </c>
      <c r="AY335" s="244" t="s">
        <v>164</v>
      </c>
    </row>
    <row r="336" s="14" customFormat="1">
      <c r="A336" s="14"/>
      <c r="B336" s="245"/>
      <c r="C336" s="246"/>
      <c r="D336" s="235" t="s">
        <v>175</v>
      </c>
      <c r="E336" s="247" t="s">
        <v>19</v>
      </c>
      <c r="F336" s="248" t="s">
        <v>177</v>
      </c>
      <c r="G336" s="246"/>
      <c r="H336" s="249">
        <v>100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175</v>
      </c>
      <c r="AU336" s="255" t="s">
        <v>79</v>
      </c>
      <c r="AV336" s="14" t="s">
        <v>171</v>
      </c>
      <c r="AW336" s="14" t="s">
        <v>32</v>
      </c>
      <c r="AX336" s="14" t="s">
        <v>77</v>
      </c>
      <c r="AY336" s="255" t="s">
        <v>164</v>
      </c>
    </row>
    <row r="337" s="2" customFormat="1" ht="44.25" customHeight="1">
      <c r="A337" s="41"/>
      <c r="B337" s="42"/>
      <c r="C337" s="215" t="s">
        <v>439</v>
      </c>
      <c r="D337" s="215" t="s">
        <v>166</v>
      </c>
      <c r="E337" s="216" t="s">
        <v>404</v>
      </c>
      <c r="F337" s="217" t="s">
        <v>405</v>
      </c>
      <c r="G337" s="218" t="s">
        <v>200</v>
      </c>
      <c r="H337" s="219">
        <v>19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41</v>
      </c>
      <c r="O337" s="87"/>
      <c r="P337" s="224">
        <f>O337*H337</f>
        <v>0</v>
      </c>
      <c r="Q337" s="224">
        <v>0</v>
      </c>
      <c r="R337" s="224">
        <f>Q337*H337</f>
        <v>0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171</v>
      </c>
      <c r="AT337" s="226" t="s">
        <v>166</v>
      </c>
      <c r="AU337" s="226" t="s">
        <v>79</v>
      </c>
      <c r="AY337" s="20" t="s">
        <v>164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77</v>
      </c>
      <c r="BK337" s="227">
        <f>ROUND(I337*H337,2)</f>
        <v>0</v>
      </c>
      <c r="BL337" s="20" t="s">
        <v>171</v>
      </c>
      <c r="BM337" s="226" t="s">
        <v>1875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407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79</v>
      </c>
    </row>
    <row r="339" s="15" customFormat="1">
      <c r="A339" s="15"/>
      <c r="B339" s="256"/>
      <c r="C339" s="257"/>
      <c r="D339" s="235" t="s">
        <v>175</v>
      </c>
      <c r="E339" s="258" t="s">
        <v>19</v>
      </c>
      <c r="F339" s="259" t="s">
        <v>1051</v>
      </c>
      <c r="G339" s="257"/>
      <c r="H339" s="258" t="s">
        <v>19</v>
      </c>
      <c r="I339" s="260"/>
      <c r="J339" s="257"/>
      <c r="K339" s="257"/>
      <c r="L339" s="261"/>
      <c r="M339" s="262"/>
      <c r="N339" s="263"/>
      <c r="O339" s="263"/>
      <c r="P339" s="263"/>
      <c r="Q339" s="263"/>
      <c r="R339" s="263"/>
      <c r="S339" s="263"/>
      <c r="T339" s="264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65" t="s">
        <v>175</v>
      </c>
      <c r="AU339" s="265" t="s">
        <v>79</v>
      </c>
      <c r="AV339" s="15" t="s">
        <v>77</v>
      </c>
      <c r="AW339" s="15" t="s">
        <v>32</v>
      </c>
      <c r="AX339" s="15" t="s">
        <v>70</v>
      </c>
      <c r="AY339" s="265" t="s">
        <v>164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1793</v>
      </c>
      <c r="G340" s="234"/>
      <c r="H340" s="238">
        <v>19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79</v>
      </c>
      <c r="AV340" s="13" t="s">
        <v>79</v>
      </c>
      <c r="AW340" s="13" t="s">
        <v>32</v>
      </c>
      <c r="AX340" s="13" t="s">
        <v>70</v>
      </c>
      <c r="AY340" s="244" t="s">
        <v>164</v>
      </c>
    </row>
    <row r="341" s="14" customFormat="1">
      <c r="A341" s="14"/>
      <c r="B341" s="245"/>
      <c r="C341" s="246"/>
      <c r="D341" s="235" t="s">
        <v>175</v>
      </c>
      <c r="E341" s="247" t="s">
        <v>19</v>
      </c>
      <c r="F341" s="248" t="s">
        <v>177</v>
      </c>
      <c r="G341" s="246"/>
      <c r="H341" s="249">
        <v>19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175</v>
      </c>
      <c r="AU341" s="255" t="s">
        <v>79</v>
      </c>
      <c r="AV341" s="14" t="s">
        <v>171</v>
      </c>
      <c r="AW341" s="14" t="s">
        <v>32</v>
      </c>
      <c r="AX341" s="14" t="s">
        <v>77</v>
      </c>
      <c r="AY341" s="255" t="s">
        <v>164</v>
      </c>
    </row>
    <row r="342" s="2" customFormat="1" ht="37.8" customHeight="1">
      <c r="A342" s="41"/>
      <c r="B342" s="42"/>
      <c r="C342" s="215" t="s">
        <v>444</v>
      </c>
      <c r="D342" s="215" t="s">
        <v>166</v>
      </c>
      <c r="E342" s="216" t="s">
        <v>409</v>
      </c>
      <c r="F342" s="217" t="s">
        <v>410</v>
      </c>
      <c r="G342" s="218" t="s">
        <v>169</v>
      </c>
      <c r="H342" s="219">
        <v>25</v>
      </c>
      <c r="I342" s="220"/>
      <c r="J342" s="221">
        <f>ROUND(I342*H342,2)</f>
        <v>0</v>
      </c>
      <c r="K342" s="217" t="s">
        <v>170</v>
      </c>
      <c r="L342" s="47"/>
      <c r="M342" s="222" t="s">
        <v>19</v>
      </c>
      <c r="N342" s="223" t="s">
        <v>41</v>
      </c>
      <c r="O342" s="87"/>
      <c r="P342" s="224">
        <f>O342*H342</f>
        <v>0</v>
      </c>
      <c r="Q342" s="224">
        <v>0</v>
      </c>
      <c r="R342" s="224">
        <f>Q342*H342</f>
        <v>0</v>
      </c>
      <c r="S342" s="224">
        <v>0</v>
      </c>
      <c r="T342" s="225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6" t="s">
        <v>171</v>
      </c>
      <c r="AT342" s="226" t="s">
        <v>166</v>
      </c>
      <c r="AU342" s="226" t="s">
        <v>79</v>
      </c>
      <c r="AY342" s="20" t="s">
        <v>164</v>
      </c>
      <c r="BE342" s="227">
        <f>IF(N342="základní",J342,0)</f>
        <v>0</v>
      </c>
      <c r="BF342" s="227">
        <f>IF(N342="snížená",J342,0)</f>
        <v>0</v>
      </c>
      <c r="BG342" s="227">
        <f>IF(N342="zákl. přenesená",J342,0)</f>
        <v>0</v>
      </c>
      <c r="BH342" s="227">
        <f>IF(N342="sníž. přenesená",J342,0)</f>
        <v>0</v>
      </c>
      <c r="BI342" s="227">
        <f>IF(N342="nulová",J342,0)</f>
        <v>0</v>
      </c>
      <c r="BJ342" s="20" t="s">
        <v>77</v>
      </c>
      <c r="BK342" s="227">
        <f>ROUND(I342*H342,2)</f>
        <v>0</v>
      </c>
      <c r="BL342" s="20" t="s">
        <v>171</v>
      </c>
      <c r="BM342" s="226" t="s">
        <v>1876</v>
      </c>
    </row>
    <row r="343" s="2" customFormat="1">
      <c r="A343" s="41"/>
      <c r="B343" s="42"/>
      <c r="C343" s="43"/>
      <c r="D343" s="228" t="s">
        <v>173</v>
      </c>
      <c r="E343" s="43"/>
      <c r="F343" s="229" t="s">
        <v>412</v>
      </c>
      <c r="G343" s="43"/>
      <c r="H343" s="43"/>
      <c r="I343" s="230"/>
      <c r="J343" s="43"/>
      <c r="K343" s="43"/>
      <c r="L343" s="47"/>
      <c r="M343" s="231"/>
      <c r="N343" s="232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173</v>
      </c>
      <c r="AU343" s="20" t="s">
        <v>79</v>
      </c>
    </row>
    <row r="344" s="15" customFormat="1">
      <c r="A344" s="15"/>
      <c r="B344" s="256"/>
      <c r="C344" s="257"/>
      <c r="D344" s="235" t="s">
        <v>175</v>
      </c>
      <c r="E344" s="258" t="s">
        <v>19</v>
      </c>
      <c r="F344" s="259" t="s">
        <v>1783</v>
      </c>
      <c r="G344" s="257"/>
      <c r="H344" s="258" t="s">
        <v>19</v>
      </c>
      <c r="I344" s="260"/>
      <c r="J344" s="257"/>
      <c r="K344" s="257"/>
      <c r="L344" s="261"/>
      <c r="M344" s="262"/>
      <c r="N344" s="263"/>
      <c r="O344" s="263"/>
      <c r="P344" s="263"/>
      <c r="Q344" s="263"/>
      <c r="R344" s="263"/>
      <c r="S344" s="263"/>
      <c r="T344" s="264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5" t="s">
        <v>175</v>
      </c>
      <c r="AU344" s="265" t="s">
        <v>79</v>
      </c>
      <c r="AV344" s="15" t="s">
        <v>77</v>
      </c>
      <c r="AW344" s="15" t="s">
        <v>32</v>
      </c>
      <c r="AX344" s="15" t="s">
        <v>70</v>
      </c>
      <c r="AY344" s="265" t="s">
        <v>164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1784</v>
      </c>
      <c r="G345" s="234"/>
      <c r="H345" s="238">
        <v>25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79</v>
      </c>
      <c r="AV345" s="13" t="s">
        <v>79</v>
      </c>
      <c r="AW345" s="13" t="s">
        <v>32</v>
      </c>
      <c r="AX345" s="13" t="s">
        <v>70</v>
      </c>
      <c r="AY345" s="244" t="s">
        <v>164</v>
      </c>
    </row>
    <row r="346" s="14" customFormat="1">
      <c r="A346" s="14"/>
      <c r="B346" s="245"/>
      <c r="C346" s="246"/>
      <c r="D346" s="235" t="s">
        <v>175</v>
      </c>
      <c r="E346" s="247" t="s">
        <v>19</v>
      </c>
      <c r="F346" s="248" t="s">
        <v>177</v>
      </c>
      <c r="G346" s="246"/>
      <c r="H346" s="249">
        <v>25</v>
      </c>
      <c r="I346" s="250"/>
      <c r="J346" s="246"/>
      <c r="K346" s="246"/>
      <c r="L346" s="251"/>
      <c r="M346" s="252"/>
      <c r="N346" s="253"/>
      <c r="O346" s="253"/>
      <c r="P346" s="253"/>
      <c r="Q346" s="253"/>
      <c r="R346" s="253"/>
      <c r="S346" s="253"/>
      <c r="T346" s="25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5" t="s">
        <v>175</v>
      </c>
      <c r="AU346" s="255" t="s">
        <v>79</v>
      </c>
      <c r="AV346" s="14" t="s">
        <v>171</v>
      </c>
      <c r="AW346" s="14" t="s">
        <v>32</v>
      </c>
      <c r="AX346" s="14" t="s">
        <v>77</v>
      </c>
      <c r="AY346" s="255" t="s">
        <v>164</v>
      </c>
    </row>
    <row r="347" s="12" customFormat="1" ht="22.8" customHeight="1">
      <c r="A347" s="12"/>
      <c r="B347" s="199"/>
      <c r="C347" s="200"/>
      <c r="D347" s="201" t="s">
        <v>69</v>
      </c>
      <c r="E347" s="213" t="s">
        <v>418</v>
      </c>
      <c r="F347" s="213" t="s">
        <v>419</v>
      </c>
      <c r="G347" s="200"/>
      <c r="H347" s="200"/>
      <c r="I347" s="203"/>
      <c r="J347" s="214">
        <f>BK347</f>
        <v>0</v>
      </c>
      <c r="K347" s="200"/>
      <c r="L347" s="205"/>
      <c r="M347" s="206"/>
      <c r="N347" s="207"/>
      <c r="O347" s="207"/>
      <c r="P347" s="208">
        <f>SUM(P348:P381)</f>
        <v>0</v>
      </c>
      <c r="Q347" s="207"/>
      <c r="R347" s="208">
        <f>SUM(R348:R381)</f>
        <v>0</v>
      </c>
      <c r="S347" s="207"/>
      <c r="T347" s="209">
        <f>SUM(T348:T381)</f>
        <v>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R347" s="210" t="s">
        <v>77</v>
      </c>
      <c r="AT347" s="211" t="s">
        <v>69</v>
      </c>
      <c r="AU347" s="211" t="s">
        <v>77</v>
      </c>
      <c r="AY347" s="210" t="s">
        <v>164</v>
      </c>
      <c r="BK347" s="212">
        <f>SUM(BK348:BK381)</f>
        <v>0</v>
      </c>
    </row>
    <row r="348" s="2" customFormat="1" ht="24.15" customHeight="1">
      <c r="A348" s="41"/>
      <c r="B348" s="42"/>
      <c r="C348" s="215" t="s">
        <v>450</v>
      </c>
      <c r="D348" s="215" t="s">
        <v>166</v>
      </c>
      <c r="E348" s="216" t="s">
        <v>421</v>
      </c>
      <c r="F348" s="217" t="s">
        <v>422</v>
      </c>
      <c r="G348" s="218" t="s">
        <v>295</v>
      </c>
      <c r="H348" s="219">
        <v>81.840000000000003</v>
      </c>
      <c r="I348" s="220"/>
      <c r="J348" s="221">
        <f>ROUND(I348*H348,2)</f>
        <v>0</v>
      </c>
      <c r="K348" s="217" t="s">
        <v>170</v>
      </c>
      <c r="L348" s="47"/>
      <c r="M348" s="222" t="s">
        <v>19</v>
      </c>
      <c r="N348" s="223" t="s">
        <v>41</v>
      </c>
      <c r="O348" s="87"/>
      <c r="P348" s="224">
        <f>O348*H348</f>
        <v>0</v>
      </c>
      <c r="Q348" s="224">
        <v>0</v>
      </c>
      <c r="R348" s="224">
        <f>Q348*H348</f>
        <v>0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171</v>
      </c>
      <c r="AT348" s="226" t="s">
        <v>166</v>
      </c>
      <c r="AU348" s="226" t="s">
        <v>79</v>
      </c>
      <c r="AY348" s="20" t="s">
        <v>164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77</v>
      </c>
      <c r="BK348" s="227">
        <f>ROUND(I348*H348,2)</f>
        <v>0</v>
      </c>
      <c r="BL348" s="20" t="s">
        <v>171</v>
      </c>
      <c r="BM348" s="226" t="s">
        <v>1877</v>
      </c>
    </row>
    <row r="349" s="2" customFormat="1">
      <c r="A349" s="41"/>
      <c r="B349" s="42"/>
      <c r="C349" s="43"/>
      <c r="D349" s="228" t="s">
        <v>173</v>
      </c>
      <c r="E349" s="43"/>
      <c r="F349" s="229" t="s">
        <v>424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173</v>
      </c>
      <c r="AU349" s="20" t="s">
        <v>79</v>
      </c>
    </row>
    <row r="350" s="15" customFormat="1">
      <c r="A350" s="15"/>
      <c r="B350" s="256"/>
      <c r="C350" s="257"/>
      <c r="D350" s="235" t="s">
        <v>175</v>
      </c>
      <c r="E350" s="258" t="s">
        <v>19</v>
      </c>
      <c r="F350" s="259" t="s">
        <v>425</v>
      </c>
      <c r="G350" s="257"/>
      <c r="H350" s="258" t="s">
        <v>19</v>
      </c>
      <c r="I350" s="260"/>
      <c r="J350" s="257"/>
      <c r="K350" s="257"/>
      <c r="L350" s="261"/>
      <c r="M350" s="262"/>
      <c r="N350" s="263"/>
      <c r="O350" s="263"/>
      <c r="P350" s="263"/>
      <c r="Q350" s="263"/>
      <c r="R350" s="263"/>
      <c r="S350" s="263"/>
      <c r="T350" s="264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65" t="s">
        <v>175</v>
      </c>
      <c r="AU350" s="265" t="s">
        <v>79</v>
      </c>
      <c r="AV350" s="15" t="s">
        <v>77</v>
      </c>
      <c r="AW350" s="15" t="s">
        <v>32</v>
      </c>
      <c r="AX350" s="15" t="s">
        <v>70</v>
      </c>
      <c r="AY350" s="265" t="s">
        <v>164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1878</v>
      </c>
      <c r="G351" s="234"/>
      <c r="H351" s="238">
        <v>61.600000000000001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79</v>
      </c>
      <c r="AV351" s="13" t="s">
        <v>79</v>
      </c>
      <c r="AW351" s="13" t="s">
        <v>32</v>
      </c>
      <c r="AX351" s="13" t="s">
        <v>70</v>
      </c>
      <c r="AY351" s="244" t="s">
        <v>164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1879</v>
      </c>
      <c r="G352" s="234"/>
      <c r="H352" s="238">
        <v>20.239999999999998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79</v>
      </c>
      <c r="AV352" s="13" t="s">
        <v>79</v>
      </c>
      <c r="AW352" s="13" t="s">
        <v>32</v>
      </c>
      <c r="AX352" s="13" t="s">
        <v>70</v>
      </c>
      <c r="AY352" s="244" t="s">
        <v>164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177</v>
      </c>
      <c r="G353" s="246"/>
      <c r="H353" s="249">
        <v>81.840000000000003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79</v>
      </c>
      <c r="AV353" s="14" t="s">
        <v>171</v>
      </c>
      <c r="AW353" s="14" t="s">
        <v>32</v>
      </c>
      <c r="AX353" s="14" t="s">
        <v>77</v>
      </c>
      <c r="AY353" s="255" t="s">
        <v>164</v>
      </c>
    </row>
    <row r="354" s="2" customFormat="1" ht="24.15" customHeight="1">
      <c r="A354" s="41"/>
      <c r="B354" s="42"/>
      <c r="C354" s="215" t="s">
        <v>455</v>
      </c>
      <c r="D354" s="215" t="s">
        <v>166</v>
      </c>
      <c r="E354" s="216" t="s">
        <v>428</v>
      </c>
      <c r="F354" s="217" t="s">
        <v>429</v>
      </c>
      <c r="G354" s="218" t="s">
        <v>295</v>
      </c>
      <c r="H354" s="219">
        <v>491.04000000000002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41</v>
      </c>
      <c r="O354" s="87"/>
      <c r="P354" s="224">
        <f>O354*H354</f>
        <v>0</v>
      </c>
      <c r="Q354" s="224">
        <v>0</v>
      </c>
      <c r="R354" s="224">
        <f>Q354*H354</f>
        <v>0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171</v>
      </c>
      <c r="AT354" s="226" t="s">
        <v>166</v>
      </c>
      <c r="AU354" s="226" t="s">
        <v>79</v>
      </c>
      <c r="AY354" s="20" t="s">
        <v>164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77</v>
      </c>
      <c r="BK354" s="227">
        <f>ROUND(I354*H354,2)</f>
        <v>0</v>
      </c>
      <c r="BL354" s="20" t="s">
        <v>171</v>
      </c>
      <c r="BM354" s="226" t="s">
        <v>1880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431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79</v>
      </c>
    </row>
    <row r="356" s="15" customFormat="1">
      <c r="A356" s="15"/>
      <c r="B356" s="256"/>
      <c r="C356" s="257"/>
      <c r="D356" s="235" t="s">
        <v>175</v>
      </c>
      <c r="E356" s="258" t="s">
        <v>19</v>
      </c>
      <c r="F356" s="259" t="s">
        <v>425</v>
      </c>
      <c r="G356" s="257"/>
      <c r="H356" s="258" t="s">
        <v>19</v>
      </c>
      <c r="I356" s="260"/>
      <c r="J356" s="257"/>
      <c r="K356" s="257"/>
      <c r="L356" s="261"/>
      <c r="M356" s="262"/>
      <c r="N356" s="263"/>
      <c r="O356" s="263"/>
      <c r="P356" s="263"/>
      <c r="Q356" s="263"/>
      <c r="R356" s="263"/>
      <c r="S356" s="263"/>
      <c r="T356" s="264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5" t="s">
        <v>175</v>
      </c>
      <c r="AU356" s="265" t="s">
        <v>79</v>
      </c>
      <c r="AV356" s="15" t="s">
        <v>77</v>
      </c>
      <c r="AW356" s="15" t="s">
        <v>32</v>
      </c>
      <c r="AX356" s="15" t="s">
        <v>70</v>
      </c>
      <c r="AY356" s="265" t="s">
        <v>164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1878</v>
      </c>
      <c r="G357" s="234"/>
      <c r="H357" s="238">
        <v>61.600000000000001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79</v>
      </c>
      <c r="AV357" s="13" t="s">
        <v>79</v>
      </c>
      <c r="AW357" s="13" t="s">
        <v>32</v>
      </c>
      <c r="AX357" s="13" t="s">
        <v>70</v>
      </c>
      <c r="AY357" s="244" t="s">
        <v>164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1879</v>
      </c>
      <c r="G358" s="234"/>
      <c r="H358" s="238">
        <v>20.239999999999998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79</v>
      </c>
      <c r="AV358" s="13" t="s">
        <v>79</v>
      </c>
      <c r="AW358" s="13" t="s">
        <v>32</v>
      </c>
      <c r="AX358" s="13" t="s">
        <v>70</v>
      </c>
      <c r="AY358" s="244" t="s">
        <v>164</v>
      </c>
    </row>
    <row r="359" s="14" customFormat="1">
      <c r="A359" s="14"/>
      <c r="B359" s="245"/>
      <c r="C359" s="246"/>
      <c r="D359" s="235" t="s">
        <v>175</v>
      </c>
      <c r="E359" s="247" t="s">
        <v>19</v>
      </c>
      <c r="F359" s="248" t="s">
        <v>177</v>
      </c>
      <c r="G359" s="246"/>
      <c r="H359" s="249">
        <v>81.840000000000003</v>
      </c>
      <c r="I359" s="250"/>
      <c r="J359" s="246"/>
      <c r="K359" s="246"/>
      <c r="L359" s="251"/>
      <c r="M359" s="252"/>
      <c r="N359" s="253"/>
      <c r="O359" s="253"/>
      <c r="P359" s="253"/>
      <c r="Q359" s="253"/>
      <c r="R359" s="253"/>
      <c r="S359" s="253"/>
      <c r="T359" s="25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5" t="s">
        <v>175</v>
      </c>
      <c r="AU359" s="255" t="s">
        <v>79</v>
      </c>
      <c r="AV359" s="14" t="s">
        <v>171</v>
      </c>
      <c r="AW359" s="14" t="s">
        <v>32</v>
      </c>
      <c r="AX359" s="14" t="s">
        <v>77</v>
      </c>
      <c r="AY359" s="255" t="s">
        <v>164</v>
      </c>
    </row>
    <row r="360" s="13" customFormat="1">
      <c r="A360" s="13"/>
      <c r="B360" s="233"/>
      <c r="C360" s="234"/>
      <c r="D360" s="235" t="s">
        <v>175</v>
      </c>
      <c r="E360" s="234"/>
      <c r="F360" s="237" t="s">
        <v>1881</v>
      </c>
      <c r="G360" s="234"/>
      <c r="H360" s="238">
        <v>491.04000000000002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79</v>
      </c>
      <c r="AV360" s="13" t="s">
        <v>79</v>
      </c>
      <c r="AW360" s="13" t="s">
        <v>4</v>
      </c>
      <c r="AX360" s="13" t="s">
        <v>77</v>
      </c>
      <c r="AY360" s="244" t="s">
        <v>164</v>
      </c>
    </row>
    <row r="361" s="2" customFormat="1" ht="24.15" customHeight="1">
      <c r="A361" s="41"/>
      <c r="B361" s="42"/>
      <c r="C361" s="215" t="s">
        <v>665</v>
      </c>
      <c r="D361" s="215" t="s">
        <v>166</v>
      </c>
      <c r="E361" s="216" t="s">
        <v>434</v>
      </c>
      <c r="F361" s="217" t="s">
        <v>435</v>
      </c>
      <c r="G361" s="218" t="s">
        <v>295</v>
      </c>
      <c r="H361" s="219">
        <v>5.2949999999999999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41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171</v>
      </c>
      <c r="AT361" s="226" t="s">
        <v>166</v>
      </c>
      <c r="AU361" s="226" t="s">
        <v>79</v>
      </c>
      <c r="AY361" s="20" t="s">
        <v>164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77</v>
      </c>
      <c r="BK361" s="227">
        <f>ROUND(I361*H361,2)</f>
        <v>0</v>
      </c>
      <c r="BL361" s="20" t="s">
        <v>171</v>
      </c>
      <c r="BM361" s="226" t="s">
        <v>1882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437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79</v>
      </c>
    </row>
    <row r="363" s="15" customFormat="1">
      <c r="A363" s="15"/>
      <c r="B363" s="256"/>
      <c r="C363" s="257"/>
      <c r="D363" s="235" t="s">
        <v>175</v>
      </c>
      <c r="E363" s="258" t="s">
        <v>19</v>
      </c>
      <c r="F363" s="259" t="s">
        <v>425</v>
      </c>
      <c r="G363" s="257"/>
      <c r="H363" s="258" t="s">
        <v>19</v>
      </c>
      <c r="I363" s="260"/>
      <c r="J363" s="257"/>
      <c r="K363" s="257"/>
      <c r="L363" s="261"/>
      <c r="M363" s="262"/>
      <c r="N363" s="263"/>
      <c r="O363" s="263"/>
      <c r="P363" s="263"/>
      <c r="Q363" s="263"/>
      <c r="R363" s="263"/>
      <c r="S363" s="263"/>
      <c r="T363" s="264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65" t="s">
        <v>175</v>
      </c>
      <c r="AU363" s="265" t="s">
        <v>79</v>
      </c>
      <c r="AV363" s="15" t="s">
        <v>77</v>
      </c>
      <c r="AW363" s="15" t="s">
        <v>32</v>
      </c>
      <c r="AX363" s="15" t="s">
        <v>70</v>
      </c>
      <c r="AY363" s="265" t="s">
        <v>164</v>
      </c>
    </row>
    <row r="364" s="13" customFormat="1">
      <c r="A364" s="13"/>
      <c r="B364" s="233"/>
      <c r="C364" s="234"/>
      <c r="D364" s="235" t="s">
        <v>175</v>
      </c>
      <c r="E364" s="236" t="s">
        <v>19</v>
      </c>
      <c r="F364" s="237" t="s">
        <v>1883</v>
      </c>
      <c r="G364" s="234"/>
      <c r="H364" s="238">
        <v>5.2949999999999999</v>
      </c>
      <c r="I364" s="239"/>
      <c r="J364" s="234"/>
      <c r="K364" s="234"/>
      <c r="L364" s="240"/>
      <c r="M364" s="241"/>
      <c r="N364" s="242"/>
      <c r="O364" s="242"/>
      <c r="P364" s="242"/>
      <c r="Q364" s="242"/>
      <c r="R364" s="242"/>
      <c r="S364" s="242"/>
      <c r="T364" s="24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4" t="s">
        <v>175</v>
      </c>
      <c r="AU364" s="244" t="s">
        <v>79</v>
      </c>
      <c r="AV364" s="13" t="s">
        <v>79</v>
      </c>
      <c r="AW364" s="13" t="s">
        <v>32</v>
      </c>
      <c r="AX364" s="13" t="s">
        <v>70</v>
      </c>
      <c r="AY364" s="244" t="s">
        <v>164</v>
      </c>
    </row>
    <row r="365" s="14" customFormat="1">
      <c r="A365" s="14"/>
      <c r="B365" s="245"/>
      <c r="C365" s="246"/>
      <c r="D365" s="235" t="s">
        <v>175</v>
      </c>
      <c r="E365" s="247" t="s">
        <v>19</v>
      </c>
      <c r="F365" s="248" t="s">
        <v>177</v>
      </c>
      <c r="G365" s="246"/>
      <c r="H365" s="249">
        <v>5.2949999999999999</v>
      </c>
      <c r="I365" s="250"/>
      <c r="J365" s="246"/>
      <c r="K365" s="246"/>
      <c r="L365" s="251"/>
      <c r="M365" s="252"/>
      <c r="N365" s="253"/>
      <c r="O365" s="253"/>
      <c r="P365" s="253"/>
      <c r="Q365" s="253"/>
      <c r="R365" s="253"/>
      <c r="S365" s="253"/>
      <c r="T365" s="25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5" t="s">
        <v>175</v>
      </c>
      <c r="AU365" s="255" t="s">
        <v>79</v>
      </c>
      <c r="AV365" s="14" t="s">
        <v>171</v>
      </c>
      <c r="AW365" s="14" t="s">
        <v>32</v>
      </c>
      <c r="AX365" s="14" t="s">
        <v>77</v>
      </c>
      <c r="AY365" s="255" t="s">
        <v>164</v>
      </c>
    </row>
    <row r="366" s="2" customFormat="1" ht="24.15" customHeight="1">
      <c r="A366" s="41"/>
      <c r="B366" s="42"/>
      <c r="C366" s="215" t="s">
        <v>670</v>
      </c>
      <c r="D366" s="215" t="s">
        <v>166</v>
      </c>
      <c r="E366" s="216" t="s">
        <v>440</v>
      </c>
      <c r="F366" s="217" t="s">
        <v>429</v>
      </c>
      <c r="G366" s="218" t="s">
        <v>295</v>
      </c>
      <c r="H366" s="219">
        <v>31.77</v>
      </c>
      <c r="I366" s="220"/>
      <c r="J366" s="221">
        <f>ROUND(I366*H366,2)</f>
        <v>0</v>
      </c>
      <c r="K366" s="217" t="s">
        <v>170</v>
      </c>
      <c r="L366" s="47"/>
      <c r="M366" s="222" t="s">
        <v>19</v>
      </c>
      <c r="N366" s="223" t="s">
        <v>41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79</v>
      </c>
      <c r="AY366" s="20" t="s">
        <v>164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77</v>
      </c>
      <c r="BK366" s="227">
        <f>ROUND(I366*H366,2)</f>
        <v>0</v>
      </c>
      <c r="BL366" s="20" t="s">
        <v>171</v>
      </c>
      <c r="BM366" s="226" t="s">
        <v>1884</v>
      </c>
    </row>
    <row r="367" s="2" customFormat="1">
      <c r="A367" s="41"/>
      <c r="B367" s="42"/>
      <c r="C367" s="43"/>
      <c r="D367" s="228" t="s">
        <v>173</v>
      </c>
      <c r="E367" s="43"/>
      <c r="F367" s="229" t="s">
        <v>442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173</v>
      </c>
      <c r="AU367" s="20" t="s">
        <v>79</v>
      </c>
    </row>
    <row r="368" s="15" customFormat="1">
      <c r="A368" s="15"/>
      <c r="B368" s="256"/>
      <c r="C368" s="257"/>
      <c r="D368" s="235" t="s">
        <v>175</v>
      </c>
      <c r="E368" s="258" t="s">
        <v>19</v>
      </c>
      <c r="F368" s="259" t="s">
        <v>425</v>
      </c>
      <c r="G368" s="257"/>
      <c r="H368" s="258" t="s">
        <v>19</v>
      </c>
      <c r="I368" s="260"/>
      <c r="J368" s="257"/>
      <c r="K368" s="257"/>
      <c r="L368" s="261"/>
      <c r="M368" s="262"/>
      <c r="N368" s="263"/>
      <c r="O368" s="263"/>
      <c r="P368" s="263"/>
      <c r="Q368" s="263"/>
      <c r="R368" s="263"/>
      <c r="S368" s="263"/>
      <c r="T368" s="264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5" t="s">
        <v>175</v>
      </c>
      <c r="AU368" s="265" t="s">
        <v>79</v>
      </c>
      <c r="AV368" s="15" t="s">
        <v>77</v>
      </c>
      <c r="AW368" s="15" t="s">
        <v>32</v>
      </c>
      <c r="AX368" s="15" t="s">
        <v>70</v>
      </c>
      <c r="AY368" s="265" t="s">
        <v>164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1883</v>
      </c>
      <c r="G369" s="234"/>
      <c r="H369" s="238">
        <v>5.2949999999999999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79</v>
      </c>
      <c r="AV369" s="13" t="s">
        <v>79</v>
      </c>
      <c r="AW369" s="13" t="s">
        <v>32</v>
      </c>
      <c r="AX369" s="13" t="s">
        <v>70</v>
      </c>
      <c r="AY369" s="244" t="s">
        <v>164</v>
      </c>
    </row>
    <row r="370" s="14" customFormat="1">
      <c r="A370" s="14"/>
      <c r="B370" s="245"/>
      <c r="C370" s="246"/>
      <c r="D370" s="235" t="s">
        <v>175</v>
      </c>
      <c r="E370" s="247" t="s">
        <v>19</v>
      </c>
      <c r="F370" s="248" t="s">
        <v>177</v>
      </c>
      <c r="G370" s="246"/>
      <c r="H370" s="249">
        <v>5.2949999999999999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175</v>
      </c>
      <c r="AU370" s="255" t="s">
        <v>79</v>
      </c>
      <c r="AV370" s="14" t="s">
        <v>171</v>
      </c>
      <c r="AW370" s="14" t="s">
        <v>32</v>
      </c>
      <c r="AX370" s="14" t="s">
        <v>77</v>
      </c>
      <c r="AY370" s="255" t="s">
        <v>164</v>
      </c>
    </row>
    <row r="371" s="13" customFormat="1">
      <c r="A371" s="13"/>
      <c r="B371" s="233"/>
      <c r="C371" s="234"/>
      <c r="D371" s="235" t="s">
        <v>175</v>
      </c>
      <c r="E371" s="234"/>
      <c r="F371" s="237" t="s">
        <v>1885</v>
      </c>
      <c r="G371" s="234"/>
      <c r="H371" s="238">
        <v>31.77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79</v>
      </c>
      <c r="AV371" s="13" t="s">
        <v>79</v>
      </c>
      <c r="AW371" s="13" t="s">
        <v>4</v>
      </c>
      <c r="AX371" s="13" t="s">
        <v>77</v>
      </c>
      <c r="AY371" s="244" t="s">
        <v>164</v>
      </c>
    </row>
    <row r="372" s="2" customFormat="1" ht="24.15" customHeight="1">
      <c r="A372" s="41"/>
      <c r="B372" s="42"/>
      <c r="C372" s="215" t="s">
        <v>676</v>
      </c>
      <c r="D372" s="215" t="s">
        <v>166</v>
      </c>
      <c r="E372" s="216" t="s">
        <v>445</v>
      </c>
      <c r="F372" s="217" t="s">
        <v>294</v>
      </c>
      <c r="G372" s="218" t="s">
        <v>295</v>
      </c>
      <c r="H372" s="219">
        <v>61.600000000000001</v>
      </c>
      <c r="I372" s="220"/>
      <c r="J372" s="221">
        <f>ROUND(I372*H372,2)</f>
        <v>0</v>
      </c>
      <c r="K372" s="217" t="s">
        <v>170</v>
      </c>
      <c r="L372" s="47"/>
      <c r="M372" s="222" t="s">
        <v>19</v>
      </c>
      <c r="N372" s="223" t="s">
        <v>41</v>
      </c>
      <c r="O372" s="87"/>
      <c r="P372" s="224">
        <f>O372*H372</f>
        <v>0</v>
      </c>
      <c r="Q372" s="224">
        <v>0</v>
      </c>
      <c r="R372" s="224">
        <f>Q372*H372</f>
        <v>0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171</v>
      </c>
      <c r="AT372" s="226" t="s">
        <v>166</v>
      </c>
      <c r="AU372" s="226" t="s">
        <v>79</v>
      </c>
      <c r="AY372" s="20" t="s">
        <v>164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77</v>
      </c>
      <c r="BK372" s="227">
        <f>ROUND(I372*H372,2)</f>
        <v>0</v>
      </c>
      <c r="BL372" s="20" t="s">
        <v>171</v>
      </c>
      <c r="BM372" s="226" t="s">
        <v>1886</v>
      </c>
    </row>
    <row r="373" s="2" customFormat="1">
      <c r="A373" s="41"/>
      <c r="B373" s="42"/>
      <c r="C373" s="43"/>
      <c r="D373" s="228" t="s">
        <v>173</v>
      </c>
      <c r="E373" s="43"/>
      <c r="F373" s="229" t="s">
        <v>447</v>
      </c>
      <c r="G373" s="43"/>
      <c r="H373" s="43"/>
      <c r="I373" s="230"/>
      <c r="J373" s="43"/>
      <c r="K373" s="43"/>
      <c r="L373" s="47"/>
      <c r="M373" s="231"/>
      <c r="N373" s="232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173</v>
      </c>
      <c r="AU373" s="20" t="s">
        <v>79</v>
      </c>
    </row>
    <row r="374" s="15" customFormat="1">
      <c r="A374" s="15"/>
      <c r="B374" s="256"/>
      <c r="C374" s="257"/>
      <c r="D374" s="235" t="s">
        <v>175</v>
      </c>
      <c r="E374" s="258" t="s">
        <v>19</v>
      </c>
      <c r="F374" s="259" t="s">
        <v>425</v>
      </c>
      <c r="G374" s="257"/>
      <c r="H374" s="258" t="s">
        <v>19</v>
      </c>
      <c r="I374" s="260"/>
      <c r="J374" s="257"/>
      <c r="K374" s="257"/>
      <c r="L374" s="261"/>
      <c r="M374" s="262"/>
      <c r="N374" s="263"/>
      <c r="O374" s="263"/>
      <c r="P374" s="263"/>
      <c r="Q374" s="263"/>
      <c r="R374" s="263"/>
      <c r="S374" s="263"/>
      <c r="T374" s="264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65" t="s">
        <v>175</v>
      </c>
      <c r="AU374" s="265" t="s">
        <v>79</v>
      </c>
      <c r="AV374" s="15" t="s">
        <v>77</v>
      </c>
      <c r="AW374" s="15" t="s">
        <v>32</v>
      </c>
      <c r="AX374" s="15" t="s">
        <v>70</v>
      </c>
      <c r="AY374" s="265" t="s">
        <v>164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1878</v>
      </c>
      <c r="G375" s="234"/>
      <c r="H375" s="238">
        <v>61.600000000000001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79</v>
      </c>
      <c r="AV375" s="13" t="s">
        <v>79</v>
      </c>
      <c r="AW375" s="13" t="s">
        <v>32</v>
      </c>
      <c r="AX375" s="13" t="s">
        <v>70</v>
      </c>
      <c r="AY375" s="244" t="s">
        <v>164</v>
      </c>
    </row>
    <row r="376" s="14" customFormat="1">
      <c r="A376" s="14"/>
      <c r="B376" s="245"/>
      <c r="C376" s="246"/>
      <c r="D376" s="235" t="s">
        <v>175</v>
      </c>
      <c r="E376" s="247" t="s">
        <v>19</v>
      </c>
      <c r="F376" s="248" t="s">
        <v>177</v>
      </c>
      <c r="G376" s="246"/>
      <c r="H376" s="249">
        <v>61.600000000000001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175</v>
      </c>
      <c r="AU376" s="255" t="s">
        <v>79</v>
      </c>
      <c r="AV376" s="14" t="s">
        <v>171</v>
      </c>
      <c r="AW376" s="14" t="s">
        <v>32</v>
      </c>
      <c r="AX376" s="14" t="s">
        <v>77</v>
      </c>
      <c r="AY376" s="255" t="s">
        <v>164</v>
      </c>
    </row>
    <row r="377" s="2" customFormat="1" ht="24.15" customHeight="1">
      <c r="A377" s="41"/>
      <c r="B377" s="42"/>
      <c r="C377" s="215" t="s">
        <v>681</v>
      </c>
      <c r="D377" s="215" t="s">
        <v>166</v>
      </c>
      <c r="E377" s="216" t="s">
        <v>1251</v>
      </c>
      <c r="F377" s="217" t="s">
        <v>1252</v>
      </c>
      <c r="G377" s="218" t="s">
        <v>295</v>
      </c>
      <c r="H377" s="219">
        <v>20.239999999999998</v>
      </c>
      <c r="I377" s="220"/>
      <c r="J377" s="221">
        <f>ROUND(I377*H377,2)</f>
        <v>0</v>
      </c>
      <c r="K377" s="217" t="s">
        <v>1210</v>
      </c>
      <c r="L377" s="47"/>
      <c r="M377" s="222" t="s">
        <v>19</v>
      </c>
      <c r="N377" s="223" t="s">
        <v>41</v>
      </c>
      <c r="O377" s="87"/>
      <c r="P377" s="224">
        <f>O377*H377</f>
        <v>0</v>
      </c>
      <c r="Q377" s="224">
        <v>0</v>
      </c>
      <c r="R377" s="224">
        <f>Q377*H377</f>
        <v>0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171</v>
      </c>
      <c r="AT377" s="226" t="s">
        <v>166</v>
      </c>
      <c r="AU377" s="226" t="s">
        <v>79</v>
      </c>
      <c r="AY377" s="20" t="s">
        <v>164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77</v>
      </c>
      <c r="BK377" s="227">
        <f>ROUND(I377*H377,2)</f>
        <v>0</v>
      </c>
      <c r="BL377" s="20" t="s">
        <v>171</v>
      </c>
      <c r="BM377" s="226" t="s">
        <v>1887</v>
      </c>
    </row>
    <row r="378" s="2" customFormat="1">
      <c r="A378" s="41"/>
      <c r="B378" s="42"/>
      <c r="C378" s="43"/>
      <c r="D378" s="228" t="s">
        <v>173</v>
      </c>
      <c r="E378" s="43"/>
      <c r="F378" s="229" t="s">
        <v>1254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173</v>
      </c>
      <c r="AU378" s="20" t="s">
        <v>79</v>
      </c>
    </row>
    <row r="379" s="15" customFormat="1">
      <c r="A379" s="15"/>
      <c r="B379" s="256"/>
      <c r="C379" s="257"/>
      <c r="D379" s="235" t="s">
        <v>175</v>
      </c>
      <c r="E379" s="258" t="s">
        <v>19</v>
      </c>
      <c r="F379" s="259" t="s">
        <v>425</v>
      </c>
      <c r="G379" s="257"/>
      <c r="H379" s="258" t="s">
        <v>19</v>
      </c>
      <c r="I379" s="260"/>
      <c r="J379" s="257"/>
      <c r="K379" s="257"/>
      <c r="L379" s="261"/>
      <c r="M379" s="262"/>
      <c r="N379" s="263"/>
      <c r="O379" s="263"/>
      <c r="P379" s="263"/>
      <c r="Q379" s="263"/>
      <c r="R379" s="263"/>
      <c r="S379" s="263"/>
      <c r="T379" s="264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65" t="s">
        <v>175</v>
      </c>
      <c r="AU379" s="265" t="s">
        <v>79</v>
      </c>
      <c r="AV379" s="15" t="s">
        <v>77</v>
      </c>
      <c r="AW379" s="15" t="s">
        <v>32</v>
      </c>
      <c r="AX379" s="15" t="s">
        <v>70</v>
      </c>
      <c r="AY379" s="265" t="s">
        <v>164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1879</v>
      </c>
      <c r="G380" s="234"/>
      <c r="H380" s="238">
        <v>20.239999999999998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79</v>
      </c>
      <c r="AV380" s="13" t="s">
        <v>79</v>
      </c>
      <c r="AW380" s="13" t="s">
        <v>32</v>
      </c>
      <c r="AX380" s="13" t="s">
        <v>70</v>
      </c>
      <c r="AY380" s="244" t="s">
        <v>164</v>
      </c>
    </row>
    <row r="381" s="14" customFormat="1">
      <c r="A381" s="14"/>
      <c r="B381" s="245"/>
      <c r="C381" s="246"/>
      <c r="D381" s="235" t="s">
        <v>175</v>
      </c>
      <c r="E381" s="247" t="s">
        <v>19</v>
      </c>
      <c r="F381" s="248" t="s">
        <v>177</v>
      </c>
      <c r="G381" s="246"/>
      <c r="H381" s="249">
        <v>20.239999999999998</v>
      </c>
      <c r="I381" s="250"/>
      <c r="J381" s="246"/>
      <c r="K381" s="246"/>
      <c r="L381" s="251"/>
      <c r="M381" s="252"/>
      <c r="N381" s="253"/>
      <c r="O381" s="253"/>
      <c r="P381" s="253"/>
      <c r="Q381" s="253"/>
      <c r="R381" s="253"/>
      <c r="S381" s="253"/>
      <c r="T381" s="25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55" t="s">
        <v>175</v>
      </c>
      <c r="AU381" s="255" t="s">
        <v>79</v>
      </c>
      <c r="AV381" s="14" t="s">
        <v>171</v>
      </c>
      <c r="AW381" s="14" t="s">
        <v>32</v>
      </c>
      <c r="AX381" s="14" t="s">
        <v>77</v>
      </c>
      <c r="AY381" s="255" t="s">
        <v>164</v>
      </c>
    </row>
    <row r="382" s="12" customFormat="1" ht="22.8" customHeight="1">
      <c r="A382" s="12"/>
      <c r="B382" s="199"/>
      <c r="C382" s="200"/>
      <c r="D382" s="201" t="s">
        <v>69</v>
      </c>
      <c r="E382" s="213" t="s">
        <v>448</v>
      </c>
      <c r="F382" s="213" t="s">
        <v>449</v>
      </c>
      <c r="G382" s="200"/>
      <c r="H382" s="200"/>
      <c r="I382" s="203"/>
      <c r="J382" s="214">
        <f>BK382</f>
        <v>0</v>
      </c>
      <c r="K382" s="200"/>
      <c r="L382" s="205"/>
      <c r="M382" s="206"/>
      <c r="N382" s="207"/>
      <c r="O382" s="207"/>
      <c r="P382" s="208">
        <f>SUM(P383:P386)</f>
        <v>0</v>
      </c>
      <c r="Q382" s="207"/>
      <c r="R382" s="208">
        <f>SUM(R383:R386)</f>
        <v>0</v>
      </c>
      <c r="S382" s="207"/>
      <c r="T382" s="209">
        <f>SUM(T383:T386)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10" t="s">
        <v>77</v>
      </c>
      <c r="AT382" s="211" t="s">
        <v>69</v>
      </c>
      <c r="AU382" s="211" t="s">
        <v>77</v>
      </c>
      <c r="AY382" s="210" t="s">
        <v>164</v>
      </c>
      <c r="BK382" s="212">
        <f>SUM(BK383:BK386)</f>
        <v>0</v>
      </c>
    </row>
    <row r="383" s="2" customFormat="1" ht="24.15" customHeight="1">
      <c r="A383" s="41"/>
      <c r="B383" s="42"/>
      <c r="C383" s="215" t="s">
        <v>687</v>
      </c>
      <c r="D383" s="215" t="s">
        <v>166</v>
      </c>
      <c r="E383" s="216" t="s">
        <v>451</v>
      </c>
      <c r="F383" s="217" t="s">
        <v>452</v>
      </c>
      <c r="G383" s="218" t="s">
        <v>295</v>
      </c>
      <c r="H383" s="219">
        <v>9.6940000000000008</v>
      </c>
      <c r="I383" s="220"/>
      <c r="J383" s="221">
        <f>ROUND(I383*H383,2)</f>
        <v>0</v>
      </c>
      <c r="K383" s="217" t="s">
        <v>170</v>
      </c>
      <c r="L383" s="47"/>
      <c r="M383" s="222" t="s">
        <v>19</v>
      </c>
      <c r="N383" s="223" t="s">
        <v>41</v>
      </c>
      <c r="O383" s="87"/>
      <c r="P383" s="224">
        <f>O383*H383</f>
        <v>0</v>
      </c>
      <c r="Q383" s="224">
        <v>0</v>
      </c>
      <c r="R383" s="224">
        <f>Q383*H383</f>
        <v>0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171</v>
      </c>
      <c r="AT383" s="226" t="s">
        <v>166</v>
      </c>
      <c r="AU383" s="226" t="s">
        <v>79</v>
      </c>
      <c r="AY383" s="20" t="s">
        <v>164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77</v>
      </c>
      <c r="BK383" s="227">
        <f>ROUND(I383*H383,2)</f>
        <v>0</v>
      </c>
      <c r="BL383" s="20" t="s">
        <v>171</v>
      </c>
      <c r="BM383" s="226" t="s">
        <v>1888</v>
      </c>
    </row>
    <row r="384" s="2" customFormat="1">
      <c r="A384" s="41"/>
      <c r="B384" s="42"/>
      <c r="C384" s="43"/>
      <c r="D384" s="228" t="s">
        <v>173</v>
      </c>
      <c r="E384" s="43"/>
      <c r="F384" s="229" t="s">
        <v>454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173</v>
      </c>
      <c r="AU384" s="20" t="s">
        <v>79</v>
      </c>
    </row>
    <row r="385" s="2" customFormat="1" ht="33" customHeight="1">
      <c r="A385" s="41"/>
      <c r="B385" s="42"/>
      <c r="C385" s="215" t="s">
        <v>692</v>
      </c>
      <c r="D385" s="215" t="s">
        <v>166</v>
      </c>
      <c r="E385" s="216" t="s">
        <v>456</v>
      </c>
      <c r="F385" s="217" t="s">
        <v>457</v>
      </c>
      <c r="G385" s="218" t="s">
        <v>295</v>
      </c>
      <c r="H385" s="219">
        <v>9.6940000000000008</v>
      </c>
      <c r="I385" s="220"/>
      <c r="J385" s="221">
        <f>ROUND(I385*H385,2)</f>
        <v>0</v>
      </c>
      <c r="K385" s="217" t="s">
        <v>170</v>
      </c>
      <c r="L385" s="47"/>
      <c r="M385" s="222" t="s">
        <v>19</v>
      </c>
      <c r="N385" s="223" t="s">
        <v>41</v>
      </c>
      <c r="O385" s="87"/>
      <c r="P385" s="224">
        <f>O385*H385</f>
        <v>0</v>
      </c>
      <c r="Q385" s="224">
        <v>0</v>
      </c>
      <c r="R385" s="224">
        <f>Q385*H385</f>
        <v>0</v>
      </c>
      <c r="S385" s="224">
        <v>0</v>
      </c>
      <c r="T385" s="225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226" t="s">
        <v>171</v>
      </c>
      <c r="AT385" s="226" t="s">
        <v>166</v>
      </c>
      <c r="AU385" s="226" t="s">
        <v>79</v>
      </c>
      <c r="AY385" s="20" t="s">
        <v>164</v>
      </c>
      <c r="BE385" s="227">
        <f>IF(N385="základní",J385,0)</f>
        <v>0</v>
      </c>
      <c r="BF385" s="227">
        <f>IF(N385="snížená",J385,0)</f>
        <v>0</v>
      </c>
      <c r="BG385" s="227">
        <f>IF(N385="zákl. přenesená",J385,0)</f>
        <v>0</v>
      </c>
      <c r="BH385" s="227">
        <f>IF(N385="sníž. přenesená",J385,0)</f>
        <v>0</v>
      </c>
      <c r="BI385" s="227">
        <f>IF(N385="nulová",J385,0)</f>
        <v>0</v>
      </c>
      <c r="BJ385" s="20" t="s">
        <v>77</v>
      </c>
      <c r="BK385" s="227">
        <f>ROUND(I385*H385,2)</f>
        <v>0</v>
      </c>
      <c r="BL385" s="20" t="s">
        <v>171</v>
      </c>
      <c r="BM385" s="226" t="s">
        <v>1889</v>
      </c>
    </row>
    <row r="386" s="2" customFormat="1">
      <c r="A386" s="41"/>
      <c r="B386" s="42"/>
      <c r="C386" s="43"/>
      <c r="D386" s="228" t="s">
        <v>173</v>
      </c>
      <c r="E386" s="43"/>
      <c r="F386" s="229" t="s">
        <v>459</v>
      </c>
      <c r="G386" s="43"/>
      <c r="H386" s="43"/>
      <c r="I386" s="230"/>
      <c r="J386" s="43"/>
      <c r="K386" s="43"/>
      <c r="L386" s="47"/>
      <c r="M386" s="287"/>
      <c r="N386" s="288"/>
      <c r="O386" s="289"/>
      <c r="P386" s="289"/>
      <c r="Q386" s="289"/>
      <c r="R386" s="289"/>
      <c r="S386" s="289"/>
      <c r="T386" s="290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T386" s="20" t="s">
        <v>173</v>
      </c>
      <c r="AU386" s="20" t="s">
        <v>79</v>
      </c>
    </row>
    <row r="387" s="2" customFormat="1" ht="6.96" customHeight="1">
      <c r="A387" s="41"/>
      <c r="B387" s="62"/>
      <c r="C387" s="63"/>
      <c r="D387" s="63"/>
      <c r="E387" s="63"/>
      <c r="F387" s="63"/>
      <c r="G387" s="63"/>
      <c r="H387" s="63"/>
      <c r="I387" s="63"/>
      <c r="J387" s="63"/>
      <c r="K387" s="63"/>
      <c r="L387" s="47"/>
      <c r="M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</row>
  </sheetData>
  <sheetProtection sheet="1" autoFilter="0" formatColumns="0" formatRows="0" objects="1" scenarios="1" spinCount="100000" saltValue="KdCScF6ZWjMiCpJP8tZ60ljbi7Z0gyFctKrYg8PV/5JaVvvUAjKQalSuidOSrdjfEpX14tTlkJKf/16x8m7UfQ==" hashValue="zPvUuv3Urw73zcz+sICVoOQ4igI0ajN6WQBpDfKJaWPxLrxfUIpMmljj5BZnuSLZ382pI3QqOb4uvsn4zFshAA==" algorithmName="SHA-512" password="CC51"/>
  <autoFilter ref="C92:K38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1/113106343"/>
    <hyperlink ref="F102" r:id="rId2" display="https://podminky.urs.cz/item/CS_URS_2025_01/113107423"/>
    <hyperlink ref="F106" r:id="rId3" display="https://podminky.urs.cz/item/CS_URS_2025_01/113107423"/>
    <hyperlink ref="F111" r:id="rId4" display="https://podminky.urs.cz/item/CS_URS_2025_01/113154522"/>
    <hyperlink ref="F115" r:id="rId5" display="https://podminky.urs.cz/item/CS_URS_2025_01/113154524"/>
    <hyperlink ref="F119" r:id="rId6" display="https://podminky.urs.cz/item/CS_URS_2025_01/113202111"/>
    <hyperlink ref="F124" r:id="rId7" display="https://podminky.urs.cz/item/CS_URS_2025_01/119001405"/>
    <hyperlink ref="F129" r:id="rId8" display="https://podminky.urs.cz/item/CS_URS_2025_01/119001421"/>
    <hyperlink ref="F134" r:id="rId9" display="https://podminky.urs.cz/item/CS_URS_2025_01/131251206"/>
    <hyperlink ref="F142" r:id="rId10" display="https://podminky.urs.cz/item/CS_URS_2025_01/132254206"/>
    <hyperlink ref="F150" r:id="rId11" display="https://podminky.urs.cz/item/CS_URS_2025_01/139001101"/>
    <hyperlink ref="F157" r:id="rId12" display="https://podminky.urs.cz/item/CS_URS_2025_01/151101201"/>
    <hyperlink ref="F164" r:id="rId13" display="https://podminky.urs.cz/item/CS_URS_2025_01/151101211"/>
    <hyperlink ref="F166" r:id="rId14" display="https://podminky.urs.cz/item/CS_URS_2025_01/151101301"/>
    <hyperlink ref="F173" r:id="rId15" display="https://podminky.urs.cz/item/CS_URS_2025_01/151101311"/>
    <hyperlink ref="F175" r:id="rId16" display="https://podminky.urs.cz/item/CS_URS_2025_01/151811131"/>
    <hyperlink ref="F182" r:id="rId17" display="https://podminky.urs.cz/item/CS_URS_2025_01/151811231"/>
    <hyperlink ref="F184" r:id="rId18" display="https://podminky.urs.cz/item/CS_URS_2025_01/162251122"/>
    <hyperlink ref="F189" r:id="rId19" display="https://podminky.urs.cz/item/CS_URS_2025_01/162751114"/>
    <hyperlink ref="F204" r:id="rId20" display="https://podminky.urs.cz/item/CS_URS_2025_01/171201231"/>
    <hyperlink ref="F220" r:id="rId21" display="https://podminky.urs.cz/item/CS_URS_2025_01/174101101"/>
    <hyperlink ref="F238" r:id="rId22" display="https://podminky.urs.cz/item/CS_URS_2025_01/175151101"/>
    <hyperlink ref="F254" r:id="rId23" display="https://podminky.urs.cz/item/CS_URS_2025_01/451541111"/>
    <hyperlink ref="F268" r:id="rId24" display="https://podminky.urs.cz/item/CS_URS_2025_01/564851011"/>
    <hyperlink ref="F272" r:id="rId25" display="https://podminky.urs.cz/item/CS_URS_2025_01/564861011"/>
    <hyperlink ref="F276" r:id="rId26" display="https://podminky.urs.cz/item/CS_URS_2025_01/564871016"/>
    <hyperlink ref="F281" r:id="rId27" display="https://podminky.urs.cz/item/CS_URS_2025_01/565145101"/>
    <hyperlink ref="F285" r:id="rId28" display="https://podminky.urs.cz/item/CS_URS_2025_01/573111112"/>
    <hyperlink ref="F289" r:id="rId29" display="https://podminky.urs.cz/item/CS_URS_2025_01/573211106"/>
    <hyperlink ref="F293" r:id="rId30" display="https://podminky.urs.cz/item/CS_URS_2025_01/577134111"/>
    <hyperlink ref="F297" r:id="rId31" display="https://podminky.urs.cz/item/CS_URS_2025_01/596211110"/>
    <hyperlink ref="F303" r:id="rId32" display="https://podminky.urs.cz/item/CS_URS_2025_01/850311811"/>
    <hyperlink ref="F317" r:id="rId33" display="https://podminky.urs.cz/item/CS_URS_2025_01/891247812"/>
    <hyperlink ref="F320" r:id="rId34" display="https://podminky.urs.cz/item/CS_URS_2025_01/916131213"/>
    <hyperlink ref="F325" r:id="rId35" display="https://podminky.urs.cz/item/CS_URS_2025_01/919112111"/>
    <hyperlink ref="F329" r:id="rId36" display="https://podminky.urs.cz/item/CS_URS_2025_01/919112212"/>
    <hyperlink ref="F331" r:id="rId37" display="https://podminky.urs.cz/item/CS_URS_2025_01/919121111"/>
    <hyperlink ref="F333" r:id="rId38" display="https://podminky.urs.cz/item/CS_URS_2025_01/919735112"/>
    <hyperlink ref="F338" r:id="rId39" display="https://podminky.urs.cz/item/CS_URS_2025_01/979021113"/>
    <hyperlink ref="F343" r:id="rId40" display="https://podminky.urs.cz/item/CS_URS_2025_01/979051121"/>
    <hyperlink ref="F349" r:id="rId41" display="https://podminky.urs.cz/item/CS_URS_2025_01/997221551"/>
    <hyperlink ref="F355" r:id="rId42" display="https://podminky.urs.cz/item/CS_URS_2025_01/997221559"/>
    <hyperlink ref="F362" r:id="rId43" display="https://podminky.urs.cz/item/CS_URS_2025_01/997221561"/>
    <hyperlink ref="F367" r:id="rId44" display="https://podminky.urs.cz/item/CS_URS_2025_01/997221569"/>
    <hyperlink ref="F373" r:id="rId45" display="https://podminky.urs.cz/item/CS_URS_2025_01/997221873"/>
    <hyperlink ref="F378" r:id="rId46" display="https://podminky.urs.cz/item/CS_URS_2023_02/997221875"/>
    <hyperlink ref="F384" r:id="rId47" display="https://podminky.urs.cz/item/CS_URS_2025_01/998276101"/>
    <hyperlink ref="F386" r:id="rId48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9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1780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1890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ROUND((SUM(BE91:BE233)),  2)</f>
        <v>0</v>
      </c>
      <c r="G35" s="41"/>
      <c r="H35" s="41"/>
      <c r="I35" s="160">
        <v>0.20999999999999999</v>
      </c>
      <c r="J35" s="159">
        <f>ROUND(((SUM(BE91:BE233))*I35),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ROUND((SUM(BF91:BF233)),  2)</f>
        <v>0</v>
      </c>
      <c r="G36" s="41"/>
      <c r="H36" s="41"/>
      <c r="I36" s="160">
        <v>0.12</v>
      </c>
      <c r="J36" s="159">
        <f>ROUND(((SUM(BF91:BF233))*I36),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ROUND((SUM(BG91:BG233)),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ROUND((SUM(BH91:BH233)),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ROUND((SUM(BI91:BI233)),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1780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003.002 - Výpis materiálu řady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462</v>
      </c>
      <c r="E66" s="185"/>
      <c r="F66" s="185"/>
      <c r="G66" s="185"/>
      <c r="H66" s="185"/>
      <c r="I66" s="185"/>
      <c r="J66" s="186">
        <f>J98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463</v>
      </c>
      <c r="E67" s="185"/>
      <c r="F67" s="185"/>
      <c r="G67" s="185"/>
      <c r="H67" s="185"/>
      <c r="I67" s="185"/>
      <c r="J67" s="186">
        <f>J198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464</v>
      </c>
      <c r="E68" s="185"/>
      <c r="F68" s="185"/>
      <c r="G68" s="185"/>
      <c r="H68" s="185"/>
      <c r="I68" s="185"/>
      <c r="J68" s="186">
        <f>J205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J229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149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6.25" customHeight="1">
      <c r="A79" s="41"/>
      <c r="B79" s="42"/>
      <c r="C79" s="43"/>
      <c r="D79" s="43"/>
      <c r="E79" s="172" t="str">
        <f>E7</f>
        <v>UHERSKÝ BROD, REKONSTRUKCE I.TP - UL. U SBORU, HODINÁŘSKÁ, NERUDOVA, KOMENSKÉHO, NAARDENSKÁ, PECHÁČKOVA, SEICHERTOVA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133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1780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135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003.002 - Výpis materiálu řady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>Uherský Brod</v>
      </c>
      <c r="G85" s="43"/>
      <c r="H85" s="43"/>
      <c r="I85" s="35" t="s">
        <v>23</v>
      </c>
      <c r="J85" s="75" t="str">
        <f>IF(J14="","",J14)</f>
        <v>22. 4. 2025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33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150</v>
      </c>
      <c r="D90" s="191" t="s">
        <v>55</v>
      </c>
      <c r="E90" s="191" t="s">
        <v>51</v>
      </c>
      <c r="F90" s="191" t="s">
        <v>52</v>
      </c>
      <c r="G90" s="191" t="s">
        <v>151</v>
      </c>
      <c r="H90" s="191" t="s">
        <v>152</v>
      </c>
      <c r="I90" s="191" t="s">
        <v>153</v>
      </c>
      <c r="J90" s="191" t="s">
        <v>139</v>
      </c>
      <c r="K90" s="192" t="s">
        <v>154</v>
      </c>
      <c r="L90" s="193"/>
      <c r="M90" s="95" t="s">
        <v>19</v>
      </c>
      <c r="N90" s="96" t="s">
        <v>40</v>
      </c>
      <c r="O90" s="96" t="s">
        <v>155</v>
      </c>
      <c r="P90" s="96" t="s">
        <v>156</v>
      </c>
      <c r="Q90" s="96" t="s">
        <v>157</v>
      </c>
      <c r="R90" s="96" t="s">
        <v>158</v>
      </c>
      <c r="S90" s="96" t="s">
        <v>159</v>
      </c>
      <c r="T90" s="97" t="s">
        <v>160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161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</f>
        <v>0</v>
      </c>
      <c r="Q91" s="99"/>
      <c r="R91" s="196">
        <f>R92</f>
        <v>4.9856995560000001</v>
      </c>
      <c r="S91" s="99"/>
      <c r="T91" s="197">
        <f>T92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69</v>
      </c>
      <c r="AU91" s="20" t="s">
        <v>140</v>
      </c>
      <c r="BK91" s="198">
        <f>BK92</f>
        <v>0</v>
      </c>
    </row>
    <row r="92" s="12" customFormat="1" ht="25.92" customHeight="1">
      <c r="A92" s="12"/>
      <c r="B92" s="199"/>
      <c r="C92" s="200"/>
      <c r="D92" s="201" t="s">
        <v>69</v>
      </c>
      <c r="E92" s="202" t="s">
        <v>162</v>
      </c>
      <c r="F92" s="202" t="s">
        <v>465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P93+P98+P198+P205+P229</f>
        <v>0</v>
      </c>
      <c r="Q92" s="207"/>
      <c r="R92" s="208">
        <f>R93+R98+R198+R205+R229</f>
        <v>4.9856995560000001</v>
      </c>
      <c r="S92" s="207"/>
      <c r="T92" s="209">
        <f>T93+T98+T198+T205+T229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77</v>
      </c>
      <c r="AT92" s="211" t="s">
        <v>69</v>
      </c>
      <c r="AU92" s="211" t="s">
        <v>70</v>
      </c>
      <c r="AY92" s="210" t="s">
        <v>164</v>
      </c>
      <c r="BK92" s="212">
        <f>BK93+BK98+BK198+BK205+BK229</f>
        <v>0</v>
      </c>
    </row>
    <row r="93" s="12" customFormat="1" ht="22.8" customHeight="1">
      <c r="A93" s="12"/>
      <c r="B93" s="199"/>
      <c r="C93" s="200"/>
      <c r="D93" s="201" t="s">
        <v>69</v>
      </c>
      <c r="E93" s="213" t="s">
        <v>77</v>
      </c>
      <c r="F93" s="213" t="s">
        <v>165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SUM(P94:P97)</f>
        <v>0</v>
      </c>
      <c r="Q93" s="207"/>
      <c r="R93" s="208">
        <f>SUM(R94:R97)</f>
        <v>0.26719999999999999</v>
      </c>
      <c r="S93" s="207"/>
      <c r="T93" s="209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77</v>
      </c>
      <c r="AT93" s="211" t="s">
        <v>69</v>
      </c>
      <c r="AU93" s="211" t="s">
        <v>77</v>
      </c>
      <c r="AY93" s="210" t="s">
        <v>164</v>
      </c>
      <c r="BK93" s="212">
        <f>SUM(BK94:BK97)</f>
        <v>0</v>
      </c>
    </row>
    <row r="94" s="2" customFormat="1" ht="24.15" customHeight="1">
      <c r="A94" s="41"/>
      <c r="B94" s="42"/>
      <c r="C94" s="215" t="s">
        <v>77</v>
      </c>
      <c r="D94" s="215" t="s">
        <v>166</v>
      </c>
      <c r="E94" s="216" t="s">
        <v>1258</v>
      </c>
      <c r="F94" s="217" t="s">
        <v>1259</v>
      </c>
      <c r="G94" s="218" t="s">
        <v>200</v>
      </c>
      <c r="H94" s="219">
        <v>83.5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0.0032000000000000002</v>
      </c>
      <c r="R94" s="224">
        <f>Q94*H94</f>
        <v>0.26719999999999999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1891</v>
      </c>
    </row>
    <row r="95" s="2" customFormat="1">
      <c r="A95" s="41"/>
      <c r="B95" s="42"/>
      <c r="C95" s="43"/>
      <c r="D95" s="228" t="s">
        <v>173</v>
      </c>
      <c r="E95" s="43"/>
      <c r="F95" s="229" t="s">
        <v>1261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13" customFormat="1">
      <c r="A96" s="13"/>
      <c r="B96" s="233"/>
      <c r="C96" s="234"/>
      <c r="D96" s="235" t="s">
        <v>175</v>
      </c>
      <c r="E96" s="236" t="s">
        <v>19</v>
      </c>
      <c r="F96" s="237" t="s">
        <v>1892</v>
      </c>
      <c r="G96" s="234"/>
      <c r="H96" s="238">
        <v>83.5</v>
      </c>
      <c r="I96" s="239"/>
      <c r="J96" s="234"/>
      <c r="K96" s="234"/>
      <c r="L96" s="240"/>
      <c r="M96" s="241"/>
      <c r="N96" s="242"/>
      <c r="O96" s="242"/>
      <c r="P96" s="242"/>
      <c r="Q96" s="242"/>
      <c r="R96" s="242"/>
      <c r="S96" s="242"/>
      <c r="T96" s="24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4" t="s">
        <v>175</v>
      </c>
      <c r="AU96" s="244" t="s">
        <v>79</v>
      </c>
      <c r="AV96" s="13" t="s">
        <v>79</v>
      </c>
      <c r="AW96" s="13" t="s">
        <v>32</v>
      </c>
      <c r="AX96" s="13" t="s">
        <v>70</v>
      </c>
      <c r="AY96" s="244" t="s">
        <v>164</v>
      </c>
    </row>
    <row r="97" s="14" customFormat="1">
      <c r="A97" s="14"/>
      <c r="B97" s="245"/>
      <c r="C97" s="246"/>
      <c r="D97" s="235" t="s">
        <v>175</v>
      </c>
      <c r="E97" s="247" t="s">
        <v>19</v>
      </c>
      <c r="F97" s="248" t="s">
        <v>177</v>
      </c>
      <c r="G97" s="246"/>
      <c r="H97" s="249">
        <v>83.5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175</v>
      </c>
      <c r="AU97" s="255" t="s">
        <v>79</v>
      </c>
      <c r="AV97" s="14" t="s">
        <v>171</v>
      </c>
      <c r="AW97" s="14" t="s">
        <v>32</v>
      </c>
      <c r="AX97" s="14" t="s">
        <v>77</v>
      </c>
      <c r="AY97" s="255" t="s">
        <v>164</v>
      </c>
    </row>
    <row r="98" s="12" customFormat="1" ht="22.8" customHeight="1">
      <c r="A98" s="12"/>
      <c r="B98" s="199"/>
      <c r="C98" s="200"/>
      <c r="D98" s="201" t="s">
        <v>69</v>
      </c>
      <c r="E98" s="213" t="s">
        <v>217</v>
      </c>
      <c r="F98" s="213" t="s">
        <v>471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SUM(P99:P197)</f>
        <v>0</v>
      </c>
      <c r="Q98" s="207"/>
      <c r="R98" s="208">
        <f>SUM(R99:R197)</f>
        <v>4.2021739560000002</v>
      </c>
      <c r="S98" s="207"/>
      <c r="T98" s="209">
        <f>SUM(T99:T197)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77</v>
      </c>
      <c r="AY98" s="210" t="s">
        <v>164</v>
      </c>
      <c r="BK98" s="212">
        <f>SUM(BK99:BK197)</f>
        <v>0</v>
      </c>
    </row>
    <row r="99" s="2" customFormat="1" ht="24.15" customHeight="1">
      <c r="A99" s="41"/>
      <c r="B99" s="42"/>
      <c r="C99" s="215" t="s">
        <v>79</v>
      </c>
      <c r="D99" s="215" t="s">
        <v>166</v>
      </c>
      <c r="E99" s="216" t="s">
        <v>472</v>
      </c>
      <c r="F99" s="217" t="s">
        <v>473</v>
      </c>
      <c r="G99" s="218" t="s">
        <v>385</v>
      </c>
      <c r="H99" s="219">
        <v>1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41</v>
      </c>
      <c r="O99" s="87"/>
      <c r="P99" s="224">
        <f>O99*H99</f>
        <v>0</v>
      </c>
      <c r="Q99" s="224">
        <v>0.00109</v>
      </c>
      <c r="R99" s="224">
        <f>Q99*H99</f>
        <v>0.00109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79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1893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475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79</v>
      </c>
    </row>
    <row r="101" s="2" customFormat="1" ht="16.5" customHeight="1">
      <c r="A101" s="41"/>
      <c r="B101" s="42"/>
      <c r="C101" s="277" t="s">
        <v>183</v>
      </c>
      <c r="D101" s="277" t="s">
        <v>306</v>
      </c>
      <c r="E101" s="278" t="s">
        <v>476</v>
      </c>
      <c r="F101" s="279" t="s">
        <v>477</v>
      </c>
      <c r="G101" s="280" t="s">
        <v>385</v>
      </c>
      <c r="H101" s="281">
        <v>1</v>
      </c>
      <c r="I101" s="282"/>
      <c r="J101" s="283">
        <f>ROUND(I101*H101,2)</f>
        <v>0</v>
      </c>
      <c r="K101" s="279" t="s">
        <v>19</v>
      </c>
      <c r="L101" s="284"/>
      <c r="M101" s="285" t="s">
        <v>19</v>
      </c>
      <c r="N101" s="286" t="s">
        <v>41</v>
      </c>
      <c r="O101" s="87"/>
      <c r="P101" s="224">
        <f>O101*H101</f>
        <v>0</v>
      </c>
      <c r="Q101" s="224">
        <v>0.001</v>
      </c>
      <c r="R101" s="224">
        <f>Q101*H101</f>
        <v>0.001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217</v>
      </c>
      <c r="AT101" s="226" t="s">
        <v>306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1894</v>
      </c>
    </row>
    <row r="102" s="2" customFormat="1">
      <c r="A102" s="41"/>
      <c r="B102" s="42"/>
      <c r="C102" s="43"/>
      <c r="D102" s="235" t="s">
        <v>479</v>
      </c>
      <c r="E102" s="43"/>
      <c r="F102" s="291" t="s">
        <v>480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479</v>
      </c>
      <c r="AU102" s="20" t="s">
        <v>79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1895</v>
      </c>
      <c r="G103" s="234"/>
      <c r="H103" s="238">
        <v>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1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24.15" customHeight="1">
      <c r="A105" s="41"/>
      <c r="B105" s="42"/>
      <c r="C105" s="215" t="s">
        <v>171</v>
      </c>
      <c r="D105" s="215" t="s">
        <v>166</v>
      </c>
      <c r="E105" s="216" t="s">
        <v>482</v>
      </c>
      <c r="F105" s="217" t="s">
        <v>483</v>
      </c>
      <c r="G105" s="218" t="s">
        <v>385</v>
      </c>
      <c r="H105" s="219">
        <v>10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0.0016692</v>
      </c>
      <c r="R105" s="224">
        <f>Q105*H105</f>
        <v>0.016691999999999999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1896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485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2" customFormat="1" ht="16.5" customHeight="1">
      <c r="A107" s="41"/>
      <c r="B107" s="42"/>
      <c r="C107" s="277" t="s">
        <v>197</v>
      </c>
      <c r="D107" s="277" t="s">
        <v>306</v>
      </c>
      <c r="E107" s="278" t="s">
        <v>486</v>
      </c>
      <c r="F107" s="279" t="s">
        <v>487</v>
      </c>
      <c r="G107" s="280" t="s">
        <v>385</v>
      </c>
      <c r="H107" s="281">
        <v>2</v>
      </c>
      <c r="I107" s="282"/>
      <c r="J107" s="283">
        <f>ROUND(I107*H107,2)</f>
        <v>0</v>
      </c>
      <c r="K107" s="279" t="s">
        <v>19</v>
      </c>
      <c r="L107" s="284"/>
      <c r="M107" s="285" t="s">
        <v>19</v>
      </c>
      <c r="N107" s="286" t="s">
        <v>41</v>
      </c>
      <c r="O107" s="87"/>
      <c r="P107" s="224">
        <f>O107*H107</f>
        <v>0</v>
      </c>
      <c r="Q107" s="224">
        <v>0.01</v>
      </c>
      <c r="R107" s="224">
        <f>Q107*H107</f>
        <v>0.02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217</v>
      </c>
      <c r="AT107" s="226" t="s">
        <v>306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1897</v>
      </c>
    </row>
    <row r="108" s="2" customFormat="1">
      <c r="A108" s="41"/>
      <c r="B108" s="42"/>
      <c r="C108" s="43"/>
      <c r="D108" s="235" t="s">
        <v>479</v>
      </c>
      <c r="E108" s="43"/>
      <c r="F108" s="291" t="s">
        <v>489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479</v>
      </c>
      <c r="AU108" s="20" t="s">
        <v>79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1898</v>
      </c>
      <c r="G109" s="234"/>
      <c r="H109" s="238">
        <v>2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4" customFormat="1">
      <c r="A110" s="14"/>
      <c r="B110" s="245"/>
      <c r="C110" s="246"/>
      <c r="D110" s="235" t="s">
        <v>175</v>
      </c>
      <c r="E110" s="247" t="s">
        <v>19</v>
      </c>
      <c r="F110" s="248" t="s">
        <v>177</v>
      </c>
      <c r="G110" s="246"/>
      <c r="H110" s="249">
        <v>2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175</v>
      </c>
      <c r="AU110" s="255" t="s">
        <v>79</v>
      </c>
      <c r="AV110" s="14" t="s">
        <v>171</v>
      </c>
      <c r="AW110" s="14" t="s">
        <v>32</v>
      </c>
      <c r="AX110" s="14" t="s">
        <v>77</v>
      </c>
      <c r="AY110" s="255" t="s">
        <v>164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491</v>
      </c>
      <c r="F111" s="279" t="s">
        <v>492</v>
      </c>
      <c r="G111" s="280" t="s">
        <v>385</v>
      </c>
      <c r="H111" s="281">
        <v>2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0.01</v>
      </c>
      <c r="R111" s="224">
        <f>Q111*H111</f>
        <v>0.02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1899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494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1900</v>
      </c>
      <c r="G113" s="234"/>
      <c r="H113" s="238">
        <v>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2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16.5" customHeight="1">
      <c r="A115" s="41"/>
      <c r="B115" s="42"/>
      <c r="C115" s="277" t="s">
        <v>211</v>
      </c>
      <c r="D115" s="277" t="s">
        <v>306</v>
      </c>
      <c r="E115" s="278" t="s">
        <v>496</v>
      </c>
      <c r="F115" s="279" t="s">
        <v>497</v>
      </c>
      <c r="G115" s="280" t="s">
        <v>385</v>
      </c>
      <c r="H115" s="281">
        <v>1</v>
      </c>
      <c r="I115" s="282"/>
      <c r="J115" s="283">
        <f>ROUND(I115*H115,2)</f>
        <v>0</v>
      </c>
      <c r="K115" s="279" t="s">
        <v>19</v>
      </c>
      <c r="L115" s="284"/>
      <c r="M115" s="285" t="s">
        <v>19</v>
      </c>
      <c r="N115" s="286" t="s">
        <v>41</v>
      </c>
      <c r="O115" s="87"/>
      <c r="P115" s="224">
        <f>O115*H115</f>
        <v>0</v>
      </c>
      <c r="Q115" s="224">
        <v>0.01</v>
      </c>
      <c r="R115" s="224">
        <f>Q115*H115</f>
        <v>0.01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217</v>
      </c>
      <c r="AT115" s="226" t="s">
        <v>306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1901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1902</v>
      </c>
      <c r="G116" s="234"/>
      <c r="H116" s="238">
        <v>1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16.5" customHeight="1">
      <c r="A118" s="41"/>
      <c r="B118" s="42"/>
      <c r="C118" s="277" t="s">
        <v>217</v>
      </c>
      <c r="D118" s="277" t="s">
        <v>306</v>
      </c>
      <c r="E118" s="278" t="s">
        <v>1287</v>
      </c>
      <c r="F118" s="279" t="s">
        <v>1288</v>
      </c>
      <c r="G118" s="280" t="s">
        <v>385</v>
      </c>
      <c r="H118" s="281">
        <v>5</v>
      </c>
      <c r="I118" s="282"/>
      <c r="J118" s="283">
        <f>ROUND(I118*H118,2)</f>
        <v>0</v>
      </c>
      <c r="K118" s="279" t="s">
        <v>19</v>
      </c>
      <c r="L118" s="284"/>
      <c r="M118" s="285" t="s">
        <v>19</v>
      </c>
      <c r="N118" s="286" t="s">
        <v>41</v>
      </c>
      <c r="O118" s="87"/>
      <c r="P118" s="224">
        <f>O118*H118</f>
        <v>0</v>
      </c>
      <c r="Q118" s="224">
        <v>0.001</v>
      </c>
      <c r="R118" s="224">
        <f>Q118*H118</f>
        <v>0.0050000000000000001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217</v>
      </c>
      <c r="AT118" s="226" t="s">
        <v>306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1903</v>
      </c>
    </row>
    <row r="119" s="2" customFormat="1">
      <c r="A119" s="41"/>
      <c r="B119" s="42"/>
      <c r="C119" s="43"/>
      <c r="D119" s="235" t="s">
        <v>479</v>
      </c>
      <c r="E119" s="43"/>
      <c r="F119" s="291" t="s">
        <v>1290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479</v>
      </c>
      <c r="AU119" s="20" t="s">
        <v>79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1904</v>
      </c>
      <c r="G120" s="234"/>
      <c r="H120" s="238">
        <v>5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32</v>
      </c>
      <c r="AX120" s="13" t="s">
        <v>70</v>
      </c>
      <c r="AY120" s="244" t="s">
        <v>164</v>
      </c>
    </row>
    <row r="121" s="14" customFormat="1">
      <c r="A121" s="14"/>
      <c r="B121" s="245"/>
      <c r="C121" s="246"/>
      <c r="D121" s="235" t="s">
        <v>175</v>
      </c>
      <c r="E121" s="247" t="s">
        <v>19</v>
      </c>
      <c r="F121" s="248" t="s">
        <v>177</v>
      </c>
      <c r="G121" s="246"/>
      <c r="H121" s="249">
        <v>5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175</v>
      </c>
      <c r="AU121" s="255" t="s">
        <v>79</v>
      </c>
      <c r="AV121" s="14" t="s">
        <v>171</v>
      </c>
      <c r="AW121" s="14" t="s">
        <v>32</v>
      </c>
      <c r="AX121" s="14" t="s">
        <v>77</v>
      </c>
      <c r="AY121" s="255" t="s">
        <v>164</v>
      </c>
    </row>
    <row r="122" s="2" customFormat="1" ht="24.15" customHeight="1">
      <c r="A122" s="41"/>
      <c r="B122" s="42"/>
      <c r="C122" s="215" t="s">
        <v>227</v>
      </c>
      <c r="D122" s="215" t="s">
        <v>166</v>
      </c>
      <c r="E122" s="216" t="s">
        <v>1292</v>
      </c>
      <c r="F122" s="217" t="s">
        <v>1293</v>
      </c>
      <c r="G122" s="218" t="s">
        <v>385</v>
      </c>
      <c r="H122" s="219">
        <v>1</v>
      </c>
      <c r="I122" s="220"/>
      <c r="J122" s="221">
        <f>ROUND(I122*H122,2)</f>
        <v>0</v>
      </c>
      <c r="K122" s="217" t="s">
        <v>170</v>
      </c>
      <c r="L122" s="47"/>
      <c r="M122" s="222" t="s">
        <v>19</v>
      </c>
      <c r="N122" s="223" t="s">
        <v>41</v>
      </c>
      <c r="O122" s="87"/>
      <c r="P122" s="224">
        <f>O122*H122</f>
        <v>0</v>
      </c>
      <c r="Q122" s="224">
        <v>0.0017099999999999999</v>
      </c>
      <c r="R122" s="224">
        <f>Q122*H122</f>
        <v>0.0017099999999999999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171</v>
      </c>
      <c r="AT122" s="226" t="s">
        <v>166</v>
      </c>
      <c r="AU122" s="226" t="s">
        <v>79</v>
      </c>
      <c r="AY122" s="20" t="s">
        <v>164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77</v>
      </c>
      <c r="BK122" s="227">
        <f>ROUND(I122*H122,2)</f>
        <v>0</v>
      </c>
      <c r="BL122" s="20" t="s">
        <v>171</v>
      </c>
      <c r="BM122" s="226" t="s">
        <v>1905</v>
      </c>
    </row>
    <row r="123" s="2" customFormat="1">
      <c r="A123" s="41"/>
      <c r="B123" s="42"/>
      <c r="C123" s="43"/>
      <c r="D123" s="228" t="s">
        <v>173</v>
      </c>
      <c r="E123" s="43"/>
      <c r="F123" s="229" t="s">
        <v>1295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173</v>
      </c>
      <c r="AU123" s="20" t="s">
        <v>79</v>
      </c>
    </row>
    <row r="124" s="2" customFormat="1" ht="16.5" customHeight="1">
      <c r="A124" s="41"/>
      <c r="B124" s="42"/>
      <c r="C124" s="277" t="s">
        <v>236</v>
      </c>
      <c r="D124" s="277" t="s">
        <v>306</v>
      </c>
      <c r="E124" s="278" t="s">
        <v>1296</v>
      </c>
      <c r="F124" s="279" t="s">
        <v>1297</v>
      </c>
      <c r="G124" s="280" t="s">
        <v>385</v>
      </c>
      <c r="H124" s="281">
        <v>1</v>
      </c>
      <c r="I124" s="282"/>
      <c r="J124" s="283">
        <f>ROUND(I124*H124,2)</f>
        <v>0</v>
      </c>
      <c r="K124" s="279" t="s">
        <v>19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0.029999999999999999</v>
      </c>
      <c r="R124" s="224">
        <f>Q124*H124</f>
        <v>0.029999999999999999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1906</v>
      </c>
    </row>
    <row r="125" s="2" customFormat="1">
      <c r="A125" s="41"/>
      <c r="B125" s="42"/>
      <c r="C125" s="43"/>
      <c r="D125" s="235" t="s">
        <v>479</v>
      </c>
      <c r="E125" s="43"/>
      <c r="F125" s="291" t="s">
        <v>1299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479</v>
      </c>
      <c r="AU125" s="20" t="s">
        <v>79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1907</v>
      </c>
      <c r="G126" s="234"/>
      <c r="H126" s="238">
        <v>1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79</v>
      </c>
      <c r="AV126" s="13" t="s">
        <v>79</v>
      </c>
      <c r="AW126" s="13" t="s">
        <v>32</v>
      </c>
      <c r="AX126" s="13" t="s">
        <v>70</v>
      </c>
      <c r="AY126" s="244" t="s">
        <v>164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177</v>
      </c>
      <c r="G127" s="246"/>
      <c r="H127" s="249">
        <v>1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79</v>
      </c>
      <c r="AV127" s="14" t="s">
        <v>171</v>
      </c>
      <c r="AW127" s="14" t="s">
        <v>32</v>
      </c>
      <c r="AX127" s="14" t="s">
        <v>77</v>
      </c>
      <c r="AY127" s="255" t="s">
        <v>164</v>
      </c>
    </row>
    <row r="128" s="2" customFormat="1" ht="24.15" customHeight="1">
      <c r="A128" s="41"/>
      <c r="B128" s="42"/>
      <c r="C128" s="215" t="s">
        <v>244</v>
      </c>
      <c r="D128" s="215" t="s">
        <v>166</v>
      </c>
      <c r="E128" s="216" t="s">
        <v>1373</v>
      </c>
      <c r="F128" s="217" t="s">
        <v>1374</v>
      </c>
      <c r="G128" s="218" t="s">
        <v>200</v>
      </c>
      <c r="H128" s="219">
        <v>83.5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41</v>
      </c>
      <c r="O128" s="87"/>
      <c r="P128" s="224">
        <f>O128*H128</f>
        <v>0</v>
      </c>
      <c r="Q128" s="224">
        <v>0</v>
      </c>
      <c r="R128" s="224">
        <f>Q128*H128</f>
        <v>0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79</v>
      </c>
      <c r="AY128" s="20" t="s">
        <v>164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77</v>
      </c>
      <c r="BK128" s="227">
        <f>ROUND(I128*H128,2)</f>
        <v>0</v>
      </c>
      <c r="BL128" s="20" t="s">
        <v>171</v>
      </c>
      <c r="BM128" s="226" t="s">
        <v>1908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1376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79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1892</v>
      </c>
      <c r="G130" s="234"/>
      <c r="H130" s="238">
        <v>83.5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177</v>
      </c>
      <c r="G131" s="246"/>
      <c r="H131" s="249">
        <v>83.5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79</v>
      </c>
      <c r="AV131" s="14" t="s">
        <v>171</v>
      </c>
      <c r="AW131" s="14" t="s">
        <v>32</v>
      </c>
      <c r="AX131" s="14" t="s">
        <v>77</v>
      </c>
      <c r="AY131" s="255" t="s">
        <v>164</v>
      </c>
    </row>
    <row r="132" s="2" customFormat="1" ht="16.5" customHeight="1">
      <c r="A132" s="41"/>
      <c r="B132" s="42"/>
      <c r="C132" s="277" t="s">
        <v>8</v>
      </c>
      <c r="D132" s="277" t="s">
        <v>306</v>
      </c>
      <c r="E132" s="278" t="s">
        <v>1377</v>
      </c>
      <c r="F132" s="279" t="s">
        <v>1378</v>
      </c>
      <c r="G132" s="280" t="s">
        <v>200</v>
      </c>
      <c r="H132" s="281">
        <v>84.753</v>
      </c>
      <c r="I132" s="282"/>
      <c r="J132" s="283">
        <f>ROUND(I132*H132,2)</f>
        <v>0</v>
      </c>
      <c r="K132" s="279" t="s">
        <v>170</v>
      </c>
      <c r="L132" s="284"/>
      <c r="M132" s="285" t="s">
        <v>19</v>
      </c>
      <c r="N132" s="286" t="s">
        <v>41</v>
      </c>
      <c r="O132" s="87"/>
      <c r="P132" s="224">
        <f>O132*H132</f>
        <v>0</v>
      </c>
      <c r="Q132" s="224">
        <v>0.00214</v>
      </c>
      <c r="R132" s="224">
        <f>Q132*H132</f>
        <v>0.18137142000000001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217</v>
      </c>
      <c r="AT132" s="226" t="s">
        <v>306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1909</v>
      </c>
    </row>
    <row r="133" s="2" customFormat="1">
      <c r="A133" s="41"/>
      <c r="B133" s="42"/>
      <c r="C133" s="43"/>
      <c r="D133" s="235" t="s">
        <v>479</v>
      </c>
      <c r="E133" s="43"/>
      <c r="F133" s="291" t="s">
        <v>1380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479</v>
      </c>
      <c r="AU133" s="20" t="s">
        <v>79</v>
      </c>
    </row>
    <row r="134" s="13" customFormat="1">
      <c r="A134" s="13"/>
      <c r="B134" s="233"/>
      <c r="C134" s="234"/>
      <c r="D134" s="235" t="s">
        <v>175</v>
      </c>
      <c r="E134" s="234"/>
      <c r="F134" s="237" t="s">
        <v>1910</v>
      </c>
      <c r="G134" s="234"/>
      <c r="H134" s="238">
        <v>84.753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79</v>
      </c>
      <c r="AV134" s="13" t="s">
        <v>79</v>
      </c>
      <c r="AW134" s="13" t="s">
        <v>4</v>
      </c>
      <c r="AX134" s="13" t="s">
        <v>77</v>
      </c>
      <c r="AY134" s="244" t="s">
        <v>164</v>
      </c>
    </row>
    <row r="135" s="2" customFormat="1" ht="24.15" customHeight="1">
      <c r="A135" s="41"/>
      <c r="B135" s="42"/>
      <c r="C135" s="215" t="s">
        <v>254</v>
      </c>
      <c r="D135" s="215" t="s">
        <v>166</v>
      </c>
      <c r="E135" s="216" t="s">
        <v>569</v>
      </c>
      <c r="F135" s="217" t="s">
        <v>570</v>
      </c>
      <c r="G135" s="218" t="s">
        <v>385</v>
      </c>
      <c r="H135" s="219">
        <v>4</v>
      </c>
      <c r="I135" s="220"/>
      <c r="J135" s="221">
        <f>ROUND(I135*H135,2)</f>
        <v>0</v>
      </c>
      <c r="K135" s="217" t="s">
        <v>170</v>
      </c>
      <c r="L135" s="47"/>
      <c r="M135" s="222" t="s">
        <v>19</v>
      </c>
      <c r="N135" s="223" t="s">
        <v>41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171</v>
      </c>
      <c r="AT135" s="226" t="s">
        <v>166</v>
      </c>
      <c r="AU135" s="226" t="s">
        <v>79</v>
      </c>
      <c r="AY135" s="20" t="s">
        <v>164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77</v>
      </c>
      <c r="BK135" s="227">
        <f>ROUND(I135*H135,2)</f>
        <v>0</v>
      </c>
      <c r="BL135" s="20" t="s">
        <v>171</v>
      </c>
      <c r="BM135" s="226" t="s">
        <v>1911</v>
      </c>
    </row>
    <row r="136" s="2" customFormat="1">
      <c r="A136" s="41"/>
      <c r="B136" s="42"/>
      <c r="C136" s="43"/>
      <c r="D136" s="228" t="s">
        <v>173</v>
      </c>
      <c r="E136" s="43"/>
      <c r="F136" s="229" t="s">
        <v>572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173</v>
      </c>
      <c r="AU136" s="20" t="s">
        <v>79</v>
      </c>
    </row>
    <row r="137" s="2" customFormat="1" ht="16.5" customHeight="1">
      <c r="A137" s="41"/>
      <c r="B137" s="42"/>
      <c r="C137" s="277" t="s">
        <v>260</v>
      </c>
      <c r="D137" s="277" t="s">
        <v>306</v>
      </c>
      <c r="E137" s="278" t="s">
        <v>575</v>
      </c>
      <c r="F137" s="279" t="s">
        <v>576</v>
      </c>
      <c r="G137" s="280" t="s">
        <v>385</v>
      </c>
      <c r="H137" s="281">
        <v>3</v>
      </c>
      <c r="I137" s="282"/>
      <c r="J137" s="283">
        <f>ROUND(I137*H137,2)</f>
        <v>0</v>
      </c>
      <c r="K137" s="279" t="s">
        <v>170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0.00022000000000000001</v>
      </c>
      <c r="R137" s="224">
        <f>Q137*H137</f>
        <v>0.00066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1912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1913</v>
      </c>
      <c r="G138" s="234"/>
      <c r="H138" s="238">
        <v>3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4" customFormat="1">
      <c r="A139" s="14"/>
      <c r="B139" s="245"/>
      <c r="C139" s="246"/>
      <c r="D139" s="235" t="s">
        <v>175</v>
      </c>
      <c r="E139" s="247" t="s">
        <v>19</v>
      </c>
      <c r="F139" s="248" t="s">
        <v>177</v>
      </c>
      <c r="G139" s="246"/>
      <c r="H139" s="249">
        <v>3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175</v>
      </c>
      <c r="AU139" s="255" t="s">
        <v>79</v>
      </c>
      <c r="AV139" s="14" t="s">
        <v>171</v>
      </c>
      <c r="AW139" s="14" t="s">
        <v>32</v>
      </c>
      <c r="AX139" s="14" t="s">
        <v>77</v>
      </c>
      <c r="AY139" s="255" t="s">
        <v>164</v>
      </c>
    </row>
    <row r="140" s="2" customFormat="1" ht="16.5" customHeight="1">
      <c r="A140" s="41"/>
      <c r="B140" s="42"/>
      <c r="C140" s="277" t="s">
        <v>265</v>
      </c>
      <c r="D140" s="277" t="s">
        <v>306</v>
      </c>
      <c r="E140" s="278" t="s">
        <v>578</v>
      </c>
      <c r="F140" s="279" t="s">
        <v>579</v>
      </c>
      <c r="G140" s="280" t="s">
        <v>385</v>
      </c>
      <c r="H140" s="281">
        <v>1</v>
      </c>
      <c r="I140" s="282"/>
      <c r="J140" s="283">
        <f>ROUND(I140*H140,2)</f>
        <v>0</v>
      </c>
      <c r="K140" s="279" t="s">
        <v>170</v>
      </c>
      <c r="L140" s="284"/>
      <c r="M140" s="285" t="s">
        <v>19</v>
      </c>
      <c r="N140" s="286" t="s">
        <v>41</v>
      </c>
      <c r="O140" s="87"/>
      <c r="P140" s="224">
        <f>O140*H140</f>
        <v>0</v>
      </c>
      <c r="Q140" s="224">
        <v>0.00019000000000000001</v>
      </c>
      <c r="R140" s="224">
        <f>Q140*H140</f>
        <v>0.00019000000000000001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217</v>
      </c>
      <c r="AT140" s="226" t="s">
        <v>306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1914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1915</v>
      </c>
      <c r="G141" s="234"/>
      <c r="H141" s="238">
        <v>1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79</v>
      </c>
      <c r="AV141" s="13" t="s">
        <v>79</v>
      </c>
      <c r="AW141" s="13" t="s">
        <v>32</v>
      </c>
      <c r="AX141" s="13" t="s">
        <v>70</v>
      </c>
      <c r="AY141" s="244" t="s">
        <v>164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177</v>
      </c>
      <c r="G142" s="246"/>
      <c r="H142" s="249">
        <v>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79</v>
      </c>
      <c r="AV142" s="14" t="s">
        <v>171</v>
      </c>
      <c r="AW142" s="14" t="s">
        <v>32</v>
      </c>
      <c r="AX142" s="14" t="s">
        <v>77</v>
      </c>
      <c r="AY142" s="255" t="s">
        <v>164</v>
      </c>
    </row>
    <row r="143" s="2" customFormat="1" ht="24.15" customHeight="1">
      <c r="A143" s="41"/>
      <c r="B143" s="42"/>
      <c r="C143" s="215" t="s">
        <v>274</v>
      </c>
      <c r="D143" s="215" t="s">
        <v>166</v>
      </c>
      <c r="E143" s="216" t="s">
        <v>1396</v>
      </c>
      <c r="F143" s="217" t="s">
        <v>1397</v>
      </c>
      <c r="G143" s="218" t="s">
        <v>385</v>
      </c>
      <c r="H143" s="219">
        <v>1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41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79</v>
      </c>
      <c r="AY143" s="20" t="s">
        <v>164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77</v>
      </c>
      <c r="BK143" s="227">
        <f>ROUND(I143*H143,2)</f>
        <v>0</v>
      </c>
      <c r="BL143" s="20" t="s">
        <v>171</v>
      </c>
      <c r="BM143" s="226" t="s">
        <v>1916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1399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79</v>
      </c>
    </row>
    <row r="145" s="2" customFormat="1" ht="16.5" customHeight="1">
      <c r="A145" s="41"/>
      <c r="B145" s="42"/>
      <c r="C145" s="277" t="s">
        <v>279</v>
      </c>
      <c r="D145" s="277" t="s">
        <v>306</v>
      </c>
      <c r="E145" s="278" t="s">
        <v>1401</v>
      </c>
      <c r="F145" s="279" t="s">
        <v>1402</v>
      </c>
      <c r="G145" s="280" t="s">
        <v>385</v>
      </c>
      <c r="H145" s="281">
        <v>1</v>
      </c>
      <c r="I145" s="282"/>
      <c r="J145" s="283">
        <f>ROUND(I145*H145,2)</f>
        <v>0</v>
      </c>
      <c r="K145" s="279" t="s">
        <v>170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0.00025999999999999998</v>
      </c>
      <c r="R145" s="224">
        <f>Q145*H145</f>
        <v>0.00025999999999999998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1917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1918</v>
      </c>
      <c r="G146" s="234"/>
      <c r="H146" s="238">
        <v>1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4" customFormat="1">
      <c r="A147" s="14"/>
      <c r="B147" s="245"/>
      <c r="C147" s="246"/>
      <c r="D147" s="235" t="s">
        <v>175</v>
      </c>
      <c r="E147" s="247" t="s">
        <v>19</v>
      </c>
      <c r="F147" s="248" t="s">
        <v>177</v>
      </c>
      <c r="G147" s="246"/>
      <c r="H147" s="249">
        <v>1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175</v>
      </c>
      <c r="AU147" s="255" t="s">
        <v>79</v>
      </c>
      <c r="AV147" s="14" t="s">
        <v>171</v>
      </c>
      <c r="AW147" s="14" t="s">
        <v>32</v>
      </c>
      <c r="AX147" s="14" t="s">
        <v>77</v>
      </c>
      <c r="AY147" s="255" t="s">
        <v>164</v>
      </c>
    </row>
    <row r="148" s="2" customFormat="1" ht="24.15" customHeight="1">
      <c r="A148" s="41"/>
      <c r="B148" s="42"/>
      <c r="C148" s="215" t="s">
        <v>285</v>
      </c>
      <c r="D148" s="215" t="s">
        <v>166</v>
      </c>
      <c r="E148" s="216" t="s">
        <v>1409</v>
      </c>
      <c r="F148" s="217" t="s">
        <v>1410</v>
      </c>
      <c r="G148" s="218" t="s">
        <v>385</v>
      </c>
      <c r="H148" s="219">
        <v>29</v>
      </c>
      <c r="I148" s="220"/>
      <c r="J148" s="221">
        <f>ROUND(I148*H148,2)</f>
        <v>0</v>
      </c>
      <c r="K148" s="217" t="s">
        <v>170</v>
      </c>
      <c r="L148" s="47"/>
      <c r="M148" s="222" t="s">
        <v>19</v>
      </c>
      <c r="N148" s="223" t="s">
        <v>41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171</v>
      </c>
      <c r="AT148" s="226" t="s">
        <v>166</v>
      </c>
      <c r="AU148" s="226" t="s">
        <v>79</v>
      </c>
      <c r="AY148" s="20" t="s">
        <v>164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77</v>
      </c>
      <c r="BK148" s="227">
        <f>ROUND(I148*H148,2)</f>
        <v>0</v>
      </c>
      <c r="BL148" s="20" t="s">
        <v>171</v>
      </c>
      <c r="BM148" s="226" t="s">
        <v>1919</v>
      </c>
    </row>
    <row r="149" s="2" customFormat="1">
      <c r="A149" s="41"/>
      <c r="B149" s="42"/>
      <c r="C149" s="43"/>
      <c r="D149" s="228" t="s">
        <v>173</v>
      </c>
      <c r="E149" s="43"/>
      <c r="F149" s="229" t="s">
        <v>1412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173</v>
      </c>
      <c r="AU149" s="20" t="s">
        <v>79</v>
      </c>
    </row>
    <row r="150" s="2" customFormat="1" ht="16.5" customHeight="1">
      <c r="A150" s="41"/>
      <c r="B150" s="42"/>
      <c r="C150" s="277" t="s">
        <v>292</v>
      </c>
      <c r="D150" s="277" t="s">
        <v>306</v>
      </c>
      <c r="E150" s="278" t="s">
        <v>1413</v>
      </c>
      <c r="F150" s="279" t="s">
        <v>1414</v>
      </c>
      <c r="G150" s="280" t="s">
        <v>385</v>
      </c>
      <c r="H150" s="281">
        <v>21</v>
      </c>
      <c r="I150" s="282"/>
      <c r="J150" s="283">
        <f>ROUND(I150*H150,2)</f>
        <v>0</v>
      </c>
      <c r="K150" s="279" t="s">
        <v>170</v>
      </c>
      <c r="L150" s="284"/>
      <c r="M150" s="285" t="s">
        <v>19</v>
      </c>
      <c r="N150" s="286" t="s">
        <v>41</v>
      </c>
      <c r="O150" s="87"/>
      <c r="P150" s="224">
        <f>O150*H150</f>
        <v>0</v>
      </c>
      <c r="Q150" s="224">
        <v>0.00038999999999999999</v>
      </c>
      <c r="R150" s="224">
        <f>Q150*H150</f>
        <v>0.0081899999999999994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217</v>
      </c>
      <c r="AT150" s="226" t="s">
        <v>306</v>
      </c>
      <c r="AU150" s="226" t="s">
        <v>79</v>
      </c>
      <c r="AY150" s="20" t="s">
        <v>164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77</v>
      </c>
      <c r="BK150" s="227">
        <f>ROUND(I150*H150,2)</f>
        <v>0</v>
      </c>
      <c r="BL150" s="20" t="s">
        <v>171</v>
      </c>
      <c r="BM150" s="226" t="s">
        <v>1920</v>
      </c>
    </row>
    <row r="151" s="13" customFormat="1">
      <c r="A151" s="13"/>
      <c r="B151" s="233"/>
      <c r="C151" s="234"/>
      <c r="D151" s="235" t="s">
        <v>175</v>
      </c>
      <c r="E151" s="236" t="s">
        <v>19</v>
      </c>
      <c r="F151" s="237" t="s">
        <v>1921</v>
      </c>
      <c r="G151" s="234"/>
      <c r="H151" s="238">
        <v>21</v>
      </c>
      <c r="I151" s="239"/>
      <c r="J151" s="234"/>
      <c r="K151" s="234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175</v>
      </c>
      <c r="AU151" s="244" t="s">
        <v>79</v>
      </c>
      <c r="AV151" s="13" t="s">
        <v>79</v>
      </c>
      <c r="AW151" s="13" t="s">
        <v>32</v>
      </c>
      <c r="AX151" s="13" t="s">
        <v>70</v>
      </c>
      <c r="AY151" s="244" t="s">
        <v>164</v>
      </c>
    </row>
    <row r="152" s="14" customFormat="1">
      <c r="A152" s="14"/>
      <c r="B152" s="245"/>
      <c r="C152" s="246"/>
      <c r="D152" s="235" t="s">
        <v>175</v>
      </c>
      <c r="E152" s="247" t="s">
        <v>19</v>
      </c>
      <c r="F152" s="248" t="s">
        <v>177</v>
      </c>
      <c r="G152" s="246"/>
      <c r="H152" s="249">
        <v>21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175</v>
      </c>
      <c r="AU152" s="255" t="s">
        <v>79</v>
      </c>
      <c r="AV152" s="14" t="s">
        <v>171</v>
      </c>
      <c r="AW152" s="14" t="s">
        <v>32</v>
      </c>
      <c r="AX152" s="14" t="s">
        <v>77</v>
      </c>
      <c r="AY152" s="255" t="s">
        <v>164</v>
      </c>
    </row>
    <row r="153" s="2" customFormat="1" ht="16.5" customHeight="1">
      <c r="A153" s="41"/>
      <c r="B153" s="42"/>
      <c r="C153" s="277" t="s">
        <v>299</v>
      </c>
      <c r="D153" s="277" t="s">
        <v>306</v>
      </c>
      <c r="E153" s="278" t="s">
        <v>1417</v>
      </c>
      <c r="F153" s="279" t="s">
        <v>1418</v>
      </c>
      <c r="G153" s="280" t="s">
        <v>385</v>
      </c>
      <c r="H153" s="281">
        <v>5</v>
      </c>
      <c r="I153" s="282"/>
      <c r="J153" s="283">
        <f>ROUND(I153*H153,2)</f>
        <v>0</v>
      </c>
      <c r="K153" s="279" t="s">
        <v>170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0.00048000000000000001</v>
      </c>
      <c r="R153" s="224">
        <f>Q153*H153</f>
        <v>0.0024000000000000002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1922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1923</v>
      </c>
      <c r="G154" s="234"/>
      <c r="H154" s="238">
        <v>5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79</v>
      </c>
      <c r="AV154" s="13" t="s">
        <v>79</v>
      </c>
      <c r="AW154" s="13" t="s">
        <v>32</v>
      </c>
      <c r="AX154" s="13" t="s">
        <v>70</v>
      </c>
      <c r="AY154" s="244" t="s">
        <v>164</v>
      </c>
    </row>
    <row r="155" s="14" customFormat="1">
      <c r="A155" s="14"/>
      <c r="B155" s="245"/>
      <c r="C155" s="246"/>
      <c r="D155" s="235" t="s">
        <v>175</v>
      </c>
      <c r="E155" s="247" t="s">
        <v>19</v>
      </c>
      <c r="F155" s="248" t="s">
        <v>177</v>
      </c>
      <c r="G155" s="246"/>
      <c r="H155" s="249">
        <v>5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175</v>
      </c>
      <c r="AU155" s="255" t="s">
        <v>79</v>
      </c>
      <c r="AV155" s="14" t="s">
        <v>171</v>
      </c>
      <c r="AW155" s="14" t="s">
        <v>32</v>
      </c>
      <c r="AX155" s="14" t="s">
        <v>77</v>
      </c>
      <c r="AY155" s="255" t="s">
        <v>164</v>
      </c>
    </row>
    <row r="156" s="2" customFormat="1" ht="16.5" customHeight="1">
      <c r="A156" s="41"/>
      <c r="B156" s="42"/>
      <c r="C156" s="277" t="s">
        <v>7</v>
      </c>
      <c r="D156" s="277" t="s">
        <v>306</v>
      </c>
      <c r="E156" s="278" t="s">
        <v>1924</v>
      </c>
      <c r="F156" s="279" t="s">
        <v>1925</v>
      </c>
      <c r="G156" s="280" t="s">
        <v>385</v>
      </c>
      <c r="H156" s="281">
        <v>1</v>
      </c>
      <c r="I156" s="282"/>
      <c r="J156" s="283">
        <f>ROUND(I156*H156,2)</f>
        <v>0</v>
      </c>
      <c r="K156" s="279" t="s">
        <v>170</v>
      </c>
      <c r="L156" s="284"/>
      <c r="M156" s="285" t="s">
        <v>19</v>
      </c>
      <c r="N156" s="286" t="s">
        <v>41</v>
      </c>
      <c r="O156" s="87"/>
      <c r="P156" s="224">
        <f>O156*H156</f>
        <v>0</v>
      </c>
      <c r="Q156" s="224">
        <v>0.00042999999999999999</v>
      </c>
      <c r="R156" s="224">
        <f>Q156*H156</f>
        <v>0.00042999999999999999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217</v>
      </c>
      <c r="AT156" s="226" t="s">
        <v>306</v>
      </c>
      <c r="AU156" s="226" t="s">
        <v>79</v>
      </c>
      <c r="AY156" s="20" t="s">
        <v>164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77</v>
      </c>
      <c r="BK156" s="227">
        <f>ROUND(I156*H156,2)</f>
        <v>0</v>
      </c>
      <c r="BL156" s="20" t="s">
        <v>171</v>
      </c>
      <c r="BM156" s="226" t="s">
        <v>1926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1927</v>
      </c>
      <c r="G157" s="234"/>
      <c r="H157" s="238">
        <v>1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79</v>
      </c>
      <c r="AV157" s="13" t="s">
        <v>79</v>
      </c>
      <c r="AW157" s="13" t="s">
        <v>32</v>
      </c>
      <c r="AX157" s="13" t="s">
        <v>70</v>
      </c>
      <c r="AY157" s="244" t="s">
        <v>164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177</v>
      </c>
      <c r="G158" s="246"/>
      <c r="H158" s="249">
        <v>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79</v>
      </c>
      <c r="AV158" s="14" t="s">
        <v>171</v>
      </c>
      <c r="AW158" s="14" t="s">
        <v>32</v>
      </c>
      <c r="AX158" s="14" t="s">
        <v>77</v>
      </c>
      <c r="AY158" s="255" t="s">
        <v>164</v>
      </c>
    </row>
    <row r="159" s="2" customFormat="1" ht="21.75" customHeight="1">
      <c r="A159" s="41"/>
      <c r="B159" s="42"/>
      <c r="C159" s="277" t="s">
        <v>312</v>
      </c>
      <c r="D159" s="277" t="s">
        <v>306</v>
      </c>
      <c r="E159" s="278" t="s">
        <v>1928</v>
      </c>
      <c r="F159" s="279" t="s">
        <v>1929</v>
      </c>
      <c r="G159" s="280" t="s">
        <v>385</v>
      </c>
      <c r="H159" s="281">
        <v>1</v>
      </c>
      <c r="I159" s="282"/>
      <c r="J159" s="283">
        <f>ROUND(I159*H159,2)</f>
        <v>0</v>
      </c>
      <c r="K159" s="279" t="s">
        <v>19</v>
      </c>
      <c r="L159" s="284"/>
      <c r="M159" s="285" t="s">
        <v>19</v>
      </c>
      <c r="N159" s="286" t="s">
        <v>41</v>
      </c>
      <c r="O159" s="87"/>
      <c r="P159" s="224">
        <f>O159*H159</f>
        <v>0</v>
      </c>
      <c r="Q159" s="224">
        <v>0.0126</v>
      </c>
      <c r="R159" s="224">
        <f>Q159*H159</f>
        <v>0.0126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217</v>
      </c>
      <c r="AT159" s="226" t="s">
        <v>306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1930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1931</v>
      </c>
      <c r="G160" s="234"/>
      <c r="H160" s="238">
        <v>1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79</v>
      </c>
      <c r="AV160" s="13" t="s">
        <v>79</v>
      </c>
      <c r="AW160" s="13" t="s">
        <v>32</v>
      </c>
      <c r="AX160" s="13" t="s">
        <v>70</v>
      </c>
      <c r="AY160" s="244" t="s">
        <v>164</v>
      </c>
    </row>
    <row r="161" s="14" customFormat="1">
      <c r="A161" s="14"/>
      <c r="B161" s="245"/>
      <c r="C161" s="246"/>
      <c r="D161" s="235" t="s">
        <v>175</v>
      </c>
      <c r="E161" s="247" t="s">
        <v>19</v>
      </c>
      <c r="F161" s="248" t="s">
        <v>177</v>
      </c>
      <c r="G161" s="246"/>
      <c r="H161" s="249">
        <v>1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175</v>
      </c>
      <c r="AU161" s="255" t="s">
        <v>79</v>
      </c>
      <c r="AV161" s="14" t="s">
        <v>171</v>
      </c>
      <c r="AW161" s="14" t="s">
        <v>32</v>
      </c>
      <c r="AX161" s="14" t="s">
        <v>77</v>
      </c>
      <c r="AY161" s="255" t="s">
        <v>164</v>
      </c>
    </row>
    <row r="162" s="2" customFormat="1" ht="21.75" customHeight="1">
      <c r="A162" s="41"/>
      <c r="B162" s="42"/>
      <c r="C162" s="277" t="s">
        <v>324</v>
      </c>
      <c r="D162" s="277" t="s">
        <v>306</v>
      </c>
      <c r="E162" s="278" t="s">
        <v>1932</v>
      </c>
      <c r="F162" s="279" t="s">
        <v>1933</v>
      </c>
      <c r="G162" s="280" t="s">
        <v>385</v>
      </c>
      <c r="H162" s="281">
        <v>1</v>
      </c>
      <c r="I162" s="282"/>
      <c r="J162" s="283">
        <f>ROUND(I162*H162,2)</f>
        <v>0</v>
      </c>
      <c r="K162" s="279" t="s">
        <v>19</v>
      </c>
      <c r="L162" s="284"/>
      <c r="M162" s="285" t="s">
        <v>19</v>
      </c>
      <c r="N162" s="286" t="s">
        <v>41</v>
      </c>
      <c r="O162" s="87"/>
      <c r="P162" s="224">
        <f>O162*H162</f>
        <v>0</v>
      </c>
      <c r="Q162" s="224">
        <v>0.0126</v>
      </c>
      <c r="R162" s="224">
        <f>Q162*H162</f>
        <v>0.0126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217</v>
      </c>
      <c r="AT162" s="226" t="s">
        <v>306</v>
      </c>
      <c r="AU162" s="226" t="s">
        <v>79</v>
      </c>
      <c r="AY162" s="20" t="s">
        <v>164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77</v>
      </c>
      <c r="BK162" s="227">
        <f>ROUND(I162*H162,2)</f>
        <v>0</v>
      </c>
      <c r="BL162" s="20" t="s">
        <v>171</v>
      </c>
      <c r="BM162" s="226" t="s">
        <v>1934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1935</v>
      </c>
      <c r="G163" s="234"/>
      <c r="H163" s="238">
        <v>1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79</v>
      </c>
      <c r="AV163" s="13" t="s">
        <v>79</v>
      </c>
      <c r="AW163" s="13" t="s">
        <v>32</v>
      </c>
      <c r="AX163" s="13" t="s">
        <v>70</v>
      </c>
      <c r="AY163" s="244" t="s">
        <v>164</v>
      </c>
    </row>
    <row r="164" s="14" customFormat="1">
      <c r="A164" s="14"/>
      <c r="B164" s="245"/>
      <c r="C164" s="246"/>
      <c r="D164" s="235" t="s">
        <v>175</v>
      </c>
      <c r="E164" s="247" t="s">
        <v>19</v>
      </c>
      <c r="F164" s="248" t="s">
        <v>177</v>
      </c>
      <c r="G164" s="246"/>
      <c r="H164" s="249">
        <v>1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175</v>
      </c>
      <c r="AU164" s="255" t="s">
        <v>79</v>
      </c>
      <c r="AV164" s="14" t="s">
        <v>171</v>
      </c>
      <c r="AW164" s="14" t="s">
        <v>32</v>
      </c>
      <c r="AX164" s="14" t="s">
        <v>77</v>
      </c>
      <c r="AY164" s="255" t="s">
        <v>164</v>
      </c>
    </row>
    <row r="165" s="2" customFormat="1" ht="16.5" customHeight="1">
      <c r="A165" s="41"/>
      <c r="B165" s="42"/>
      <c r="C165" s="215" t="s">
        <v>330</v>
      </c>
      <c r="D165" s="215" t="s">
        <v>166</v>
      </c>
      <c r="E165" s="216" t="s">
        <v>605</v>
      </c>
      <c r="F165" s="217" t="s">
        <v>606</v>
      </c>
      <c r="G165" s="218" t="s">
        <v>200</v>
      </c>
      <c r="H165" s="219">
        <v>65</v>
      </c>
      <c r="I165" s="220"/>
      <c r="J165" s="221">
        <f>ROUND(I165*H165,2)</f>
        <v>0</v>
      </c>
      <c r="K165" s="217" t="s">
        <v>170</v>
      </c>
      <c r="L165" s="47"/>
      <c r="M165" s="222" t="s">
        <v>19</v>
      </c>
      <c r="N165" s="223" t="s">
        <v>41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171</v>
      </c>
      <c r="AT165" s="226" t="s">
        <v>166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1936</v>
      </c>
    </row>
    <row r="166" s="2" customFormat="1">
      <c r="A166" s="41"/>
      <c r="B166" s="42"/>
      <c r="C166" s="43"/>
      <c r="D166" s="228" t="s">
        <v>173</v>
      </c>
      <c r="E166" s="43"/>
      <c r="F166" s="229" t="s">
        <v>608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173</v>
      </c>
      <c r="AU166" s="20" t="s">
        <v>79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1937</v>
      </c>
      <c r="G167" s="234"/>
      <c r="H167" s="238">
        <v>65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79</v>
      </c>
      <c r="AV167" s="13" t="s">
        <v>79</v>
      </c>
      <c r="AW167" s="13" t="s">
        <v>32</v>
      </c>
      <c r="AX167" s="13" t="s">
        <v>70</v>
      </c>
      <c r="AY167" s="244" t="s">
        <v>164</v>
      </c>
    </row>
    <row r="168" s="14" customFormat="1">
      <c r="A168" s="14"/>
      <c r="B168" s="245"/>
      <c r="C168" s="246"/>
      <c r="D168" s="235" t="s">
        <v>175</v>
      </c>
      <c r="E168" s="247" t="s">
        <v>19</v>
      </c>
      <c r="F168" s="248" t="s">
        <v>177</v>
      </c>
      <c r="G168" s="246"/>
      <c r="H168" s="249">
        <v>65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175</v>
      </c>
      <c r="AU168" s="255" t="s">
        <v>79</v>
      </c>
      <c r="AV168" s="14" t="s">
        <v>171</v>
      </c>
      <c r="AW168" s="14" t="s">
        <v>32</v>
      </c>
      <c r="AX168" s="14" t="s">
        <v>77</v>
      </c>
      <c r="AY168" s="255" t="s">
        <v>164</v>
      </c>
    </row>
    <row r="169" s="2" customFormat="1" ht="16.5" customHeight="1">
      <c r="A169" s="41"/>
      <c r="B169" s="42"/>
      <c r="C169" s="215" t="s">
        <v>341</v>
      </c>
      <c r="D169" s="215" t="s">
        <v>166</v>
      </c>
      <c r="E169" s="216" t="s">
        <v>610</v>
      </c>
      <c r="F169" s="217" t="s">
        <v>611</v>
      </c>
      <c r="G169" s="218" t="s">
        <v>200</v>
      </c>
      <c r="H169" s="219">
        <v>65</v>
      </c>
      <c r="I169" s="220"/>
      <c r="J169" s="221">
        <f>ROUND(I169*H169,2)</f>
        <v>0</v>
      </c>
      <c r="K169" s="217" t="s">
        <v>170</v>
      </c>
      <c r="L169" s="47"/>
      <c r="M169" s="222" t="s">
        <v>19</v>
      </c>
      <c r="N169" s="223" t="s">
        <v>41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171</v>
      </c>
      <c r="AT169" s="226" t="s">
        <v>166</v>
      </c>
      <c r="AU169" s="226" t="s">
        <v>79</v>
      </c>
      <c r="AY169" s="20" t="s">
        <v>164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77</v>
      </c>
      <c r="BK169" s="227">
        <f>ROUND(I169*H169,2)</f>
        <v>0</v>
      </c>
      <c r="BL169" s="20" t="s">
        <v>171</v>
      </c>
      <c r="BM169" s="226" t="s">
        <v>1938</v>
      </c>
    </row>
    <row r="170" s="2" customFormat="1">
      <c r="A170" s="41"/>
      <c r="B170" s="42"/>
      <c r="C170" s="43"/>
      <c r="D170" s="228" t="s">
        <v>173</v>
      </c>
      <c r="E170" s="43"/>
      <c r="F170" s="229" t="s">
        <v>613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173</v>
      </c>
      <c r="AU170" s="20" t="s">
        <v>79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1937</v>
      </c>
      <c r="G171" s="234"/>
      <c r="H171" s="238">
        <v>65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4" customFormat="1">
      <c r="A172" s="14"/>
      <c r="B172" s="245"/>
      <c r="C172" s="246"/>
      <c r="D172" s="235" t="s">
        <v>175</v>
      </c>
      <c r="E172" s="247" t="s">
        <v>19</v>
      </c>
      <c r="F172" s="248" t="s">
        <v>177</v>
      </c>
      <c r="G172" s="246"/>
      <c r="H172" s="249">
        <v>65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175</v>
      </c>
      <c r="AU172" s="255" t="s">
        <v>79</v>
      </c>
      <c r="AV172" s="14" t="s">
        <v>171</v>
      </c>
      <c r="AW172" s="14" t="s">
        <v>32</v>
      </c>
      <c r="AX172" s="14" t="s">
        <v>77</v>
      </c>
      <c r="AY172" s="255" t="s">
        <v>164</v>
      </c>
    </row>
    <row r="173" s="2" customFormat="1" ht="16.5" customHeight="1">
      <c r="A173" s="41"/>
      <c r="B173" s="42"/>
      <c r="C173" s="215" t="s">
        <v>347</v>
      </c>
      <c r="D173" s="215" t="s">
        <v>166</v>
      </c>
      <c r="E173" s="216" t="s">
        <v>1449</v>
      </c>
      <c r="F173" s="217" t="s">
        <v>1450</v>
      </c>
      <c r="G173" s="218" t="s">
        <v>200</v>
      </c>
      <c r="H173" s="219">
        <v>322</v>
      </c>
      <c r="I173" s="220"/>
      <c r="J173" s="221">
        <f>ROUND(I173*H173,2)</f>
        <v>0</v>
      </c>
      <c r="K173" s="217" t="s">
        <v>170</v>
      </c>
      <c r="L173" s="47"/>
      <c r="M173" s="222" t="s">
        <v>19</v>
      </c>
      <c r="N173" s="223" t="s">
        <v>41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171</v>
      </c>
      <c r="AT173" s="226" t="s">
        <v>166</v>
      </c>
      <c r="AU173" s="226" t="s">
        <v>79</v>
      </c>
      <c r="AY173" s="20" t="s">
        <v>164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77</v>
      </c>
      <c r="BK173" s="227">
        <f>ROUND(I173*H173,2)</f>
        <v>0</v>
      </c>
      <c r="BL173" s="20" t="s">
        <v>171</v>
      </c>
      <c r="BM173" s="226" t="s">
        <v>1939</v>
      </c>
    </row>
    <row r="174" s="2" customFormat="1">
      <c r="A174" s="41"/>
      <c r="B174" s="42"/>
      <c r="C174" s="43"/>
      <c r="D174" s="228" t="s">
        <v>173</v>
      </c>
      <c r="E174" s="43"/>
      <c r="F174" s="229" t="s">
        <v>1452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173</v>
      </c>
      <c r="AU174" s="20" t="s">
        <v>79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1940</v>
      </c>
      <c r="G175" s="234"/>
      <c r="H175" s="238">
        <v>322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79</v>
      </c>
      <c r="AV175" s="13" t="s">
        <v>79</v>
      </c>
      <c r="AW175" s="13" t="s">
        <v>32</v>
      </c>
      <c r="AX175" s="13" t="s">
        <v>70</v>
      </c>
      <c r="AY175" s="244" t="s">
        <v>164</v>
      </c>
    </row>
    <row r="176" s="14" customFormat="1">
      <c r="A176" s="14"/>
      <c r="B176" s="245"/>
      <c r="C176" s="246"/>
      <c r="D176" s="235" t="s">
        <v>175</v>
      </c>
      <c r="E176" s="247" t="s">
        <v>19</v>
      </c>
      <c r="F176" s="248" t="s">
        <v>177</v>
      </c>
      <c r="G176" s="246"/>
      <c r="H176" s="249">
        <v>322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175</v>
      </c>
      <c r="AU176" s="255" t="s">
        <v>79</v>
      </c>
      <c r="AV176" s="14" t="s">
        <v>171</v>
      </c>
      <c r="AW176" s="14" t="s">
        <v>32</v>
      </c>
      <c r="AX176" s="14" t="s">
        <v>77</v>
      </c>
      <c r="AY176" s="255" t="s">
        <v>164</v>
      </c>
    </row>
    <row r="177" s="2" customFormat="1" ht="16.5" customHeight="1">
      <c r="A177" s="41"/>
      <c r="B177" s="42"/>
      <c r="C177" s="215" t="s">
        <v>354</v>
      </c>
      <c r="D177" s="215" t="s">
        <v>166</v>
      </c>
      <c r="E177" s="216" t="s">
        <v>1455</v>
      </c>
      <c r="F177" s="217" t="s">
        <v>1456</v>
      </c>
      <c r="G177" s="218" t="s">
        <v>200</v>
      </c>
      <c r="H177" s="219">
        <v>322</v>
      </c>
      <c r="I177" s="220"/>
      <c r="J177" s="221">
        <f>ROUND(I177*H177,2)</f>
        <v>0</v>
      </c>
      <c r="K177" s="217" t="s">
        <v>170</v>
      </c>
      <c r="L177" s="47"/>
      <c r="M177" s="222" t="s">
        <v>19</v>
      </c>
      <c r="N177" s="223" t="s">
        <v>41</v>
      </c>
      <c r="O177" s="87"/>
      <c r="P177" s="224">
        <f>O177*H177</f>
        <v>0</v>
      </c>
      <c r="Q177" s="224">
        <v>5.5000000000000003E-07</v>
      </c>
      <c r="R177" s="224">
        <f>Q177*H177</f>
        <v>0.00017710000000000002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171</v>
      </c>
      <c r="AT177" s="226" t="s">
        <v>166</v>
      </c>
      <c r="AU177" s="226" t="s">
        <v>79</v>
      </c>
      <c r="AY177" s="20" t="s">
        <v>164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77</v>
      </c>
      <c r="BK177" s="227">
        <f>ROUND(I177*H177,2)</f>
        <v>0</v>
      </c>
      <c r="BL177" s="20" t="s">
        <v>171</v>
      </c>
      <c r="BM177" s="226" t="s">
        <v>1941</v>
      </c>
    </row>
    <row r="178" s="2" customFormat="1">
      <c r="A178" s="41"/>
      <c r="B178" s="42"/>
      <c r="C178" s="43"/>
      <c r="D178" s="228" t="s">
        <v>173</v>
      </c>
      <c r="E178" s="43"/>
      <c r="F178" s="229" t="s">
        <v>1458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173</v>
      </c>
      <c r="AU178" s="20" t="s">
        <v>79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1940</v>
      </c>
      <c r="G179" s="234"/>
      <c r="H179" s="238">
        <v>322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79</v>
      </c>
      <c r="AV179" s="13" t="s">
        <v>79</v>
      </c>
      <c r="AW179" s="13" t="s">
        <v>32</v>
      </c>
      <c r="AX179" s="13" t="s">
        <v>70</v>
      </c>
      <c r="AY179" s="244" t="s">
        <v>164</v>
      </c>
    </row>
    <row r="180" s="14" customFormat="1">
      <c r="A180" s="14"/>
      <c r="B180" s="245"/>
      <c r="C180" s="246"/>
      <c r="D180" s="235" t="s">
        <v>175</v>
      </c>
      <c r="E180" s="247" t="s">
        <v>19</v>
      </c>
      <c r="F180" s="248" t="s">
        <v>177</v>
      </c>
      <c r="G180" s="246"/>
      <c r="H180" s="249">
        <v>322</v>
      </c>
      <c r="I180" s="250"/>
      <c r="J180" s="246"/>
      <c r="K180" s="246"/>
      <c r="L180" s="251"/>
      <c r="M180" s="252"/>
      <c r="N180" s="253"/>
      <c r="O180" s="253"/>
      <c r="P180" s="253"/>
      <c r="Q180" s="253"/>
      <c r="R180" s="253"/>
      <c r="S180" s="253"/>
      <c r="T180" s="25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5" t="s">
        <v>175</v>
      </c>
      <c r="AU180" s="255" t="s">
        <v>79</v>
      </c>
      <c r="AV180" s="14" t="s">
        <v>171</v>
      </c>
      <c r="AW180" s="14" t="s">
        <v>32</v>
      </c>
      <c r="AX180" s="14" t="s">
        <v>77</v>
      </c>
      <c r="AY180" s="255" t="s">
        <v>164</v>
      </c>
    </row>
    <row r="181" s="2" customFormat="1" ht="16.5" customHeight="1">
      <c r="A181" s="41"/>
      <c r="B181" s="42"/>
      <c r="C181" s="215" t="s">
        <v>360</v>
      </c>
      <c r="D181" s="215" t="s">
        <v>166</v>
      </c>
      <c r="E181" s="216" t="s">
        <v>623</v>
      </c>
      <c r="F181" s="217" t="s">
        <v>624</v>
      </c>
      <c r="G181" s="218" t="s">
        <v>385</v>
      </c>
      <c r="H181" s="219">
        <v>6</v>
      </c>
      <c r="I181" s="220"/>
      <c r="J181" s="221">
        <f>ROUND(I181*H181,2)</f>
        <v>0</v>
      </c>
      <c r="K181" s="217" t="s">
        <v>170</v>
      </c>
      <c r="L181" s="47"/>
      <c r="M181" s="222" t="s">
        <v>19</v>
      </c>
      <c r="N181" s="223" t="s">
        <v>41</v>
      </c>
      <c r="O181" s="87"/>
      <c r="P181" s="224">
        <f>O181*H181</f>
        <v>0</v>
      </c>
      <c r="Q181" s="224">
        <v>0.45937290600000003</v>
      </c>
      <c r="R181" s="224">
        <f>Q181*H181</f>
        <v>2.7562374360000002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171</v>
      </c>
      <c r="AT181" s="226" t="s">
        <v>166</v>
      </c>
      <c r="AU181" s="226" t="s">
        <v>79</v>
      </c>
      <c r="AY181" s="20" t="s">
        <v>164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77</v>
      </c>
      <c r="BK181" s="227">
        <f>ROUND(I181*H181,2)</f>
        <v>0</v>
      </c>
      <c r="BL181" s="20" t="s">
        <v>171</v>
      </c>
      <c r="BM181" s="226" t="s">
        <v>1942</v>
      </c>
    </row>
    <row r="182" s="2" customFormat="1">
      <c r="A182" s="41"/>
      <c r="B182" s="42"/>
      <c r="C182" s="43"/>
      <c r="D182" s="228" t="s">
        <v>173</v>
      </c>
      <c r="E182" s="43"/>
      <c r="F182" s="229" t="s">
        <v>626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173</v>
      </c>
      <c r="AU182" s="20" t="s">
        <v>79</v>
      </c>
    </row>
    <row r="183" s="2" customFormat="1" ht="16.5" customHeight="1">
      <c r="A183" s="41"/>
      <c r="B183" s="42"/>
      <c r="C183" s="215" t="s">
        <v>365</v>
      </c>
      <c r="D183" s="215" t="s">
        <v>166</v>
      </c>
      <c r="E183" s="216" t="s">
        <v>631</v>
      </c>
      <c r="F183" s="217" t="s">
        <v>632</v>
      </c>
      <c r="G183" s="218" t="s">
        <v>385</v>
      </c>
      <c r="H183" s="219">
        <v>2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41</v>
      </c>
      <c r="O183" s="87"/>
      <c r="P183" s="224">
        <f>O183*H183</f>
        <v>0</v>
      </c>
      <c r="Q183" s="224">
        <v>0.00015799999999999999</v>
      </c>
      <c r="R183" s="224">
        <f>Q183*H183</f>
        <v>0.00031599999999999998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171</v>
      </c>
      <c r="AT183" s="226" t="s">
        <v>166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1943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1944</v>
      </c>
      <c r="G184" s="234"/>
      <c r="H184" s="238">
        <v>2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79</v>
      </c>
      <c r="AV184" s="13" t="s">
        <v>79</v>
      </c>
      <c r="AW184" s="13" t="s">
        <v>32</v>
      </c>
      <c r="AX184" s="13" t="s">
        <v>70</v>
      </c>
      <c r="AY184" s="244" t="s">
        <v>164</v>
      </c>
    </row>
    <row r="185" s="14" customFormat="1">
      <c r="A185" s="14"/>
      <c r="B185" s="245"/>
      <c r="C185" s="246"/>
      <c r="D185" s="235" t="s">
        <v>175</v>
      </c>
      <c r="E185" s="247" t="s">
        <v>19</v>
      </c>
      <c r="F185" s="248" t="s">
        <v>177</v>
      </c>
      <c r="G185" s="246"/>
      <c r="H185" s="249">
        <v>2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175</v>
      </c>
      <c r="AU185" s="255" t="s">
        <v>79</v>
      </c>
      <c r="AV185" s="14" t="s">
        <v>171</v>
      </c>
      <c r="AW185" s="14" t="s">
        <v>32</v>
      </c>
      <c r="AX185" s="14" t="s">
        <v>77</v>
      </c>
      <c r="AY185" s="255" t="s">
        <v>164</v>
      </c>
    </row>
    <row r="186" s="2" customFormat="1" ht="16.5" customHeight="1">
      <c r="A186" s="41"/>
      <c r="B186" s="42"/>
      <c r="C186" s="215" t="s">
        <v>371</v>
      </c>
      <c r="D186" s="215" t="s">
        <v>166</v>
      </c>
      <c r="E186" s="216" t="s">
        <v>635</v>
      </c>
      <c r="F186" s="217" t="s">
        <v>636</v>
      </c>
      <c r="G186" s="218" t="s">
        <v>200</v>
      </c>
      <c r="H186" s="219">
        <v>90</v>
      </c>
      <c r="I186" s="220"/>
      <c r="J186" s="221">
        <f>ROUND(I186*H186,2)</f>
        <v>0</v>
      </c>
      <c r="K186" s="217" t="s">
        <v>170</v>
      </c>
      <c r="L186" s="47"/>
      <c r="M186" s="222" t="s">
        <v>19</v>
      </c>
      <c r="N186" s="223" t="s">
        <v>41</v>
      </c>
      <c r="O186" s="87"/>
      <c r="P186" s="224">
        <f>O186*H186</f>
        <v>0</v>
      </c>
      <c r="Q186" s="224">
        <v>6.9999999999999994E-05</v>
      </c>
      <c r="R186" s="224">
        <f>Q186*H186</f>
        <v>0.0062999999999999992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171</v>
      </c>
      <c r="AT186" s="226" t="s">
        <v>166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1945</v>
      </c>
    </row>
    <row r="187" s="2" customFormat="1">
      <c r="A187" s="41"/>
      <c r="B187" s="42"/>
      <c r="C187" s="43"/>
      <c r="D187" s="228" t="s">
        <v>173</v>
      </c>
      <c r="E187" s="43"/>
      <c r="F187" s="229" t="s">
        <v>638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173</v>
      </c>
      <c r="AU187" s="20" t="s">
        <v>79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1946</v>
      </c>
      <c r="G188" s="234"/>
      <c r="H188" s="238">
        <v>90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177</v>
      </c>
      <c r="G189" s="246"/>
      <c r="H189" s="249">
        <v>90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79</v>
      </c>
      <c r="AV189" s="14" t="s">
        <v>171</v>
      </c>
      <c r="AW189" s="14" t="s">
        <v>32</v>
      </c>
      <c r="AX189" s="14" t="s">
        <v>77</v>
      </c>
      <c r="AY189" s="255" t="s">
        <v>164</v>
      </c>
    </row>
    <row r="190" s="2" customFormat="1" ht="24.15" customHeight="1">
      <c r="A190" s="41"/>
      <c r="B190" s="42"/>
      <c r="C190" s="215" t="s">
        <v>382</v>
      </c>
      <c r="D190" s="215" t="s">
        <v>166</v>
      </c>
      <c r="E190" s="216" t="s">
        <v>627</v>
      </c>
      <c r="F190" s="217" t="s">
        <v>628</v>
      </c>
      <c r="G190" s="218" t="s">
        <v>200</v>
      </c>
      <c r="H190" s="219">
        <v>65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41</v>
      </c>
      <c r="O190" s="87"/>
      <c r="P190" s="224">
        <f>O190*H190</f>
        <v>0</v>
      </c>
      <c r="Q190" s="224">
        <v>0.0032100000000000002</v>
      </c>
      <c r="R190" s="224">
        <f>Q190*H190</f>
        <v>0.20865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79</v>
      </c>
      <c r="AY190" s="20" t="s">
        <v>164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77</v>
      </c>
      <c r="BK190" s="227">
        <f>ROUND(I190*H190,2)</f>
        <v>0</v>
      </c>
      <c r="BL190" s="20" t="s">
        <v>171</v>
      </c>
      <c r="BM190" s="226" t="s">
        <v>1947</v>
      </c>
    </row>
    <row r="191" s="2" customFormat="1">
      <c r="A191" s="41"/>
      <c r="B191" s="42"/>
      <c r="C191" s="43"/>
      <c r="D191" s="235" t="s">
        <v>479</v>
      </c>
      <c r="E191" s="43"/>
      <c r="F191" s="291" t="s">
        <v>630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479</v>
      </c>
      <c r="AU191" s="20" t="s">
        <v>79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1937</v>
      </c>
      <c r="G192" s="234"/>
      <c r="H192" s="238">
        <v>65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65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2" customFormat="1" ht="24.15" customHeight="1">
      <c r="A194" s="41"/>
      <c r="B194" s="42"/>
      <c r="C194" s="215" t="s">
        <v>388</v>
      </c>
      <c r="D194" s="215" t="s">
        <v>166</v>
      </c>
      <c r="E194" s="216" t="s">
        <v>1460</v>
      </c>
      <c r="F194" s="217" t="s">
        <v>1461</v>
      </c>
      <c r="G194" s="218" t="s">
        <v>200</v>
      </c>
      <c r="H194" s="219">
        <v>238.5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0.0038</v>
      </c>
      <c r="R194" s="224">
        <f>Q194*H194</f>
        <v>0.90629999999999999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1948</v>
      </c>
    </row>
    <row r="195" s="2" customFormat="1">
      <c r="A195" s="41"/>
      <c r="B195" s="42"/>
      <c r="C195" s="43"/>
      <c r="D195" s="235" t="s">
        <v>479</v>
      </c>
      <c r="E195" s="43"/>
      <c r="F195" s="291" t="s">
        <v>1463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479</v>
      </c>
      <c r="AU195" s="20" t="s">
        <v>79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1949</v>
      </c>
      <c r="G196" s="234"/>
      <c r="H196" s="238">
        <v>238.5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79</v>
      </c>
      <c r="AV196" s="13" t="s">
        <v>79</v>
      </c>
      <c r="AW196" s="13" t="s">
        <v>32</v>
      </c>
      <c r="AX196" s="13" t="s">
        <v>70</v>
      </c>
      <c r="AY196" s="244" t="s">
        <v>164</v>
      </c>
    </row>
    <row r="197" s="14" customFormat="1">
      <c r="A197" s="14"/>
      <c r="B197" s="245"/>
      <c r="C197" s="246"/>
      <c r="D197" s="235" t="s">
        <v>175</v>
      </c>
      <c r="E197" s="247" t="s">
        <v>19</v>
      </c>
      <c r="F197" s="248" t="s">
        <v>177</v>
      </c>
      <c r="G197" s="246"/>
      <c r="H197" s="249">
        <v>238.5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175</v>
      </c>
      <c r="AU197" s="255" t="s">
        <v>79</v>
      </c>
      <c r="AV197" s="14" t="s">
        <v>171</v>
      </c>
      <c r="AW197" s="14" t="s">
        <v>32</v>
      </c>
      <c r="AX197" s="14" t="s">
        <v>77</v>
      </c>
      <c r="AY197" s="255" t="s">
        <v>164</v>
      </c>
    </row>
    <row r="198" s="12" customFormat="1" ht="22.8" customHeight="1">
      <c r="A198" s="12"/>
      <c r="B198" s="199"/>
      <c r="C198" s="200"/>
      <c r="D198" s="201" t="s">
        <v>69</v>
      </c>
      <c r="E198" s="213" t="s">
        <v>640</v>
      </c>
      <c r="F198" s="213" t="s">
        <v>641</v>
      </c>
      <c r="G198" s="200"/>
      <c r="H198" s="200"/>
      <c r="I198" s="203"/>
      <c r="J198" s="214">
        <f>BK198</f>
        <v>0</v>
      </c>
      <c r="K198" s="200"/>
      <c r="L198" s="205"/>
      <c r="M198" s="206"/>
      <c r="N198" s="207"/>
      <c r="O198" s="207"/>
      <c r="P198" s="208">
        <f>SUM(P199:P204)</f>
        <v>0</v>
      </c>
      <c r="Q198" s="207"/>
      <c r="R198" s="208">
        <f>SUM(R199:R204)</f>
        <v>0.021999999999999999</v>
      </c>
      <c r="S198" s="207"/>
      <c r="T198" s="209">
        <f>SUM(T199:T204)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10" t="s">
        <v>77</v>
      </c>
      <c r="AT198" s="211" t="s">
        <v>69</v>
      </c>
      <c r="AU198" s="211" t="s">
        <v>77</v>
      </c>
      <c r="AY198" s="210" t="s">
        <v>164</v>
      </c>
      <c r="BK198" s="212">
        <f>SUM(BK199:BK204)</f>
        <v>0</v>
      </c>
    </row>
    <row r="199" s="2" customFormat="1" ht="24.15" customHeight="1">
      <c r="A199" s="41"/>
      <c r="B199" s="42"/>
      <c r="C199" s="215" t="s">
        <v>393</v>
      </c>
      <c r="D199" s="215" t="s">
        <v>166</v>
      </c>
      <c r="E199" s="216" t="s">
        <v>642</v>
      </c>
      <c r="F199" s="217" t="s">
        <v>643</v>
      </c>
      <c r="G199" s="218" t="s">
        <v>385</v>
      </c>
      <c r="H199" s="219">
        <v>1</v>
      </c>
      <c r="I199" s="220"/>
      <c r="J199" s="221">
        <f>ROUND(I199*H199,2)</f>
        <v>0</v>
      </c>
      <c r="K199" s="217" t="s">
        <v>19</v>
      </c>
      <c r="L199" s="47"/>
      <c r="M199" s="222" t="s">
        <v>19</v>
      </c>
      <c r="N199" s="223" t="s">
        <v>41</v>
      </c>
      <c r="O199" s="87"/>
      <c r="P199" s="224">
        <f>O199*H199</f>
        <v>0</v>
      </c>
      <c r="Q199" s="224">
        <v>0.002</v>
      </c>
      <c r="R199" s="224">
        <f>Q199*H199</f>
        <v>0.002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79</v>
      </c>
      <c r="AY199" s="20" t="s">
        <v>164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77</v>
      </c>
      <c r="BK199" s="227">
        <f>ROUND(I199*H199,2)</f>
        <v>0</v>
      </c>
      <c r="BL199" s="20" t="s">
        <v>171</v>
      </c>
      <c r="BM199" s="226" t="s">
        <v>1950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1951</v>
      </c>
      <c r="G200" s="234"/>
      <c r="H200" s="238">
        <v>1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32</v>
      </c>
      <c r="AX200" s="13" t="s">
        <v>70</v>
      </c>
      <c r="AY200" s="244" t="s">
        <v>164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177</v>
      </c>
      <c r="G201" s="246"/>
      <c r="H201" s="249">
        <v>1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79</v>
      </c>
      <c r="AV201" s="14" t="s">
        <v>171</v>
      </c>
      <c r="AW201" s="14" t="s">
        <v>32</v>
      </c>
      <c r="AX201" s="14" t="s">
        <v>77</v>
      </c>
      <c r="AY201" s="255" t="s">
        <v>164</v>
      </c>
    </row>
    <row r="202" s="2" customFormat="1" ht="24.15" customHeight="1">
      <c r="A202" s="41"/>
      <c r="B202" s="42"/>
      <c r="C202" s="215" t="s">
        <v>398</v>
      </c>
      <c r="D202" s="215" t="s">
        <v>166</v>
      </c>
      <c r="E202" s="216" t="s">
        <v>646</v>
      </c>
      <c r="F202" s="217" t="s">
        <v>647</v>
      </c>
      <c r="G202" s="218" t="s">
        <v>385</v>
      </c>
      <c r="H202" s="219">
        <v>10</v>
      </c>
      <c r="I202" s="220"/>
      <c r="J202" s="221">
        <f>ROUND(I202*H202,2)</f>
        <v>0</v>
      </c>
      <c r="K202" s="217" t="s">
        <v>19</v>
      </c>
      <c r="L202" s="47"/>
      <c r="M202" s="222" t="s">
        <v>19</v>
      </c>
      <c r="N202" s="223" t="s">
        <v>41</v>
      </c>
      <c r="O202" s="87"/>
      <c r="P202" s="224">
        <f>O202*H202</f>
        <v>0</v>
      </c>
      <c r="Q202" s="224">
        <v>0.002</v>
      </c>
      <c r="R202" s="224">
        <f>Q202*H202</f>
        <v>0.02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79</v>
      </c>
      <c r="AY202" s="20" t="s">
        <v>164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77</v>
      </c>
      <c r="BK202" s="227">
        <f>ROUND(I202*H202,2)</f>
        <v>0</v>
      </c>
      <c r="BL202" s="20" t="s">
        <v>171</v>
      </c>
      <c r="BM202" s="226" t="s">
        <v>1952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1953</v>
      </c>
      <c r="G203" s="234"/>
      <c r="H203" s="238">
        <v>10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4" customFormat="1">
      <c r="A204" s="14"/>
      <c r="B204" s="245"/>
      <c r="C204" s="246"/>
      <c r="D204" s="235" t="s">
        <v>175</v>
      </c>
      <c r="E204" s="247" t="s">
        <v>19</v>
      </c>
      <c r="F204" s="248" t="s">
        <v>177</v>
      </c>
      <c r="G204" s="246"/>
      <c r="H204" s="249">
        <v>10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175</v>
      </c>
      <c r="AU204" s="255" t="s">
        <v>79</v>
      </c>
      <c r="AV204" s="14" t="s">
        <v>171</v>
      </c>
      <c r="AW204" s="14" t="s">
        <v>32</v>
      </c>
      <c r="AX204" s="14" t="s">
        <v>77</v>
      </c>
      <c r="AY204" s="255" t="s">
        <v>164</v>
      </c>
    </row>
    <row r="205" s="12" customFormat="1" ht="22.8" customHeight="1">
      <c r="A205" s="12"/>
      <c r="B205" s="199"/>
      <c r="C205" s="200"/>
      <c r="D205" s="201" t="s">
        <v>69</v>
      </c>
      <c r="E205" s="213" t="s">
        <v>658</v>
      </c>
      <c r="F205" s="213" t="s">
        <v>659</v>
      </c>
      <c r="G205" s="200"/>
      <c r="H205" s="200"/>
      <c r="I205" s="203"/>
      <c r="J205" s="214">
        <f>BK205</f>
        <v>0</v>
      </c>
      <c r="K205" s="200"/>
      <c r="L205" s="205"/>
      <c r="M205" s="206"/>
      <c r="N205" s="207"/>
      <c r="O205" s="207"/>
      <c r="P205" s="208">
        <f>SUM(P206:P228)</f>
        <v>0</v>
      </c>
      <c r="Q205" s="207"/>
      <c r="R205" s="208">
        <f>SUM(R206:R228)</f>
        <v>0.49432560000000003</v>
      </c>
      <c r="S205" s="207"/>
      <c r="T205" s="209">
        <f>SUM(T206:T228)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10" t="s">
        <v>77</v>
      </c>
      <c r="AT205" s="211" t="s">
        <v>69</v>
      </c>
      <c r="AU205" s="211" t="s">
        <v>77</v>
      </c>
      <c r="AY205" s="210" t="s">
        <v>164</v>
      </c>
      <c r="BK205" s="212">
        <f>SUM(BK206:BK228)</f>
        <v>0</v>
      </c>
    </row>
    <row r="206" s="2" customFormat="1" ht="16.5" customHeight="1">
      <c r="A206" s="41"/>
      <c r="B206" s="42"/>
      <c r="C206" s="215" t="s">
        <v>403</v>
      </c>
      <c r="D206" s="215" t="s">
        <v>166</v>
      </c>
      <c r="E206" s="216" t="s">
        <v>697</v>
      </c>
      <c r="F206" s="217" t="s">
        <v>698</v>
      </c>
      <c r="G206" s="218" t="s">
        <v>385</v>
      </c>
      <c r="H206" s="219">
        <v>2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41</v>
      </c>
      <c r="O206" s="87"/>
      <c r="P206" s="224">
        <f>O206*H206</f>
        <v>0</v>
      </c>
      <c r="Q206" s="224">
        <v>0.0013628</v>
      </c>
      <c r="R206" s="224">
        <f>Q206*H206</f>
        <v>0.0027255999999999999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1954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700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79</v>
      </c>
    </row>
    <row r="208" s="13" customFormat="1">
      <c r="A208" s="13"/>
      <c r="B208" s="233"/>
      <c r="C208" s="234"/>
      <c r="D208" s="235" t="s">
        <v>175</v>
      </c>
      <c r="E208" s="236" t="s">
        <v>19</v>
      </c>
      <c r="F208" s="237" t="s">
        <v>1955</v>
      </c>
      <c r="G208" s="234"/>
      <c r="H208" s="238">
        <v>2</v>
      </c>
      <c r="I208" s="239"/>
      <c r="J208" s="234"/>
      <c r="K208" s="234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175</v>
      </c>
      <c r="AU208" s="244" t="s">
        <v>79</v>
      </c>
      <c r="AV208" s="13" t="s">
        <v>79</v>
      </c>
      <c r="AW208" s="13" t="s">
        <v>32</v>
      </c>
      <c r="AX208" s="13" t="s">
        <v>70</v>
      </c>
      <c r="AY208" s="244" t="s">
        <v>164</v>
      </c>
    </row>
    <row r="209" s="14" customFormat="1">
      <c r="A209" s="14"/>
      <c r="B209" s="245"/>
      <c r="C209" s="246"/>
      <c r="D209" s="235" t="s">
        <v>175</v>
      </c>
      <c r="E209" s="247" t="s">
        <v>19</v>
      </c>
      <c r="F209" s="248" t="s">
        <v>177</v>
      </c>
      <c r="G209" s="246"/>
      <c r="H209" s="249">
        <v>2</v>
      </c>
      <c r="I209" s="250"/>
      <c r="J209" s="246"/>
      <c r="K209" s="246"/>
      <c r="L209" s="251"/>
      <c r="M209" s="252"/>
      <c r="N209" s="253"/>
      <c r="O209" s="253"/>
      <c r="P209" s="253"/>
      <c r="Q209" s="253"/>
      <c r="R209" s="253"/>
      <c r="S209" s="253"/>
      <c r="T209" s="25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5" t="s">
        <v>175</v>
      </c>
      <c r="AU209" s="255" t="s">
        <v>79</v>
      </c>
      <c r="AV209" s="14" t="s">
        <v>171</v>
      </c>
      <c r="AW209" s="14" t="s">
        <v>32</v>
      </c>
      <c r="AX209" s="14" t="s">
        <v>77</v>
      </c>
      <c r="AY209" s="255" t="s">
        <v>164</v>
      </c>
    </row>
    <row r="210" s="2" customFormat="1" ht="16.5" customHeight="1">
      <c r="A210" s="41"/>
      <c r="B210" s="42"/>
      <c r="C210" s="277" t="s">
        <v>408</v>
      </c>
      <c r="D210" s="277" t="s">
        <v>306</v>
      </c>
      <c r="E210" s="278" t="s">
        <v>703</v>
      </c>
      <c r="F210" s="279" t="s">
        <v>704</v>
      </c>
      <c r="G210" s="280" t="s">
        <v>385</v>
      </c>
      <c r="H210" s="281">
        <v>2</v>
      </c>
      <c r="I210" s="282"/>
      <c r="J210" s="283">
        <f>ROUND(I210*H210,2)</f>
        <v>0</v>
      </c>
      <c r="K210" s="279" t="s">
        <v>170</v>
      </c>
      <c r="L210" s="284"/>
      <c r="M210" s="285" t="s">
        <v>19</v>
      </c>
      <c r="N210" s="286" t="s">
        <v>41</v>
      </c>
      <c r="O210" s="87"/>
      <c r="P210" s="224">
        <f>O210*H210</f>
        <v>0</v>
      </c>
      <c r="Q210" s="224">
        <v>0.042999999999999997</v>
      </c>
      <c r="R210" s="224">
        <f>Q210*H210</f>
        <v>0.085999999999999993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217</v>
      </c>
      <c r="AT210" s="226" t="s">
        <v>306</v>
      </c>
      <c r="AU210" s="226" t="s">
        <v>79</v>
      </c>
      <c r="AY210" s="20" t="s">
        <v>164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77</v>
      </c>
      <c r="BK210" s="227">
        <f>ROUND(I210*H210,2)</f>
        <v>0</v>
      </c>
      <c r="BL210" s="20" t="s">
        <v>171</v>
      </c>
      <c r="BM210" s="226" t="s">
        <v>1956</v>
      </c>
    </row>
    <row r="211" s="2" customFormat="1">
      <c r="A211" s="41"/>
      <c r="B211" s="42"/>
      <c r="C211" s="43"/>
      <c r="D211" s="235" t="s">
        <v>479</v>
      </c>
      <c r="E211" s="43"/>
      <c r="F211" s="291" t="s">
        <v>706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479</v>
      </c>
      <c r="AU211" s="20" t="s">
        <v>79</v>
      </c>
    </row>
    <row r="212" s="2" customFormat="1" ht="16.5" customHeight="1">
      <c r="A212" s="41"/>
      <c r="B212" s="42"/>
      <c r="C212" s="277" t="s">
        <v>413</v>
      </c>
      <c r="D212" s="277" t="s">
        <v>306</v>
      </c>
      <c r="E212" s="278" t="s">
        <v>708</v>
      </c>
      <c r="F212" s="279" t="s">
        <v>709</v>
      </c>
      <c r="G212" s="280" t="s">
        <v>385</v>
      </c>
      <c r="H212" s="281">
        <v>2</v>
      </c>
      <c r="I212" s="282"/>
      <c r="J212" s="283">
        <f>ROUND(I212*H212,2)</f>
        <v>0</v>
      </c>
      <c r="K212" s="279" t="s">
        <v>170</v>
      </c>
      <c r="L212" s="284"/>
      <c r="M212" s="285" t="s">
        <v>19</v>
      </c>
      <c r="N212" s="286" t="s">
        <v>41</v>
      </c>
      <c r="O212" s="87"/>
      <c r="P212" s="224">
        <f>O212*H212</f>
        <v>0</v>
      </c>
      <c r="Q212" s="224">
        <v>0.0015</v>
      </c>
      <c r="R212" s="224">
        <f>Q212*H212</f>
        <v>0.0030000000000000001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217</v>
      </c>
      <c r="AT212" s="226" t="s">
        <v>306</v>
      </c>
      <c r="AU212" s="226" t="s">
        <v>79</v>
      </c>
      <c r="AY212" s="20" t="s">
        <v>164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77</v>
      </c>
      <c r="BK212" s="227">
        <f>ROUND(I212*H212,2)</f>
        <v>0</v>
      </c>
      <c r="BL212" s="20" t="s">
        <v>171</v>
      </c>
      <c r="BM212" s="226" t="s">
        <v>1957</v>
      </c>
    </row>
    <row r="213" s="2" customFormat="1" ht="16.5" customHeight="1">
      <c r="A213" s="41"/>
      <c r="B213" s="42"/>
      <c r="C213" s="215" t="s">
        <v>420</v>
      </c>
      <c r="D213" s="215" t="s">
        <v>166</v>
      </c>
      <c r="E213" s="216" t="s">
        <v>727</v>
      </c>
      <c r="F213" s="217" t="s">
        <v>728</v>
      </c>
      <c r="G213" s="218" t="s">
        <v>385</v>
      </c>
      <c r="H213" s="219">
        <v>2</v>
      </c>
      <c r="I213" s="220"/>
      <c r="J213" s="221">
        <f>ROUND(I213*H213,2)</f>
        <v>0</v>
      </c>
      <c r="K213" s="217" t="s">
        <v>19</v>
      </c>
      <c r="L213" s="47"/>
      <c r="M213" s="222" t="s">
        <v>19</v>
      </c>
      <c r="N213" s="223" t="s">
        <v>41</v>
      </c>
      <c r="O213" s="87"/>
      <c r="P213" s="224">
        <f>O213*H213</f>
        <v>0</v>
      </c>
      <c r="Q213" s="224">
        <v>0.050000000000000003</v>
      </c>
      <c r="R213" s="224">
        <f>Q213*H213</f>
        <v>0.10000000000000001</v>
      </c>
      <c r="S213" s="224">
        <v>0</v>
      </c>
      <c r="T213" s="225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6" t="s">
        <v>171</v>
      </c>
      <c r="AT213" s="226" t="s">
        <v>166</v>
      </c>
      <c r="AU213" s="226" t="s">
        <v>79</v>
      </c>
      <c r="AY213" s="20" t="s">
        <v>164</v>
      </c>
      <c r="BE213" s="227">
        <f>IF(N213="základní",J213,0)</f>
        <v>0</v>
      </c>
      <c r="BF213" s="227">
        <f>IF(N213="snížená",J213,0)</f>
        <v>0</v>
      </c>
      <c r="BG213" s="227">
        <f>IF(N213="zákl. přenesená",J213,0)</f>
        <v>0</v>
      </c>
      <c r="BH213" s="227">
        <f>IF(N213="sníž. přenesená",J213,0)</f>
        <v>0</v>
      </c>
      <c r="BI213" s="227">
        <f>IF(N213="nulová",J213,0)</f>
        <v>0</v>
      </c>
      <c r="BJ213" s="20" t="s">
        <v>77</v>
      </c>
      <c r="BK213" s="227">
        <f>ROUND(I213*H213,2)</f>
        <v>0</v>
      </c>
      <c r="BL213" s="20" t="s">
        <v>171</v>
      </c>
      <c r="BM213" s="226" t="s">
        <v>1958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1959</v>
      </c>
      <c r="G214" s="234"/>
      <c r="H214" s="238">
        <v>2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177</v>
      </c>
      <c r="G215" s="246"/>
      <c r="H215" s="249">
        <v>2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79</v>
      </c>
      <c r="AV215" s="14" t="s">
        <v>171</v>
      </c>
      <c r="AW215" s="14" t="s">
        <v>32</v>
      </c>
      <c r="AX215" s="14" t="s">
        <v>77</v>
      </c>
      <c r="AY215" s="255" t="s">
        <v>164</v>
      </c>
    </row>
    <row r="216" s="2" customFormat="1" ht="16.5" customHeight="1">
      <c r="A216" s="41"/>
      <c r="B216" s="42"/>
      <c r="C216" s="277" t="s">
        <v>427</v>
      </c>
      <c r="D216" s="277" t="s">
        <v>306</v>
      </c>
      <c r="E216" s="278" t="s">
        <v>732</v>
      </c>
      <c r="F216" s="279" t="s">
        <v>733</v>
      </c>
      <c r="G216" s="280" t="s">
        <v>385</v>
      </c>
      <c r="H216" s="281">
        <v>2</v>
      </c>
      <c r="I216" s="282"/>
      <c r="J216" s="283">
        <f>ROUND(I216*H216,2)</f>
        <v>0</v>
      </c>
      <c r="K216" s="279" t="s">
        <v>170</v>
      </c>
      <c r="L216" s="284"/>
      <c r="M216" s="285" t="s">
        <v>19</v>
      </c>
      <c r="N216" s="286" t="s">
        <v>41</v>
      </c>
      <c r="O216" s="87"/>
      <c r="P216" s="224">
        <f>O216*H216</f>
        <v>0</v>
      </c>
      <c r="Q216" s="224">
        <v>0.023800000000000002</v>
      </c>
      <c r="R216" s="224">
        <f>Q216*H216</f>
        <v>0.047600000000000003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217</v>
      </c>
      <c r="AT216" s="226" t="s">
        <v>306</v>
      </c>
      <c r="AU216" s="226" t="s">
        <v>79</v>
      </c>
      <c r="AY216" s="20" t="s">
        <v>164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77</v>
      </c>
      <c r="BK216" s="227">
        <f>ROUND(I216*H216,2)</f>
        <v>0</v>
      </c>
      <c r="BL216" s="20" t="s">
        <v>171</v>
      </c>
      <c r="BM216" s="226" t="s">
        <v>1960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1961</v>
      </c>
      <c r="G217" s="234"/>
      <c r="H217" s="238">
        <v>2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4" customFormat="1">
      <c r="A218" s="14"/>
      <c r="B218" s="245"/>
      <c r="C218" s="246"/>
      <c r="D218" s="235" t="s">
        <v>175</v>
      </c>
      <c r="E218" s="247" t="s">
        <v>19</v>
      </c>
      <c r="F218" s="248" t="s">
        <v>177</v>
      </c>
      <c r="G218" s="246"/>
      <c r="H218" s="249">
        <v>2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175</v>
      </c>
      <c r="AU218" s="255" t="s">
        <v>79</v>
      </c>
      <c r="AV218" s="14" t="s">
        <v>171</v>
      </c>
      <c r="AW218" s="14" t="s">
        <v>32</v>
      </c>
      <c r="AX218" s="14" t="s">
        <v>77</v>
      </c>
      <c r="AY218" s="255" t="s">
        <v>164</v>
      </c>
    </row>
    <row r="219" s="2" customFormat="1" ht="16.5" customHeight="1">
      <c r="A219" s="41"/>
      <c r="B219" s="42"/>
      <c r="C219" s="277" t="s">
        <v>433</v>
      </c>
      <c r="D219" s="277" t="s">
        <v>306</v>
      </c>
      <c r="E219" s="278" t="s">
        <v>737</v>
      </c>
      <c r="F219" s="279" t="s">
        <v>738</v>
      </c>
      <c r="G219" s="280" t="s">
        <v>385</v>
      </c>
      <c r="H219" s="281">
        <v>2</v>
      </c>
      <c r="I219" s="282"/>
      <c r="J219" s="283">
        <f>ROUND(I219*H219,2)</f>
        <v>0</v>
      </c>
      <c r="K219" s="279" t="s">
        <v>170</v>
      </c>
      <c r="L219" s="284"/>
      <c r="M219" s="285" t="s">
        <v>19</v>
      </c>
      <c r="N219" s="286" t="s">
        <v>41</v>
      </c>
      <c r="O219" s="87"/>
      <c r="P219" s="224">
        <f>O219*H219</f>
        <v>0</v>
      </c>
      <c r="Q219" s="224">
        <v>0.0025000000000000001</v>
      </c>
      <c r="R219" s="224">
        <f>Q219*H219</f>
        <v>0.0050000000000000001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217</v>
      </c>
      <c r="AT219" s="226" t="s">
        <v>306</v>
      </c>
      <c r="AU219" s="226" t="s">
        <v>79</v>
      </c>
      <c r="AY219" s="20" t="s">
        <v>164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77</v>
      </c>
      <c r="BK219" s="227">
        <f>ROUND(I219*H219,2)</f>
        <v>0</v>
      </c>
      <c r="BL219" s="20" t="s">
        <v>171</v>
      </c>
      <c r="BM219" s="226" t="s">
        <v>1962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1963</v>
      </c>
      <c r="G220" s="234"/>
      <c r="H220" s="238">
        <v>2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79</v>
      </c>
      <c r="AV220" s="13" t="s">
        <v>79</v>
      </c>
      <c r="AW220" s="13" t="s">
        <v>32</v>
      </c>
      <c r="AX220" s="13" t="s">
        <v>70</v>
      </c>
      <c r="AY220" s="244" t="s">
        <v>164</v>
      </c>
    </row>
    <row r="221" s="14" customFormat="1">
      <c r="A221" s="14"/>
      <c r="B221" s="245"/>
      <c r="C221" s="246"/>
      <c r="D221" s="235" t="s">
        <v>175</v>
      </c>
      <c r="E221" s="247" t="s">
        <v>19</v>
      </c>
      <c r="F221" s="248" t="s">
        <v>177</v>
      </c>
      <c r="G221" s="246"/>
      <c r="H221" s="249">
        <v>2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175</v>
      </c>
      <c r="AU221" s="255" t="s">
        <v>79</v>
      </c>
      <c r="AV221" s="14" t="s">
        <v>171</v>
      </c>
      <c r="AW221" s="14" t="s">
        <v>32</v>
      </c>
      <c r="AX221" s="14" t="s">
        <v>77</v>
      </c>
      <c r="AY221" s="255" t="s">
        <v>164</v>
      </c>
    </row>
    <row r="222" s="2" customFormat="1" ht="16.5" customHeight="1">
      <c r="A222" s="41"/>
      <c r="B222" s="42"/>
      <c r="C222" s="215" t="s">
        <v>439</v>
      </c>
      <c r="D222" s="215" t="s">
        <v>166</v>
      </c>
      <c r="E222" s="216" t="s">
        <v>742</v>
      </c>
      <c r="F222" s="217" t="s">
        <v>743</v>
      </c>
      <c r="G222" s="218" t="s">
        <v>385</v>
      </c>
      <c r="H222" s="219">
        <v>2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41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744</v>
      </c>
      <c r="AT222" s="226" t="s">
        <v>166</v>
      </c>
      <c r="AU222" s="226" t="s">
        <v>79</v>
      </c>
      <c r="AY222" s="20" t="s">
        <v>164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77</v>
      </c>
      <c r="BK222" s="227">
        <f>ROUND(I222*H222,2)</f>
        <v>0</v>
      </c>
      <c r="BL222" s="20" t="s">
        <v>744</v>
      </c>
      <c r="BM222" s="226" t="s">
        <v>1964</v>
      </c>
    </row>
    <row r="223" s="2" customFormat="1" ht="16.5" customHeight="1">
      <c r="A223" s="41"/>
      <c r="B223" s="42"/>
      <c r="C223" s="215" t="s">
        <v>444</v>
      </c>
      <c r="D223" s="215" t="s">
        <v>166</v>
      </c>
      <c r="E223" s="216" t="s">
        <v>747</v>
      </c>
      <c r="F223" s="217" t="s">
        <v>748</v>
      </c>
      <c r="G223" s="218" t="s">
        <v>385</v>
      </c>
      <c r="H223" s="219">
        <v>2</v>
      </c>
      <c r="I223" s="220"/>
      <c r="J223" s="221">
        <f>ROUND(I223*H223,2)</f>
        <v>0</v>
      </c>
      <c r="K223" s="217" t="s">
        <v>19</v>
      </c>
      <c r="L223" s="47"/>
      <c r="M223" s="222" t="s">
        <v>19</v>
      </c>
      <c r="N223" s="223" t="s">
        <v>41</v>
      </c>
      <c r="O223" s="87"/>
      <c r="P223" s="224">
        <f>O223*H223</f>
        <v>0</v>
      </c>
      <c r="Q223" s="224">
        <v>0.025000000000000001</v>
      </c>
      <c r="R223" s="224">
        <f>Q223*H223</f>
        <v>0.050000000000000003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79</v>
      </c>
      <c r="AY223" s="20" t="s">
        <v>164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77</v>
      </c>
      <c r="BK223" s="227">
        <f>ROUND(I223*H223,2)</f>
        <v>0</v>
      </c>
      <c r="BL223" s="20" t="s">
        <v>171</v>
      </c>
      <c r="BM223" s="226" t="s">
        <v>1965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1966</v>
      </c>
      <c r="G224" s="234"/>
      <c r="H224" s="238">
        <v>2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4" customFormat="1">
      <c r="A225" s="14"/>
      <c r="B225" s="245"/>
      <c r="C225" s="246"/>
      <c r="D225" s="235" t="s">
        <v>175</v>
      </c>
      <c r="E225" s="247" t="s">
        <v>19</v>
      </c>
      <c r="F225" s="248" t="s">
        <v>177</v>
      </c>
      <c r="G225" s="246"/>
      <c r="H225" s="249">
        <v>2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175</v>
      </c>
      <c r="AU225" s="255" t="s">
        <v>79</v>
      </c>
      <c r="AV225" s="14" t="s">
        <v>171</v>
      </c>
      <c r="AW225" s="14" t="s">
        <v>32</v>
      </c>
      <c r="AX225" s="14" t="s">
        <v>77</v>
      </c>
      <c r="AY225" s="255" t="s">
        <v>164</v>
      </c>
    </row>
    <row r="226" s="2" customFormat="1" ht="24.15" customHeight="1">
      <c r="A226" s="41"/>
      <c r="B226" s="42"/>
      <c r="C226" s="215" t="s">
        <v>450</v>
      </c>
      <c r="D226" s="215" t="s">
        <v>166</v>
      </c>
      <c r="E226" s="216" t="s">
        <v>752</v>
      </c>
      <c r="F226" s="217" t="s">
        <v>753</v>
      </c>
      <c r="G226" s="218" t="s">
        <v>200</v>
      </c>
      <c r="H226" s="219">
        <v>400</v>
      </c>
      <c r="I226" s="220"/>
      <c r="J226" s="221">
        <f>ROUND(I226*H226,2)</f>
        <v>0</v>
      </c>
      <c r="K226" s="217" t="s">
        <v>19</v>
      </c>
      <c r="L226" s="47"/>
      <c r="M226" s="222" t="s">
        <v>19</v>
      </c>
      <c r="N226" s="223" t="s">
        <v>41</v>
      </c>
      <c r="O226" s="87"/>
      <c r="P226" s="224">
        <f>O226*H226</f>
        <v>0</v>
      </c>
      <c r="Q226" s="224">
        <v>0.00050000000000000001</v>
      </c>
      <c r="R226" s="224">
        <f>Q226*H226</f>
        <v>0.20000000000000001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171</v>
      </c>
      <c r="AT226" s="226" t="s">
        <v>166</v>
      </c>
      <c r="AU226" s="226" t="s">
        <v>79</v>
      </c>
      <c r="AY226" s="20" t="s">
        <v>164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77</v>
      </c>
      <c r="BK226" s="227">
        <f>ROUND(I226*H226,2)</f>
        <v>0</v>
      </c>
      <c r="BL226" s="20" t="s">
        <v>171</v>
      </c>
      <c r="BM226" s="226" t="s">
        <v>1967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1968</v>
      </c>
      <c r="G227" s="234"/>
      <c r="H227" s="238">
        <v>400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79</v>
      </c>
      <c r="AV227" s="13" t="s">
        <v>79</v>
      </c>
      <c r="AW227" s="13" t="s">
        <v>32</v>
      </c>
      <c r="AX227" s="13" t="s">
        <v>70</v>
      </c>
      <c r="AY227" s="244" t="s">
        <v>164</v>
      </c>
    </row>
    <row r="228" s="14" customFormat="1">
      <c r="A228" s="14"/>
      <c r="B228" s="245"/>
      <c r="C228" s="246"/>
      <c r="D228" s="235" t="s">
        <v>175</v>
      </c>
      <c r="E228" s="247" t="s">
        <v>19</v>
      </c>
      <c r="F228" s="248" t="s">
        <v>177</v>
      </c>
      <c r="G228" s="246"/>
      <c r="H228" s="249">
        <v>400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175</v>
      </c>
      <c r="AU228" s="255" t="s">
        <v>79</v>
      </c>
      <c r="AV228" s="14" t="s">
        <v>171</v>
      </c>
      <c r="AW228" s="14" t="s">
        <v>32</v>
      </c>
      <c r="AX228" s="14" t="s">
        <v>77</v>
      </c>
      <c r="AY228" s="255" t="s">
        <v>164</v>
      </c>
    </row>
    <row r="229" s="12" customFormat="1" ht="22.8" customHeight="1">
      <c r="A229" s="12"/>
      <c r="B229" s="199"/>
      <c r="C229" s="200"/>
      <c r="D229" s="201" t="s">
        <v>69</v>
      </c>
      <c r="E229" s="213" t="s">
        <v>448</v>
      </c>
      <c r="F229" s="213" t="s">
        <v>449</v>
      </c>
      <c r="G229" s="200"/>
      <c r="H229" s="200"/>
      <c r="I229" s="203"/>
      <c r="J229" s="214">
        <f>BK229</f>
        <v>0</v>
      </c>
      <c r="K229" s="200"/>
      <c r="L229" s="205"/>
      <c r="M229" s="206"/>
      <c r="N229" s="207"/>
      <c r="O229" s="207"/>
      <c r="P229" s="208">
        <f>SUM(P230:P233)</f>
        <v>0</v>
      </c>
      <c r="Q229" s="207"/>
      <c r="R229" s="208">
        <f>SUM(R230:R233)</f>
        <v>0</v>
      </c>
      <c r="S229" s="207"/>
      <c r="T229" s="209">
        <f>SUM(T230:T233)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10" t="s">
        <v>77</v>
      </c>
      <c r="AT229" s="211" t="s">
        <v>69</v>
      </c>
      <c r="AU229" s="211" t="s">
        <v>77</v>
      </c>
      <c r="AY229" s="210" t="s">
        <v>164</v>
      </c>
      <c r="BK229" s="212">
        <f>SUM(BK230:BK233)</f>
        <v>0</v>
      </c>
    </row>
    <row r="230" s="2" customFormat="1" ht="24.15" customHeight="1">
      <c r="A230" s="41"/>
      <c r="B230" s="42"/>
      <c r="C230" s="215" t="s">
        <v>455</v>
      </c>
      <c r="D230" s="215" t="s">
        <v>166</v>
      </c>
      <c r="E230" s="216" t="s">
        <v>451</v>
      </c>
      <c r="F230" s="217" t="s">
        <v>452</v>
      </c>
      <c r="G230" s="218" t="s">
        <v>295</v>
      </c>
      <c r="H230" s="219">
        <v>4.9859999999999998</v>
      </c>
      <c r="I230" s="220"/>
      <c r="J230" s="221">
        <f>ROUND(I230*H230,2)</f>
        <v>0</v>
      </c>
      <c r="K230" s="217" t="s">
        <v>170</v>
      </c>
      <c r="L230" s="47"/>
      <c r="M230" s="222" t="s">
        <v>19</v>
      </c>
      <c r="N230" s="223" t="s">
        <v>41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171</v>
      </c>
      <c r="AT230" s="226" t="s">
        <v>166</v>
      </c>
      <c r="AU230" s="226" t="s">
        <v>79</v>
      </c>
      <c r="AY230" s="20" t="s">
        <v>164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77</v>
      </c>
      <c r="BK230" s="227">
        <f>ROUND(I230*H230,2)</f>
        <v>0</v>
      </c>
      <c r="BL230" s="20" t="s">
        <v>171</v>
      </c>
      <c r="BM230" s="226" t="s">
        <v>1969</v>
      </c>
    </row>
    <row r="231" s="2" customFormat="1">
      <c r="A231" s="41"/>
      <c r="B231" s="42"/>
      <c r="C231" s="43"/>
      <c r="D231" s="228" t="s">
        <v>173</v>
      </c>
      <c r="E231" s="43"/>
      <c r="F231" s="229" t="s">
        <v>454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173</v>
      </c>
      <c r="AU231" s="20" t="s">
        <v>79</v>
      </c>
    </row>
    <row r="232" s="2" customFormat="1" ht="33" customHeight="1">
      <c r="A232" s="41"/>
      <c r="B232" s="42"/>
      <c r="C232" s="215" t="s">
        <v>665</v>
      </c>
      <c r="D232" s="215" t="s">
        <v>166</v>
      </c>
      <c r="E232" s="216" t="s">
        <v>456</v>
      </c>
      <c r="F232" s="217" t="s">
        <v>457</v>
      </c>
      <c r="G232" s="218" t="s">
        <v>295</v>
      </c>
      <c r="H232" s="219">
        <v>4.9859999999999998</v>
      </c>
      <c r="I232" s="220"/>
      <c r="J232" s="221">
        <f>ROUND(I232*H232,2)</f>
        <v>0</v>
      </c>
      <c r="K232" s="217" t="s">
        <v>170</v>
      </c>
      <c r="L232" s="47"/>
      <c r="M232" s="222" t="s">
        <v>19</v>
      </c>
      <c r="N232" s="223" t="s">
        <v>41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171</v>
      </c>
      <c r="AT232" s="226" t="s">
        <v>166</v>
      </c>
      <c r="AU232" s="226" t="s">
        <v>79</v>
      </c>
      <c r="AY232" s="20" t="s">
        <v>164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77</v>
      </c>
      <c r="BK232" s="227">
        <f>ROUND(I232*H232,2)</f>
        <v>0</v>
      </c>
      <c r="BL232" s="20" t="s">
        <v>171</v>
      </c>
      <c r="BM232" s="226" t="s">
        <v>1970</v>
      </c>
    </row>
    <row r="233" s="2" customFormat="1">
      <c r="A233" s="41"/>
      <c r="B233" s="42"/>
      <c r="C233" s="43"/>
      <c r="D233" s="228" t="s">
        <v>173</v>
      </c>
      <c r="E233" s="43"/>
      <c r="F233" s="229" t="s">
        <v>459</v>
      </c>
      <c r="G233" s="43"/>
      <c r="H233" s="43"/>
      <c r="I233" s="230"/>
      <c r="J233" s="43"/>
      <c r="K233" s="43"/>
      <c r="L233" s="47"/>
      <c r="M233" s="287"/>
      <c r="N233" s="288"/>
      <c r="O233" s="289"/>
      <c r="P233" s="289"/>
      <c r="Q233" s="289"/>
      <c r="R233" s="289"/>
      <c r="S233" s="289"/>
      <c r="T233" s="290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173</v>
      </c>
      <c r="AU233" s="20" t="s">
        <v>79</v>
      </c>
    </row>
    <row r="234" s="2" customFormat="1" ht="6.96" customHeight="1">
      <c r="A234" s="41"/>
      <c r="B234" s="62"/>
      <c r="C234" s="63"/>
      <c r="D234" s="63"/>
      <c r="E234" s="63"/>
      <c r="F234" s="63"/>
      <c r="G234" s="63"/>
      <c r="H234" s="63"/>
      <c r="I234" s="63"/>
      <c r="J234" s="63"/>
      <c r="K234" s="63"/>
      <c r="L234" s="47"/>
      <c r="M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</row>
  </sheetData>
  <sheetProtection sheet="1" autoFilter="0" formatColumns="0" formatRows="0" objects="1" scenarios="1" spinCount="100000" saltValue="KkoiVBYebhDx6TFf/aefw798lTpjuuc2lqn6Y7fTtDBmM53EeTiem8KvkqCQv3f0COdCoL1gYKgl/cD2tpiHgA==" hashValue="9PAJQR6HdwKSUxlw3XAu6JvPDr8SwFQ4cmd2ZRJzTA3v7nrcSzMFHcknVst9zhprI2pLiQzFHglkSlV/Firwtg==" algorithmName="SHA-512" password="CC51"/>
  <autoFilter ref="C90:K23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5" r:id="rId1" display="https://podminky.urs.cz/item/CS_URS_2025_01/141721253"/>
    <hyperlink ref="F100" r:id="rId2" display="https://podminky.urs.cz/item/CS_URS_2025_01/857212122"/>
    <hyperlink ref="F106" r:id="rId3" display="https://podminky.urs.cz/item/CS_URS_2025_01/857242122"/>
    <hyperlink ref="F123" r:id="rId4" display="https://podminky.urs.cz/item/CS_URS_2025_01/857244122"/>
    <hyperlink ref="F129" r:id="rId5" display="https://podminky.urs.cz/item/CS_URS_2025_01/871241211"/>
    <hyperlink ref="F136" r:id="rId6" display="https://podminky.urs.cz/item/CS_URS_2025_01/877211101"/>
    <hyperlink ref="F144" r:id="rId7" display="https://podminky.urs.cz/item/CS_URS_2025_01/877211110"/>
    <hyperlink ref="F149" r:id="rId8" display="https://podminky.urs.cz/item/CS_URS_2025_01/877241101"/>
    <hyperlink ref="F166" r:id="rId9" display="https://podminky.urs.cz/item/CS_URS_2025_01/892233122"/>
    <hyperlink ref="F170" r:id="rId10" display="https://podminky.urs.cz/item/CS_URS_2025_01/892241111"/>
    <hyperlink ref="F174" r:id="rId11" display="https://podminky.urs.cz/item/CS_URS_2025_01/892271111"/>
    <hyperlink ref="F178" r:id="rId12" display="https://podminky.urs.cz/item/CS_URS_2025_01/892273122"/>
    <hyperlink ref="F182" r:id="rId13" display="https://podminky.urs.cz/item/CS_URS_2025_01/892372111"/>
    <hyperlink ref="F187" r:id="rId14" display="https://podminky.urs.cz/item/CS_URS_2025_01/899722112"/>
    <hyperlink ref="F207" r:id="rId15" display="https://podminky.urs.cz/item/CS_URS_2025_01/891247112"/>
    <hyperlink ref="F231" r:id="rId16" display="https://podminky.urs.cz/item/CS_URS_2025_01/998276101"/>
    <hyperlink ref="F233" r:id="rId17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8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1780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1971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ROUND((SUM(BE89:BE198)),  2)</f>
        <v>0</v>
      </c>
      <c r="G35" s="41"/>
      <c r="H35" s="41"/>
      <c r="I35" s="160">
        <v>0.20999999999999999</v>
      </c>
      <c r="J35" s="159">
        <f>ROUND(((SUM(BE89:BE198))*I35),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ROUND((SUM(BF89:BF198)),  2)</f>
        <v>0</v>
      </c>
      <c r="G36" s="41"/>
      <c r="H36" s="41"/>
      <c r="I36" s="160">
        <v>0.12</v>
      </c>
      <c r="J36" s="159">
        <f>ROUND(((SUM(BF89:BF198))*I36),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ROUND((SUM(BG89:BG198)),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ROUND((SUM(BH89:BH198)),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ROUND((SUM(BI89:BI198)),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1780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003.003 - Výpis materiálu přepojení přípojek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J159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J194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1780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003.003 - Výpis materiálu přepojení přípojek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3.2889346700000002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P91+P159+P194</f>
        <v>0</v>
      </c>
      <c r="Q90" s="207"/>
      <c r="R90" s="208">
        <f>R91+R159+R194</f>
        <v>3.2889346700000002</v>
      </c>
      <c r="S90" s="207"/>
      <c r="T90" s="209">
        <f>T91+T159+T194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BK91+BK159+BK194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SUM(P92:P158)</f>
        <v>0</v>
      </c>
      <c r="Q91" s="207"/>
      <c r="R91" s="208">
        <f>SUM(R92:R158)</f>
        <v>0.13653467000000003</v>
      </c>
      <c r="S91" s="207"/>
      <c r="T91" s="209">
        <f>SUM(T92:T158)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SUM(BK92:BK158)</f>
        <v>0</v>
      </c>
    </row>
    <row r="92" s="2" customFormat="1" ht="24.15" customHeight="1">
      <c r="A92" s="41"/>
      <c r="B92" s="42"/>
      <c r="C92" s="215" t="s">
        <v>77</v>
      </c>
      <c r="D92" s="215" t="s">
        <v>166</v>
      </c>
      <c r="E92" s="216" t="s">
        <v>775</v>
      </c>
      <c r="F92" s="217" t="s">
        <v>776</v>
      </c>
      <c r="G92" s="218" t="s">
        <v>200</v>
      </c>
      <c r="H92" s="219">
        <v>26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1972</v>
      </c>
    </row>
    <row r="93" s="2" customFormat="1">
      <c r="A93" s="41"/>
      <c r="B93" s="42"/>
      <c r="C93" s="43"/>
      <c r="D93" s="228" t="s">
        <v>173</v>
      </c>
      <c r="E93" s="43"/>
      <c r="F93" s="229" t="s">
        <v>778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>
      <c r="A94" s="41"/>
      <c r="B94" s="42"/>
      <c r="C94" s="43"/>
      <c r="D94" s="235" t="s">
        <v>479</v>
      </c>
      <c r="E94" s="43"/>
      <c r="F94" s="291" t="s">
        <v>779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479</v>
      </c>
      <c r="AU94" s="20" t="s">
        <v>79</v>
      </c>
    </row>
    <row r="95" s="13" customFormat="1">
      <c r="A95" s="13"/>
      <c r="B95" s="233"/>
      <c r="C95" s="234"/>
      <c r="D95" s="235" t="s">
        <v>175</v>
      </c>
      <c r="E95" s="236" t="s">
        <v>19</v>
      </c>
      <c r="F95" s="237" t="s">
        <v>1973</v>
      </c>
      <c r="G95" s="234"/>
      <c r="H95" s="238">
        <v>26</v>
      </c>
      <c r="I95" s="239"/>
      <c r="J95" s="234"/>
      <c r="K95" s="234"/>
      <c r="L95" s="240"/>
      <c r="M95" s="241"/>
      <c r="N95" s="242"/>
      <c r="O95" s="242"/>
      <c r="P95" s="242"/>
      <c r="Q95" s="242"/>
      <c r="R95" s="242"/>
      <c r="S95" s="242"/>
      <c r="T95" s="24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44" t="s">
        <v>175</v>
      </c>
      <c r="AU95" s="244" t="s">
        <v>79</v>
      </c>
      <c r="AV95" s="13" t="s">
        <v>79</v>
      </c>
      <c r="AW95" s="13" t="s">
        <v>32</v>
      </c>
      <c r="AX95" s="13" t="s">
        <v>70</v>
      </c>
      <c r="AY95" s="244" t="s">
        <v>164</v>
      </c>
    </row>
    <row r="96" s="14" customFormat="1">
      <c r="A96" s="14"/>
      <c r="B96" s="245"/>
      <c r="C96" s="246"/>
      <c r="D96" s="235" t="s">
        <v>175</v>
      </c>
      <c r="E96" s="247" t="s">
        <v>19</v>
      </c>
      <c r="F96" s="248" t="s">
        <v>177</v>
      </c>
      <c r="G96" s="246"/>
      <c r="H96" s="249">
        <v>26</v>
      </c>
      <c r="I96" s="250"/>
      <c r="J96" s="246"/>
      <c r="K96" s="246"/>
      <c r="L96" s="251"/>
      <c r="M96" s="252"/>
      <c r="N96" s="253"/>
      <c r="O96" s="253"/>
      <c r="P96" s="253"/>
      <c r="Q96" s="253"/>
      <c r="R96" s="253"/>
      <c r="S96" s="253"/>
      <c r="T96" s="25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5" t="s">
        <v>175</v>
      </c>
      <c r="AU96" s="255" t="s">
        <v>79</v>
      </c>
      <c r="AV96" s="14" t="s">
        <v>171</v>
      </c>
      <c r="AW96" s="14" t="s">
        <v>32</v>
      </c>
      <c r="AX96" s="14" t="s">
        <v>77</v>
      </c>
      <c r="AY96" s="255" t="s">
        <v>164</v>
      </c>
    </row>
    <row r="97" s="2" customFormat="1" ht="16.5" customHeight="1">
      <c r="A97" s="41"/>
      <c r="B97" s="42"/>
      <c r="C97" s="277" t="s">
        <v>79</v>
      </c>
      <c r="D97" s="277" t="s">
        <v>306</v>
      </c>
      <c r="E97" s="278" t="s">
        <v>781</v>
      </c>
      <c r="F97" s="279" t="s">
        <v>782</v>
      </c>
      <c r="G97" s="280" t="s">
        <v>200</v>
      </c>
      <c r="H97" s="281">
        <v>27.300000000000001</v>
      </c>
      <c r="I97" s="282"/>
      <c r="J97" s="283">
        <f>ROUND(I97*H97,2)</f>
        <v>0</v>
      </c>
      <c r="K97" s="279" t="s">
        <v>19</v>
      </c>
      <c r="L97" s="284"/>
      <c r="M97" s="285" t="s">
        <v>19</v>
      </c>
      <c r="N97" s="286" t="s">
        <v>41</v>
      </c>
      <c r="O97" s="87"/>
      <c r="P97" s="224">
        <f>O97*H97</f>
        <v>0</v>
      </c>
      <c r="Q97" s="224">
        <v>0.00050000000000000001</v>
      </c>
      <c r="R97" s="224">
        <f>Q97*H97</f>
        <v>0.013650000000000001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217</v>
      </c>
      <c r="AT97" s="226" t="s">
        <v>306</v>
      </c>
      <c r="AU97" s="226" t="s">
        <v>79</v>
      </c>
      <c r="AY97" s="20" t="s">
        <v>164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77</v>
      </c>
      <c r="BK97" s="227">
        <f>ROUND(I97*H97,2)</f>
        <v>0</v>
      </c>
      <c r="BL97" s="20" t="s">
        <v>171</v>
      </c>
      <c r="BM97" s="226" t="s">
        <v>1974</v>
      </c>
    </row>
    <row r="98" s="2" customFormat="1">
      <c r="A98" s="41"/>
      <c r="B98" s="42"/>
      <c r="C98" s="43"/>
      <c r="D98" s="235" t="s">
        <v>479</v>
      </c>
      <c r="E98" s="43"/>
      <c r="F98" s="291" t="s">
        <v>784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479</v>
      </c>
      <c r="AU98" s="20" t="s">
        <v>79</v>
      </c>
    </row>
    <row r="99" s="13" customFormat="1">
      <c r="A99" s="13"/>
      <c r="B99" s="233"/>
      <c r="C99" s="234"/>
      <c r="D99" s="235" t="s">
        <v>175</v>
      </c>
      <c r="E99" s="234"/>
      <c r="F99" s="237" t="s">
        <v>1975</v>
      </c>
      <c r="G99" s="234"/>
      <c r="H99" s="238">
        <v>27.300000000000001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4</v>
      </c>
      <c r="AX99" s="13" t="s">
        <v>77</v>
      </c>
      <c r="AY99" s="244" t="s">
        <v>164</v>
      </c>
    </row>
    <row r="100" s="2" customFormat="1" ht="24.15" customHeight="1">
      <c r="A100" s="41"/>
      <c r="B100" s="42"/>
      <c r="C100" s="215" t="s">
        <v>183</v>
      </c>
      <c r="D100" s="215" t="s">
        <v>166</v>
      </c>
      <c r="E100" s="216" t="s">
        <v>786</v>
      </c>
      <c r="F100" s="217" t="s">
        <v>787</v>
      </c>
      <c r="G100" s="218" t="s">
        <v>200</v>
      </c>
      <c r="H100" s="219">
        <v>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1976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789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79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1977</v>
      </c>
      <c r="G102" s="234"/>
      <c r="H102" s="238">
        <v>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1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16.5" customHeight="1">
      <c r="A104" s="41"/>
      <c r="B104" s="42"/>
      <c r="C104" s="277" t="s">
        <v>171</v>
      </c>
      <c r="D104" s="277" t="s">
        <v>306</v>
      </c>
      <c r="E104" s="278" t="s">
        <v>791</v>
      </c>
      <c r="F104" s="279" t="s">
        <v>792</v>
      </c>
      <c r="G104" s="280" t="s">
        <v>200</v>
      </c>
      <c r="H104" s="281">
        <v>1.05</v>
      </c>
      <c r="I104" s="282"/>
      <c r="J104" s="283">
        <f>ROUND(I104*H104,2)</f>
        <v>0</v>
      </c>
      <c r="K104" s="279" t="s">
        <v>19</v>
      </c>
      <c r="L104" s="284"/>
      <c r="M104" s="285" t="s">
        <v>19</v>
      </c>
      <c r="N104" s="286" t="s">
        <v>41</v>
      </c>
      <c r="O104" s="87"/>
      <c r="P104" s="224">
        <f>O104*H104</f>
        <v>0</v>
      </c>
      <c r="Q104" s="224">
        <v>0.00050000000000000001</v>
      </c>
      <c r="R104" s="224">
        <f>Q104*H104</f>
        <v>0.00052500000000000008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217</v>
      </c>
      <c r="AT104" s="226" t="s">
        <v>306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1978</v>
      </c>
    </row>
    <row r="105" s="2" customFormat="1">
      <c r="A105" s="41"/>
      <c r="B105" s="42"/>
      <c r="C105" s="43"/>
      <c r="D105" s="235" t="s">
        <v>479</v>
      </c>
      <c r="E105" s="43"/>
      <c r="F105" s="291" t="s">
        <v>794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479</v>
      </c>
      <c r="AU105" s="20" t="s">
        <v>79</v>
      </c>
    </row>
    <row r="106" s="13" customFormat="1">
      <c r="A106" s="13"/>
      <c r="B106" s="233"/>
      <c r="C106" s="234"/>
      <c r="D106" s="235" t="s">
        <v>175</v>
      </c>
      <c r="E106" s="234"/>
      <c r="F106" s="237" t="s">
        <v>805</v>
      </c>
      <c r="G106" s="234"/>
      <c r="H106" s="238">
        <v>1.05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79</v>
      </c>
      <c r="AV106" s="13" t="s">
        <v>79</v>
      </c>
      <c r="AW106" s="13" t="s">
        <v>4</v>
      </c>
      <c r="AX106" s="13" t="s">
        <v>77</v>
      </c>
      <c r="AY106" s="244" t="s">
        <v>164</v>
      </c>
    </row>
    <row r="107" s="2" customFormat="1" ht="24.15" customHeight="1">
      <c r="A107" s="41"/>
      <c r="B107" s="42"/>
      <c r="C107" s="215" t="s">
        <v>197</v>
      </c>
      <c r="D107" s="215" t="s">
        <v>166</v>
      </c>
      <c r="E107" s="216" t="s">
        <v>796</v>
      </c>
      <c r="F107" s="217" t="s">
        <v>797</v>
      </c>
      <c r="G107" s="218" t="s">
        <v>200</v>
      </c>
      <c r="H107" s="219">
        <v>4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41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1979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799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79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1980</v>
      </c>
      <c r="G109" s="234"/>
      <c r="H109" s="238">
        <v>4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4" customFormat="1">
      <c r="A110" s="14"/>
      <c r="B110" s="245"/>
      <c r="C110" s="246"/>
      <c r="D110" s="235" t="s">
        <v>175</v>
      </c>
      <c r="E110" s="247" t="s">
        <v>19</v>
      </c>
      <c r="F110" s="248" t="s">
        <v>177</v>
      </c>
      <c r="G110" s="246"/>
      <c r="H110" s="249">
        <v>4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175</v>
      </c>
      <c r="AU110" s="255" t="s">
        <v>79</v>
      </c>
      <c r="AV110" s="14" t="s">
        <v>171</v>
      </c>
      <c r="AW110" s="14" t="s">
        <v>32</v>
      </c>
      <c r="AX110" s="14" t="s">
        <v>77</v>
      </c>
      <c r="AY110" s="255" t="s">
        <v>164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801</v>
      </c>
      <c r="F111" s="279" t="s">
        <v>802</v>
      </c>
      <c r="G111" s="280" t="s">
        <v>200</v>
      </c>
      <c r="H111" s="281">
        <v>4.2000000000000002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0.00050000000000000001</v>
      </c>
      <c r="R111" s="224">
        <f>Q111*H111</f>
        <v>0.0021000000000000003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1981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804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4"/>
      <c r="F113" s="237" t="s">
        <v>785</v>
      </c>
      <c r="G113" s="234"/>
      <c r="H113" s="238">
        <v>4.2000000000000002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4</v>
      </c>
      <c r="AX113" s="13" t="s">
        <v>77</v>
      </c>
      <c r="AY113" s="244" t="s">
        <v>164</v>
      </c>
    </row>
    <row r="114" s="2" customFormat="1" ht="21.75" customHeight="1">
      <c r="A114" s="41"/>
      <c r="B114" s="42"/>
      <c r="C114" s="215" t="s">
        <v>211</v>
      </c>
      <c r="D114" s="215" t="s">
        <v>166</v>
      </c>
      <c r="E114" s="216" t="s">
        <v>1982</v>
      </c>
      <c r="F114" s="217" t="s">
        <v>1983</v>
      </c>
      <c r="G114" s="218" t="s">
        <v>385</v>
      </c>
      <c r="H114" s="219">
        <v>2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41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79</v>
      </c>
      <c r="AY114" s="20" t="s">
        <v>164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77</v>
      </c>
      <c r="BK114" s="227">
        <f>ROUND(I114*H114,2)</f>
        <v>0</v>
      </c>
      <c r="BL114" s="20" t="s">
        <v>171</v>
      </c>
      <c r="BM114" s="226" t="s">
        <v>1984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1985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79</v>
      </c>
    </row>
    <row r="116" s="2" customFormat="1" ht="16.5" customHeight="1">
      <c r="A116" s="41"/>
      <c r="B116" s="42"/>
      <c r="C116" s="277" t="s">
        <v>217</v>
      </c>
      <c r="D116" s="277" t="s">
        <v>306</v>
      </c>
      <c r="E116" s="278" t="s">
        <v>1986</v>
      </c>
      <c r="F116" s="279" t="s">
        <v>1987</v>
      </c>
      <c r="G116" s="280" t="s">
        <v>385</v>
      </c>
      <c r="H116" s="281">
        <v>2</v>
      </c>
      <c r="I116" s="282"/>
      <c r="J116" s="283">
        <f>ROUND(I116*H116,2)</f>
        <v>0</v>
      </c>
      <c r="K116" s="279" t="s">
        <v>19</v>
      </c>
      <c r="L116" s="284"/>
      <c r="M116" s="285" t="s">
        <v>19</v>
      </c>
      <c r="N116" s="286" t="s">
        <v>41</v>
      </c>
      <c r="O116" s="87"/>
      <c r="P116" s="224">
        <f>O116*H116</f>
        <v>0</v>
      </c>
      <c r="Q116" s="224">
        <v>0.0030000000000000001</v>
      </c>
      <c r="R116" s="224">
        <f>Q116*H116</f>
        <v>0.0060000000000000001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217</v>
      </c>
      <c r="AT116" s="226" t="s">
        <v>306</v>
      </c>
      <c r="AU116" s="226" t="s">
        <v>79</v>
      </c>
      <c r="AY116" s="20" t="s">
        <v>164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77</v>
      </c>
      <c r="BK116" s="227">
        <f>ROUND(I116*H116,2)</f>
        <v>0</v>
      </c>
      <c r="BL116" s="20" t="s">
        <v>171</v>
      </c>
      <c r="BM116" s="226" t="s">
        <v>1988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1989</v>
      </c>
      <c r="G117" s="234"/>
      <c r="H117" s="238">
        <v>2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32</v>
      </c>
      <c r="AX117" s="13" t="s">
        <v>70</v>
      </c>
      <c r="AY117" s="244" t="s">
        <v>164</v>
      </c>
    </row>
    <row r="118" s="14" customFormat="1">
      <c r="A118" s="14"/>
      <c r="B118" s="245"/>
      <c r="C118" s="246"/>
      <c r="D118" s="235" t="s">
        <v>175</v>
      </c>
      <c r="E118" s="247" t="s">
        <v>19</v>
      </c>
      <c r="F118" s="248" t="s">
        <v>177</v>
      </c>
      <c r="G118" s="246"/>
      <c r="H118" s="249">
        <v>2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175</v>
      </c>
      <c r="AU118" s="255" t="s">
        <v>79</v>
      </c>
      <c r="AV118" s="14" t="s">
        <v>171</v>
      </c>
      <c r="AW118" s="14" t="s">
        <v>32</v>
      </c>
      <c r="AX118" s="14" t="s">
        <v>77</v>
      </c>
      <c r="AY118" s="255" t="s">
        <v>164</v>
      </c>
    </row>
    <row r="119" s="2" customFormat="1" ht="21.75" customHeight="1">
      <c r="A119" s="41"/>
      <c r="B119" s="42"/>
      <c r="C119" s="215" t="s">
        <v>227</v>
      </c>
      <c r="D119" s="215" t="s">
        <v>166</v>
      </c>
      <c r="E119" s="216" t="s">
        <v>815</v>
      </c>
      <c r="F119" s="217" t="s">
        <v>816</v>
      </c>
      <c r="G119" s="218" t="s">
        <v>385</v>
      </c>
      <c r="H119" s="219">
        <v>65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41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79</v>
      </c>
      <c r="AY119" s="20" t="s">
        <v>164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77</v>
      </c>
      <c r="BK119" s="227">
        <f>ROUND(I119*H119,2)</f>
        <v>0</v>
      </c>
      <c r="BL119" s="20" t="s">
        <v>171</v>
      </c>
      <c r="BM119" s="226" t="s">
        <v>1990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818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79</v>
      </c>
    </row>
    <row r="121" s="2" customFormat="1" ht="16.5" customHeight="1">
      <c r="A121" s="41"/>
      <c r="B121" s="42"/>
      <c r="C121" s="277" t="s">
        <v>236</v>
      </c>
      <c r="D121" s="277" t="s">
        <v>306</v>
      </c>
      <c r="E121" s="278" t="s">
        <v>819</v>
      </c>
      <c r="F121" s="279" t="s">
        <v>820</v>
      </c>
      <c r="G121" s="280" t="s">
        <v>385</v>
      </c>
      <c r="H121" s="281">
        <v>32</v>
      </c>
      <c r="I121" s="282"/>
      <c r="J121" s="283">
        <f>ROUND(I121*H121,2)</f>
        <v>0</v>
      </c>
      <c r="K121" s="279" t="s">
        <v>19</v>
      </c>
      <c r="L121" s="284"/>
      <c r="M121" s="285" t="s">
        <v>19</v>
      </c>
      <c r="N121" s="286" t="s">
        <v>41</v>
      </c>
      <c r="O121" s="87"/>
      <c r="P121" s="224">
        <f>O121*H121</f>
        <v>0</v>
      </c>
      <c r="Q121" s="224">
        <v>0.0030000000000000001</v>
      </c>
      <c r="R121" s="224">
        <f>Q121*H121</f>
        <v>0.096000000000000002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217</v>
      </c>
      <c r="AT121" s="226" t="s">
        <v>306</v>
      </c>
      <c r="AU121" s="226" t="s">
        <v>79</v>
      </c>
      <c r="AY121" s="20" t="s">
        <v>164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77</v>
      </c>
      <c r="BK121" s="227">
        <f>ROUND(I121*H121,2)</f>
        <v>0</v>
      </c>
      <c r="BL121" s="20" t="s">
        <v>171</v>
      </c>
      <c r="BM121" s="226" t="s">
        <v>1991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1992</v>
      </c>
      <c r="G122" s="234"/>
      <c r="H122" s="238">
        <v>32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79</v>
      </c>
      <c r="AV122" s="13" t="s">
        <v>79</v>
      </c>
      <c r="AW122" s="13" t="s">
        <v>32</v>
      </c>
      <c r="AX122" s="13" t="s">
        <v>70</v>
      </c>
      <c r="AY122" s="244" t="s">
        <v>164</v>
      </c>
    </row>
    <row r="123" s="14" customFormat="1">
      <c r="A123" s="14"/>
      <c r="B123" s="245"/>
      <c r="C123" s="246"/>
      <c r="D123" s="235" t="s">
        <v>175</v>
      </c>
      <c r="E123" s="247" t="s">
        <v>19</v>
      </c>
      <c r="F123" s="248" t="s">
        <v>177</v>
      </c>
      <c r="G123" s="246"/>
      <c r="H123" s="249">
        <v>32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175</v>
      </c>
      <c r="AU123" s="255" t="s">
        <v>79</v>
      </c>
      <c r="AV123" s="14" t="s">
        <v>171</v>
      </c>
      <c r="AW123" s="14" t="s">
        <v>32</v>
      </c>
      <c r="AX123" s="14" t="s">
        <v>77</v>
      </c>
      <c r="AY123" s="255" t="s">
        <v>164</v>
      </c>
    </row>
    <row r="124" s="2" customFormat="1" ht="16.5" customHeight="1">
      <c r="A124" s="41"/>
      <c r="B124" s="42"/>
      <c r="C124" s="277" t="s">
        <v>244</v>
      </c>
      <c r="D124" s="277" t="s">
        <v>306</v>
      </c>
      <c r="E124" s="278" t="s">
        <v>823</v>
      </c>
      <c r="F124" s="279" t="s">
        <v>824</v>
      </c>
      <c r="G124" s="280" t="s">
        <v>385</v>
      </c>
      <c r="H124" s="281">
        <v>32</v>
      </c>
      <c r="I124" s="282"/>
      <c r="J124" s="283">
        <f>ROUND(I124*H124,2)</f>
        <v>0</v>
      </c>
      <c r="K124" s="279" t="s">
        <v>19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</v>
      </c>
      <c r="R124" s="224">
        <f>Q124*H124</f>
        <v>0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1993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1994</v>
      </c>
      <c r="G125" s="234"/>
      <c r="H125" s="238">
        <v>32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32</v>
      </c>
      <c r="AX125" s="13" t="s">
        <v>70</v>
      </c>
      <c r="AY125" s="244" t="s">
        <v>164</v>
      </c>
    </row>
    <row r="126" s="14" customFormat="1">
      <c r="A126" s="14"/>
      <c r="B126" s="245"/>
      <c r="C126" s="246"/>
      <c r="D126" s="235" t="s">
        <v>175</v>
      </c>
      <c r="E126" s="247" t="s">
        <v>19</v>
      </c>
      <c r="F126" s="248" t="s">
        <v>177</v>
      </c>
      <c r="G126" s="246"/>
      <c r="H126" s="249">
        <v>32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175</v>
      </c>
      <c r="AU126" s="255" t="s">
        <v>79</v>
      </c>
      <c r="AV126" s="14" t="s">
        <v>171</v>
      </c>
      <c r="AW126" s="14" t="s">
        <v>32</v>
      </c>
      <c r="AX126" s="14" t="s">
        <v>77</v>
      </c>
      <c r="AY126" s="255" t="s">
        <v>164</v>
      </c>
    </row>
    <row r="127" s="2" customFormat="1" ht="16.5" customHeight="1">
      <c r="A127" s="41"/>
      <c r="B127" s="42"/>
      <c r="C127" s="277" t="s">
        <v>8</v>
      </c>
      <c r="D127" s="277" t="s">
        <v>306</v>
      </c>
      <c r="E127" s="278" t="s">
        <v>1995</v>
      </c>
      <c r="F127" s="279" t="s">
        <v>1996</v>
      </c>
      <c r="G127" s="280" t="s">
        <v>385</v>
      </c>
      <c r="H127" s="281">
        <v>1</v>
      </c>
      <c r="I127" s="282"/>
      <c r="J127" s="283">
        <f>ROUND(I127*H127,2)</f>
        <v>0</v>
      </c>
      <c r="K127" s="279" t="s">
        <v>19</v>
      </c>
      <c r="L127" s="284"/>
      <c r="M127" s="285" t="s">
        <v>19</v>
      </c>
      <c r="N127" s="286" t="s">
        <v>41</v>
      </c>
      <c r="O127" s="87"/>
      <c r="P127" s="224">
        <f>O127*H127</f>
        <v>0</v>
      </c>
      <c r="Q127" s="224">
        <v>0.0030000000000000001</v>
      </c>
      <c r="R127" s="224">
        <f>Q127*H127</f>
        <v>0.0030000000000000001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217</v>
      </c>
      <c r="AT127" s="226" t="s">
        <v>306</v>
      </c>
      <c r="AU127" s="226" t="s">
        <v>79</v>
      </c>
      <c r="AY127" s="20" t="s">
        <v>164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77</v>
      </c>
      <c r="BK127" s="227">
        <f>ROUND(I127*H127,2)</f>
        <v>0</v>
      </c>
      <c r="BL127" s="20" t="s">
        <v>171</v>
      </c>
      <c r="BM127" s="226" t="s">
        <v>1997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1998</v>
      </c>
      <c r="G128" s="234"/>
      <c r="H128" s="238">
        <v>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1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21.75" customHeight="1">
      <c r="A130" s="41"/>
      <c r="B130" s="42"/>
      <c r="C130" s="215" t="s">
        <v>254</v>
      </c>
      <c r="D130" s="215" t="s">
        <v>166</v>
      </c>
      <c r="E130" s="216" t="s">
        <v>831</v>
      </c>
      <c r="F130" s="217" t="s">
        <v>832</v>
      </c>
      <c r="G130" s="218" t="s">
        <v>385</v>
      </c>
      <c r="H130" s="219">
        <v>2</v>
      </c>
      <c r="I130" s="220"/>
      <c r="J130" s="221">
        <f>ROUND(I130*H130,2)</f>
        <v>0</v>
      </c>
      <c r="K130" s="217" t="s">
        <v>170</v>
      </c>
      <c r="L130" s="47"/>
      <c r="M130" s="222" t="s">
        <v>19</v>
      </c>
      <c r="N130" s="223" t="s">
        <v>41</v>
      </c>
      <c r="O130" s="87"/>
      <c r="P130" s="224">
        <f>O130*H130</f>
        <v>0</v>
      </c>
      <c r="Q130" s="224">
        <v>0</v>
      </c>
      <c r="R130" s="224">
        <f>Q130*H130</f>
        <v>0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171</v>
      </c>
      <c r="AT130" s="226" t="s">
        <v>166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1999</v>
      </c>
    </row>
    <row r="131" s="2" customFormat="1">
      <c r="A131" s="41"/>
      <c r="B131" s="42"/>
      <c r="C131" s="43"/>
      <c r="D131" s="228" t="s">
        <v>173</v>
      </c>
      <c r="E131" s="43"/>
      <c r="F131" s="229" t="s">
        <v>834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173</v>
      </c>
      <c r="AU131" s="20" t="s">
        <v>79</v>
      </c>
    </row>
    <row r="132" s="2" customFormat="1" ht="16.5" customHeight="1">
      <c r="A132" s="41"/>
      <c r="B132" s="42"/>
      <c r="C132" s="277" t="s">
        <v>260</v>
      </c>
      <c r="D132" s="277" t="s">
        <v>306</v>
      </c>
      <c r="E132" s="278" t="s">
        <v>835</v>
      </c>
      <c r="F132" s="279" t="s">
        <v>836</v>
      </c>
      <c r="G132" s="280" t="s">
        <v>385</v>
      </c>
      <c r="H132" s="281">
        <v>1</v>
      </c>
      <c r="I132" s="282"/>
      <c r="J132" s="283">
        <f>ROUND(I132*H132,2)</f>
        <v>0</v>
      </c>
      <c r="K132" s="279" t="s">
        <v>19</v>
      </c>
      <c r="L132" s="284"/>
      <c r="M132" s="285" t="s">
        <v>19</v>
      </c>
      <c r="N132" s="286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217</v>
      </c>
      <c r="AT132" s="226" t="s">
        <v>306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2000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2001</v>
      </c>
      <c r="G133" s="234"/>
      <c r="H133" s="238">
        <v>1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79</v>
      </c>
      <c r="AV133" s="13" t="s">
        <v>79</v>
      </c>
      <c r="AW133" s="13" t="s">
        <v>32</v>
      </c>
      <c r="AX133" s="13" t="s">
        <v>70</v>
      </c>
      <c r="AY133" s="244" t="s">
        <v>164</v>
      </c>
    </row>
    <row r="134" s="14" customFormat="1">
      <c r="A134" s="14"/>
      <c r="B134" s="245"/>
      <c r="C134" s="246"/>
      <c r="D134" s="235" t="s">
        <v>175</v>
      </c>
      <c r="E134" s="247" t="s">
        <v>19</v>
      </c>
      <c r="F134" s="248" t="s">
        <v>177</v>
      </c>
      <c r="G134" s="246"/>
      <c r="H134" s="249">
        <v>1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175</v>
      </c>
      <c r="AU134" s="255" t="s">
        <v>79</v>
      </c>
      <c r="AV134" s="14" t="s">
        <v>171</v>
      </c>
      <c r="AW134" s="14" t="s">
        <v>32</v>
      </c>
      <c r="AX134" s="14" t="s">
        <v>77</v>
      </c>
      <c r="AY134" s="255" t="s">
        <v>164</v>
      </c>
    </row>
    <row r="135" s="2" customFormat="1" ht="16.5" customHeight="1">
      <c r="A135" s="41"/>
      <c r="B135" s="42"/>
      <c r="C135" s="277" t="s">
        <v>265</v>
      </c>
      <c r="D135" s="277" t="s">
        <v>306</v>
      </c>
      <c r="E135" s="278" t="s">
        <v>839</v>
      </c>
      <c r="F135" s="279" t="s">
        <v>840</v>
      </c>
      <c r="G135" s="280" t="s">
        <v>385</v>
      </c>
      <c r="H135" s="281">
        <v>1</v>
      </c>
      <c r="I135" s="282"/>
      <c r="J135" s="283">
        <f>ROUND(I135*H135,2)</f>
        <v>0</v>
      </c>
      <c r="K135" s="279" t="s">
        <v>19</v>
      </c>
      <c r="L135" s="284"/>
      <c r="M135" s="285" t="s">
        <v>19</v>
      </c>
      <c r="N135" s="286" t="s">
        <v>41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217</v>
      </c>
      <c r="AT135" s="226" t="s">
        <v>306</v>
      </c>
      <c r="AU135" s="226" t="s">
        <v>79</v>
      </c>
      <c r="AY135" s="20" t="s">
        <v>164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77</v>
      </c>
      <c r="BK135" s="227">
        <f>ROUND(I135*H135,2)</f>
        <v>0</v>
      </c>
      <c r="BL135" s="20" t="s">
        <v>171</v>
      </c>
      <c r="BM135" s="226" t="s">
        <v>2002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2003</v>
      </c>
      <c r="G136" s="234"/>
      <c r="H136" s="238">
        <v>1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4" customFormat="1">
      <c r="A137" s="14"/>
      <c r="B137" s="245"/>
      <c r="C137" s="246"/>
      <c r="D137" s="235" t="s">
        <v>175</v>
      </c>
      <c r="E137" s="247" t="s">
        <v>19</v>
      </c>
      <c r="F137" s="248" t="s">
        <v>177</v>
      </c>
      <c r="G137" s="246"/>
      <c r="H137" s="249">
        <v>1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175</v>
      </c>
      <c r="AU137" s="255" t="s">
        <v>79</v>
      </c>
      <c r="AV137" s="14" t="s">
        <v>171</v>
      </c>
      <c r="AW137" s="14" t="s">
        <v>32</v>
      </c>
      <c r="AX137" s="14" t="s">
        <v>77</v>
      </c>
      <c r="AY137" s="255" t="s">
        <v>164</v>
      </c>
    </row>
    <row r="138" s="2" customFormat="1" ht="21.75" customHeight="1">
      <c r="A138" s="41"/>
      <c r="B138" s="42"/>
      <c r="C138" s="215" t="s">
        <v>274</v>
      </c>
      <c r="D138" s="215" t="s">
        <v>166</v>
      </c>
      <c r="E138" s="216" t="s">
        <v>843</v>
      </c>
      <c r="F138" s="217" t="s">
        <v>844</v>
      </c>
      <c r="G138" s="218" t="s">
        <v>385</v>
      </c>
      <c r="H138" s="219">
        <v>9</v>
      </c>
      <c r="I138" s="220"/>
      <c r="J138" s="221">
        <f>ROUND(I138*H138,2)</f>
        <v>0</v>
      </c>
      <c r="K138" s="217" t="s">
        <v>170</v>
      </c>
      <c r="L138" s="47"/>
      <c r="M138" s="222" t="s">
        <v>19</v>
      </c>
      <c r="N138" s="223" t="s">
        <v>41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171</v>
      </c>
      <c r="AT138" s="226" t="s">
        <v>166</v>
      </c>
      <c r="AU138" s="226" t="s">
        <v>79</v>
      </c>
      <c r="AY138" s="20" t="s">
        <v>164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77</v>
      </c>
      <c r="BK138" s="227">
        <f>ROUND(I138*H138,2)</f>
        <v>0</v>
      </c>
      <c r="BL138" s="20" t="s">
        <v>171</v>
      </c>
      <c r="BM138" s="226" t="s">
        <v>2004</v>
      </c>
    </row>
    <row r="139" s="2" customFormat="1">
      <c r="A139" s="41"/>
      <c r="B139" s="42"/>
      <c r="C139" s="43"/>
      <c r="D139" s="228" t="s">
        <v>173</v>
      </c>
      <c r="E139" s="43"/>
      <c r="F139" s="229" t="s">
        <v>846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173</v>
      </c>
      <c r="AU139" s="20" t="s">
        <v>79</v>
      </c>
    </row>
    <row r="140" s="2" customFormat="1" ht="16.5" customHeight="1">
      <c r="A140" s="41"/>
      <c r="B140" s="42"/>
      <c r="C140" s="277" t="s">
        <v>279</v>
      </c>
      <c r="D140" s="277" t="s">
        <v>306</v>
      </c>
      <c r="E140" s="278" t="s">
        <v>847</v>
      </c>
      <c r="F140" s="279" t="s">
        <v>848</v>
      </c>
      <c r="G140" s="280" t="s">
        <v>385</v>
      </c>
      <c r="H140" s="281">
        <v>4</v>
      </c>
      <c r="I140" s="282"/>
      <c r="J140" s="283">
        <f>ROUND(I140*H140,2)</f>
        <v>0</v>
      </c>
      <c r="K140" s="279" t="s">
        <v>19</v>
      </c>
      <c r="L140" s="284"/>
      <c r="M140" s="285" t="s">
        <v>19</v>
      </c>
      <c r="N140" s="286" t="s">
        <v>41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217</v>
      </c>
      <c r="AT140" s="226" t="s">
        <v>306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2005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2006</v>
      </c>
      <c r="G141" s="234"/>
      <c r="H141" s="238">
        <v>4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79</v>
      </c>
      <c r="AV141" s="13" t="s">
        <v>79</v>
      </c>
      <c r="AW141" s="13" t="s">
        <v>32</v>
      </c>
      <c r="AX141" s="13" t="s">
        <v>70</v>
      </c>
      <c r="AY141" s="244" t="s">
        <v>164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177</v>
      </c>
      <c r="G142" s="246"/>
      <c r="H142" s="249">
        <v>4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79</v>
      </c>
      <c r="AV142" s="14" t="s">
        <v>171</v>
      </c>
      <c r="AW142" s="14" t="s">
        <v>32</v>
      </c>
      <c r="AX142" s="14" t="s">
        <v>77</v>
      </c>
      <c r="AY142" s="255" t="s">
        <v>164</v>
      </c>
    </row>
    <row r="143" s="2" customFormat="1" ht="16.5" customHeight="1">
      <c r="A143" s="41"/>
      <c r="B143" s="42"/>
      <c r="C143" s="277" t="s">
        <v>285</v>
      </c>
      <c r="D143" s="277" t="s">
        <v>306</v>
      </c>
      <c r="E143" s="278" t="s">
        <v>851</v>
      </c>
      <c r="F143" s="279" t="s">
        <v>852</v>
      </c>
      <c r="G143" s="280" t="s">
        <v>385</v>
      </c>
      <c r="H143" s="281">
        <v>4</v>
      </c>
      <c r="I143" s="282"/>
      <c r="J143" s="283">
        <f>ROUND(I143*H143,2)</f>
        <v>0</v>
      </c>
      <c r="K143" s="279" t="s">
        <v>19</v>
      </c>
      <c r="L143" s="284"/>
      <c r="M143" s="285" t="s">
        <v>19</v>
      </c>
      <c r="N143" s="286" t="s">
        <v>41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217</v>
      </c>
      <c r="AT143" s="226" t="s">
        <v>306</v>
      </c>
      <c r="AU143" s="226" t="s">
        <v>79</v>
      </c>
      <c r="AY143" s="20" t="s">
        <v>164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77</v>
      </c>
      <c r="BK143" s="227">
        <f>ROUND(I143*H143,2)</f>
        <v>0</v>
      </c>
      <c r="BL143" s="20" t="s">
        <v>171</v>
      </c>
      <c r="BM143" s="226" t="s">
        <v>2007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2008</v>
      </c>
      <c r="G144" s="234"/>
      <c r="H144" s="238">
        <v>4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79</v>
      </c>
      <c r="AV144" s="13" t="s">
        <v>79</v>
      </c>
      <c r="AW144" s="13" t="s">
        <v>32</v>
      </c>
      <c r="AX144" s="13" t="s">
        <v>70</v>
      </c>
      <c r="AY144" s="244" t="s">
        <v>164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177</v>
      </c>
      <c r="G145" s="246"/>
      <c r="H145" s="249">
        <v>4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79</v>
      </c>
      <c r="AV145" s="14" t="s">
        <v>171</v>
      </c>
      <c r="AW145" s="14" t="s">
        <v>32</v>
      </c>
      <c r="AX145" s="14" t="s">
        <v>77</v>
      </c>
      <c r="AY145" s="255" t="s">
        <v>164</v>
      </c>
    </row>
    <row r="146" s="2" customFormat="1" ht="16.5" customHeight="1">
      <c r="A146" s="41"/>
      <c r="B146" s="42"/>
      <c r="C146" s="277" t="s">
        <v>292</v>
      </c>
      <c r="D146" s="277" t="s">
        <v>306</v>
      </c>
      <c r="E146" s="278" t="s">
        <v>2009</v>
      </c>
      <c r="F146" s="279" t="s">
        <v>2010</v>
      </c>
      <c r="G146" s="280" t="s">
        <v>385</v>
      </c>
      <c r="H146" s="281">
        <v>1</v>
      </c>
      <c r="I146" s="282"/>
      <c r="J146" s="283">
        <f>ROUND(I146*H146,2)</f>
        <v>0</v>
      </c>
      <c r="K146" s="279" t="s">
        <v>19</v>
      </c>
      <c r="L146" s="284"/>
      <c r="M146" s="285" t="s">
        <v>19</v>
      </c>
      <c r="N146" s="286" t="s">
        <v>41</v>
      </c>
      <c r="O146" s="87"/>
      <c r="P146" s="224">
        <f>O146*H146</f>
        <v>0</v>
      </c>
      <c r="Q146" s="224">
        <v>0.0030000000000000001</v>
      </c>
      <c r="R146" s="224">
        <f>Q146*H146</f>
        <v>0.0030000000000000001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217</v>
      </c>
      <c r="AT146" s="226" t="s">
        <v>306</v>
      </c>
      <c r="AU146" s="226" t="s">
        <v>79</v>
      </c>
      <c r="AY146" s="20" t="s">
        <v>164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77</v>
      </c>
      <c r="BK146" s="227">
        <f>ROUND(I146*H146,2)</f>
        <v>0</v>
      </c>
      <c r="BL146" s="20" t="s">
        <v>171</v>
      </c>
      <c r="BM146" s="226" t="s">
        <v>2011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2012</v>
      </c>
      <c r="G147" s="234"/>
      <c r="H147" s="238">
        <v>1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4" customFormat="1">
      <c r="A148" s="14"/>
      <c r="B148" s="245"/>
      <c r="C148" s="246"/>
      <c r="D148" s="235" t="s">
        <v>175</v>
      </c>
      <c r="E148" s="247" t="s">
        <v>19</v>
      </c>
      <c r="F148" s="248" t="s">
        <v>177</v>
      </c>
      <c r="G148" s="246"/>
      <c r="H148" s="249">
        <v>1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175</v>
      </c>
      <c r="AU148" s="255" t="s">
        <v>79</v>
      </c>
      <c r="AV148" s="14" t="s">
        <v>171</v>
      </c>
      <c r="AW148" s="14" t="s">
        <v>32</v>
      </c>
      <c r="AX148" s="14" t="s">
        <v>77</v>
      </c>
      <c r="AY148" s="255" t="s">
        <v>164</v>
      </c>
    </row>
    <row r="149" s="2" customFormat="1" ht="16.5" customHeight="1">
      <c r="A149" s="41"/>
      <c r="B149" s="42"/>
      <c r="C149" s="215" t="s">
        <v>299</v>
      </c>
      <c r="D149" s="215" t="s">
        <v>166</v>
      </c>
      <c r="E149" s="216" t="s">
        <v>605</v>
      </c>
      <c r="F149" s="217" t="s">
        <v>606</v>
      </c>
      <c r="G149" s="218" t="s">
        <v>200</v>
      </c>
      <c r="H149" s="219">
        <v>31</v>
      </c>
      <c r="I149" s="220"/>
      <c r="J149" s="221">
        <f>ROUND(I149*H149,2)</f>
        <v>0</v>
      </c>
      <c r="K149" s="217" t="s">
        <v>170</v>
      </c>
      <c r="L149" s="47"/>
      <c r="M149" s="222" t="s">
        <v>19</v>
      </c>
      <c r="N149" s="223" t="s">
        <v>41</v>
      </c>
      <c r="O149" s="87"/>
      <c r="P149" s="224">
        <f>O149*H149</f>
        <v>0</v>
      </c>
      <c r="Q149" s="224">
        <v>1.6999999999999999E-07</v>
      </c>
      <c r="R149" s="224">
        <f>Q149*H149</f>
        <v>5.2699999999999995E-06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171</v>
      </c>
      <c r="AT149" s="226" t="s">
        <v>166</v>
      </c>
      <c r="AU149" s="226" t="s">
        <v>79</v>
      </c>
      <c r="AY149" s="20" t="s">
        <v>164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77</v>
      </c>
      <c r="BK149" s="227">
        <f>ROUND(I149*H149,2)</f>
        <v>0</v>
      </c>
      <c r="BL149" s="20" t="s">
        <v>171</v>
      </c>
      <c r="BM149" s="226" t="s">
        <v>2013</v>
      </c>
    </row>
    <row r="150" s="2" customFormat="1">
      <c r="A150" s="41"/>
      <c r="B150" s="42"/>
      <c r="C150" s="43"/>
      <c r="D150" s="228" t="s">
        <v>173</v>
      </c>
      <c r="E150" s="43"/>
      <c r="F150" s="229" t="s">
        <v>608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173</v>
      </c>
      <c r="AU150" s="20" t="s">
        <v>79</v>
      </c>
    </row>
    <row r="151" s="13" customFormat="1">
      <c r="A151" s="13"/>
      <c r="B151" s="233"/>
      <c r="C151" s="234"/>
      <c r="D151" s="235" t="s">
        <v>175</v>
      </c>
      <c r="E151" s="236" t="s">
        <v>19</v>
      </c>
      <c r="F151" s="237" t="s">
        <v>2014</v>
      </c>
      <c r="G151" s="234"/>
      <c r="H151" s="238">
        <v>31</v>
      </c>
      <c r="I151" s="239"/>
      <c r="J151" s="234"/>
      <c r="K151" s="234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175</v>
      </c>
      <c r="AU151" s="244" t="s">
        <v>79</v>
      </c>
      <c r="AV151" s="13" t="s">
        <v>79</v>
      </c>
      <c r="AW151" s="13" t="s">
        <v>32</v>
      </c>
      <c r="AX151" s="13" t="s">
        <v>70</v>
      </c>
      <c r="AY151" s="244" t="s">
        <v>164</v>
      </c>
    </row>
    <row r="152" s="14" customFormat="1">
      <c r="A152" s="14"/>
      <c r="B152" s="245"/>
      <c r="C152" s="246"/>
      <c r="D152" s="235" t="s">
        <v>175</v>
      </c>
      <c r="E152" s="247" t="s">
        <v>19</v>
      </c>
      <c r="F152" s="248" t="s">
        <v>177</v>
      </c>
      <c r="G152" s="246"/>
      <c r="H152" s="249">
        <v>31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175</v>
      </c>
      <c r="AU152" s="255" t="s">
        <v>79</v>
      </c>
      <c r="AV152" s="14" t="s">
        <v>171</v>
      </c>
      <c r="AW152" s="14" t="s">
        <v>32</v>
      </c>
      <c r="AX152" s="14" t="s">
        <v>77</v>
      </c>
      <c r="AY152" s="255" t="s">
        <v>164</v>
      </c>
    </row>
    <row r="153" s="2" customFormat="1" ht="16.5" customHeight="1">
      <c r="A153" s="41"/>
      <c r="B153" s="42"/>
      <c r="C153" s="215" t="s">
        <v>7</v>
      </c>
      <c r="D153" s="215" t="s">
        <v>166</v>
      </c>
      <c r="E153" s="216" t="s">
        <v>610</v>
      </c>
      <c r="F153" s="217" t="s">
        <v>611</v>
      </c>
      <c r="G153" s="218" t="s">
        <v>200</v>
      </c>
      <c r="H153" s="219">
        <v>31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41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2015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613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79</v>
      </c>
    </row>
    <row r="155" s="2" customFormat="1" ht="16.5" customHeight="1">
      <c r="A155" s="41"/>
      <c r="B155" s="42"/>
      <c r="C155" s="215" t="s">
        <v>312</v>
      </c>
      <c r="D155" s="215" t="s">
        <v>166</v>
      </c>
      <c r="E155" s="216" t="s">
        <v>885</v>
      </c>
      <c r="F155" s="217" t="s">
        <v>886</v>
      </c>
      <c r="G155" s="218" t="s">
        <v>385</v>
      </c>
      <c r="H155" s="219">
        <v>37</v>
      </c>
      <c r="I155" s="220"/>
      <c r="J155" s="221">
        <f>ROUND(I155*H155,2)</f>
        <v>0</v>
      </c>
      <c r="K155" s="217" t="s">
        <v>170</v>
      </c>
      <c r="L155" s="47"/>
      <c r="M155" s="222" t="s">
        <v>19</v>
      </c>
      <c r="N155" s="223" t="s">
        <v>41</v>
      </c>
      <c r="O155" s="87"/>
      <c r="P155" s="224">
        <f>O155*H155</f>
        <v>0</v>
      </c>
      <c r="Q155" s="224">
        <v>0.00033119999999999997</v>
      </c>
      <c r="R155" s="224">
        <f>Q155*H155</f>
        <v>0.012254399999999999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171</v>
      </c>
      <c r="AT155" s="226" t="s">
        <v>166</v>
      </c>
      <c r="AU155" s="226" t="s">
        <v>79</v>
      </c>
      <c r="AY155" s="20" t="s">
        <v>164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77</v>
      </c>
      <c r="BK155" s="227">
        <f>ROUND(I155*H155,2)</f>
        <v>0</v>
      </c>
      <c r="BL155" s="20" t="s">
        <v>171</v>
      </c>
      <c r="BM155" s="226" t="s">
        <v>2016</v>
      </c>
    </row>
    <row r="156" s="2" customFormat="1">
      <c r="A156" s="41"/>
      <c r="B156" s="42"/>
      <c r="C156" s="43"/>
      <c r="D156" s="228" t="s">
        <v>173</v>
      </c>
      <c r="E156" s="43"/>
      <c r="F156" s="229" t="s">
        <v>888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173</v>
      </c>
      <c r="AU156" s="20" t="s">
        <v>79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2017</v>
      </c>
      <c r="G157" s="234"/>
      <c r="H157" s="238">
        <v>37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79</v>
      </c>
      <c r="AV157" s="13" t="s">
        <v>79</v>
      </c>
      <c r="AW157" s="13" t="s">
        <v>32</v>
      </c>
      <c r="AX157" s="13" t="s">
        <v>70</v>
      </c>
      <c r="AY157" s="244" t="s">
        <v>164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177</v>
      </c>
      <c r="G158" s="246"/>
      <c r="H158" s="249">
        <v>37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79</v>
      </c>
      <c r="AV158" s="14" t="s">
        <v>171</v>
      </c>
      <c r="AW158" s="14" t="s">
        <v>32</v>
      </c>
      <c r="AX158" s="14" t="s">
        <v>77</v>
      </c>
      <c r="AY158" s="255" t="s">
        <v>164</v>
      </c>
    </row>
    <row r="159" s="12" customFormat="1" ht="22.8" customHeight="1">
      <c r="A159" s="12"/>
      <c r="B159" s="199"/>
      <c r="C159" s="200"/>
      <c r="D159" s="201" t="s">
        <v>69</v>
      </c>
      <c r="E159" s="213" t="s">
        <v>658</v>
      </c>
      <c r="F159" s="213" t="s">
        <v>659</v>
      </c>
      <c r="G159" s="200"/>
      <c r="H159" s="200"/>
      <c r="I159" s="203"/>
      <c r="J159" s="214">
        <f>BK159</f>
        <v>0</v>
      </c>
      <c r="K159" s="200"/>
      <c r="L159" s="205"/>
      <c r="M159" s="206"/>
      <c r="N159" s="207"/>
      <c r="O159" s="207"/>
      <c r="P159" s="208">
        <f>SUM(P160:P193)</f>
        <v>0</v>
      </c>
      <c r="Q159" s="207"/>
      <c r="R159" s="208">
        <f>SUM(R160:R193)</f>
        <v>3.1524000000000001</v>
      </c>
      <c r="S159" s="207"/>
      <c r="T159" s="209">
        <f>SUM(T160:T193)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10" t="s">
        <v>77</v>
      </c>
      <c r="AT159" s="211" t="s">
        <v>69</v>
      </c>
      <c r="AU159" s="211" t="s">
        <v>77</v>
      </c>
      <c r="AY159" s="210" t="s">
        <v>164</v>
      </c>
      <c r="BK159" s="212">
        <f>SUM(BK160:BK193)</f>
        <v>0</v>
      </c>
    </row>
    <row r="160" s="2" customFormat="1" ht="16.5" customHeight="1">
      <c r="A160" s="41"/>
      <c r="B160" s="42"/>
      <c r="C160" s="215" t="s">
        <v>324</v>
      </c>
      <c r="D160" s="215" t="s">
        <v>166</v>
      </c>
      <c r="E160" s="216" t="s">
        <v>890</v>
      </c>
      <c r="F160" s="217" t="s">
        <v>891</v>
      </c>
      <c r="G160" s="218" t="s">
        <v>385</v>
      </c>
      <c r="H160" s="219">
        <v>37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41</v>
      </c>
      <c r="O160" s="87"/>
      <c r="P160" s="224">
        <f>O160*H160</f>
        <v>0</v>
      </c>
      <c r="Q160" s="224">
        <v>0.040000000000000001</v>
      </c>
      <c r="R160" s="224">
        <f>Q160*H160</f>
        <v>1.48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79</v>
      </c>
      <c r="AY160" s="20" t="s">
        <v>164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77</v>
      </c>
      <c r="BK160" s="227">
        <f>ROUND(I160*H160,2)</f>
        <v>0</v>
      </c>
      <c r="BL160" s="20" t="s">
        <v>171</v>
      </c>
      <c r="BM160" s="226" t="s">
        <v>2018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893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79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2019</v>
      </c>
      <c r="G162" s="234"/>
      <c r="H162" s="238">
        <v>37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4" customFormat="1">
      <c r="A163" s="14"/>
      <c r="B163" s="245"/>
      <c r="C163" s="246"/>
      <c r="D163" s="235" t="s">
        <v>175</v>
      </c>
      <c r="E163" s="247" t="s">
        <v>19</v>
      </c>
      <c r="F163" s="248" t="s">
        <v>177</v>
      </c>
      <c r="G163" s="246"/>
      <c r="H163" s="249">
        <v>37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175</v>
      </c>
      <c r="AU163" s="255" t="s">
        <v>79</v>
      </c>
      <c r="AV163" s="14" t="s">
        <v>171</v>
      </c>
      <c r="AW163" s="14" t="s">
        <v>32</v>
      </c>
      <c r="AX163" s="14" t="s">
        <v>77</v>
      </c>
      <c r="AY163" s="255" t="s">
        <v>164</v>
      </c>
    </row>
    <row r="164" s="2" customFormat="1" ht="16.5" customHeight="1">
      <c r="A164" s="41"/>
      <c r="B164" s="42"/>
      <c r="C164" s="277" t="s">
        <v>330</v>
      </c>
      <c r="D164" s="277" t="s">
        <v>306</v>
      </c>
      <c r="E164" s="278" t="s">
        <v>895</v>
      </c>
      <c r="F164" s="279" t="s">
        <v>896</v>
      </c>
      <c r="G164" s="280" t="s">
        <v>385</v>
      </c>
      <c r="H164" s="281">
        <v>37</v>
      </c>
      <c r="I164" s="282"/>
      <c r="J164" s="283">
        <f>ROUND(I164*H164,2)</f>
        <v>0</v>
      </c>
      <c r="K164" s="279" t="s">
        <v>170</v>
      </c>
      <c r="L164" s="284"/>
      <c r="M164" s="285" t="s">
        <v>19</v>
      </c>
      <c r="N164" s="286" t="s">
        <v>41</v>
      </c>
      <c r="O164" s="87"/>
      <c r="P164" s="224">
        <f>O164*H164</f>
        <v>0</v>
      </c>
      <c r="Q164" s="224">
        <v>0.0079000000000000008</v>
      </c>
      <c r="R164" s="224">
        <f>Q164*H164</f>
        <v>0.2923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217</v>
      </c>
      <c r="AT164" s="226" t="s">
        <v>306</v>
      </c>
      <c r="AU164" s="226" t="s">
        <v>79</v>
      </c>
      <c r="AY164" s="20" t="s">
        <v>164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77</v>
      </c>
      <c r="BK164" s="227">
        <f>ROUND(I164*H164,2)</f>
        <v>0</v>
      </c>
      <c r="BL164" s="20" t="s">
        <v>171</v>
      </c>
      <c r="BM164" s="226" t="s">
        <v>2020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2021</v>
      </c>
      <c r="G165" s="234"/>
      <c r="H165" s="238">
        <v>37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79</v>
      </c>
      <c r="AV165" s="13" t="s">
        <v>79</v>
      </c>
      <c r="AW165" s="13" t="s">
        <v>32</v>
      </c>
      <c r="AX165" s="13" t="s">
        <v>70</v>
      </c>
      <c r="AY165" s="244" t="s">
        <v>164</v>
      </c>
    </row>
    <row r="166" s="14" customFormat="1">
      <c r="A166" s="14"/>
      <c r="B166" s="245"/>
      <c r="C166" s="246"/>
      <c r="D166" s="235" t="s">
        <v>175</v>
      </c>
      <c r="E166" s="247" t="s">
        <v>19</v>
      </c>
      <c r="F166" s="248" t="s">
        <v>177</v>
      </c>
      <c r="G166" s="246"/>
      <c r="H166" s="249">
        <v>37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175</v>
      </c>
      <c r="AU166" s="255" t="s">
        <v>79</v>
      </c>
      <c r="AV166" s="14" t="s">
        <v>171</v>
      </c>
      <c r="AW166" s="14" t="s">
        <v>32</v>
      </c>
      <c r="AX166" s="14" t="s">
        <v>77</v>
      </c>
      <c r="AY166" s="255" t="s">
        <v>164</v>
      </c>
    </row>
    <row r="167" s="2" customFormat="1" ht="16.5" customHeight="1">
      <c r="A167" s="41"/>
      <c r="B167" s="42"/>
      <c r="C167" s="277" t="s">
        <v>341</v>
      </c>
      <c r="D167" s="277" t="s">
        <v>306</v>
      </c>
      <c r="E167" s="278" t="s">
        <v>899</v>
      </c>
      <c r="F167" s="279" t="s">
        <v>900</v>
      </c>
      <c r="G167" s="280" t="s">
        <v>385</v>
      </c>
      <c r="H167" s="281">
        <v>37</v>
      </c>
      <c r="I167" s="282"/>
      <c r="J167" s="283">
        <f>ROUND(I167*H167,2)</f>
        <v>0</v>
      </c>
      <c r="K167" s="279" t="s">
        <v>170</v>
      </c>
      <c r="L167" s="284"/>
      <c r="M167" s="285" t="s">
        <v>19</v>
      </c>
      <c r="N167" s="286" t="s">
        <v>41</v>
      </c>
      <c r="O167" s="87"/>
      <c r="P167" s="224">
        <f>O167*H167</f>
        <v>0</v>
      </c>
      <c r="Q167" s="224">
        <v>0.00029999999999999997</v>
      </c>
      <c r="R167" s="224">
        <f>Q167*H167</f>
        <v>0.011099999999999999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217</v>
      </c>
      <c r="AT167" s="226" t="s">
        <v>306</v>
      </c>
      <c r="AU167" s="226" t="s">
        <v>79</v>
      </c>
      <c r="AY167" s="20" t="s">
        <v>164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77</v>
      </c>
      <c r="BK167" s="227">
        <f>ROUND(I167*H167,2)</f>
        <v>0</v>
      </c>
      <c r="BL167" s="20" t="s">
        <v>171</v>
      </c>
      <c r="BM167" s="226" t="s">
        <v>2022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2023</v>
      </c>
      <c r="G168" s="234"/>
      <c r="H168" s="238">
        <v>37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4" customFormat="1">
      <c r="A169" s="14"/>
      <c r="B169" s="245"/>
      <c r="C169" s="246"/>
      <c r="D169" s="235" t="s">
        <v>175</v>
      </c>
      <c r="E169" s="247" t="s">
        <v>19</v>
      </c>
      <c r="F169" s="248" t="s">
        <v>177</v>
      </c>
      <c r="G169" s="246"/>
      <c r="H169" s="249">
        <v>37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175</v>
      </c>
      <c r="AU169" s="255" t="s">
        <v>79</v>
      </c>
      <c r="AV169" s="14" t="s">
        <v>171</v>
      </c>
      <c r="AW169" s="14" t="s">
        <v>32</v>
      </c>
      <c r="AX169" s="14" t="s">
        <v>77</v>
      </c>
      <c r="AY169" s="255" t="s">
        <v>164</v>
      </c>
    </row>
    <row r="170" s="2" customFormat="1" ht="16.5" customHeight="1">
      <c r="A170" s="41"/>
      <c r="B170" s="42"/>
      <c r="C170" s="215" t="s">
        <v>347</v>
      </c>
      <c r="D170" s="215" t="s">
        <v>166</v>
      </c>
      <c r="E170" s="216" t="s">
        <v>394</v>
      </c>
      <c r="F170" s="217" t="s">
        <v>743</v>
      </c>
      <c r="G170" s="218" t="s">
        <v>385</v>
      </c>
      <c r="H170" s="219">
        <v>37</v>
      </c>
      <c r="I170" s="220"/>
      <c r="J170" s="221">
        <f>ROUND(I170*H170,2)</f>
        <v>0</v>
      </c>
      <c r="K170" s="217" t="s">
        <v>19</v>
      </c>
      <c r="L170" s="47"/>
      <c r="M170" s="222" t="s">
        <v>19</v>
      </c>
      <c r="N170" s="223" t="s">
        <v>41</v>
      </c>
      <c r="O170" s="87"/>
      <c r="P170" s="224">
        <f>O170*H170</f>
        <v>0</v>
      </c>
      <c r="Q170" s="224">
        <v>0</v>
      </c>
      <c r="R170" s="224">
        <f>Q170*H170</f>
        <v>0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744</v>
      </c>
      <c r="AT170" s="226" t="s">
        <v>166</v>
      </c>
      <c r="AU170" s="226" t="s">
        <v>79</v>
      </c>
      <c r="AY170" s="20" t="s">
        <v>164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77</v>
      </c>
      <c r="BK170" s="227">
        <f>ROUND(I170*H170,2)</f>
        <v>0</v>
      </c>
      <c r="BL170" s="20" t="s">
        <v>744</v>
      </c>
      <c r="BM170" s="226" t="s">
        <v>2024</v>
      </c>
    </row>
    <row r="171" s="2" customFormat="1" ht="16.5" customHeight="1">
      <c r="A171" s="41"/>
      <c r="B171" s="42"/>
      <c r="C171" s="215" t="s">
        <v>354</v>
      </c>
      <c r="D171" s="215" t="s">
        <v>166</v>
      </c>
      <c r="E171" s="216" t="s">
        <v>747</v>
      </c>
      <c r="F171" s="217" t="s">
        <v>748</v>
      </c>
      <c r="G171" s="218" t="s">
        <v>385</v>
      </c>
      <c r="H171" s="219">
        <v>37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41</v>
      </c>
      <c r="O171" s="87"/>
      <c r="P171" s="224">
        <f>O171*H171</f>
        <v>0</v>
      </c>
      <c r="Q171" s="224">
        <v>0.025000000000000001</v>
      </c>
      <c r="R171" s="224">
        <f>Q171*H171</f>
        <v>0.92500000000000004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171</v>
      </c>
      <c r="AT171" s="226" t="s">
        <v>166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2025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2026</v>
      </c>
      <c r="G172" s="234"/>
      <c r="H172" s="238">
        <v>37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79</v>
      </c>
      <c r="AV172" s="13" t="s">
        <v>79</v>
      </c>
      <c r="AW172" s="13" t="s">
        <v>32</v>
      </c>
      <c r="AX172" s="13" t="s">
        <v>70</v>
      </c>
      <c r="AY172" s="244" t="s">
        <v>164</v>
      </c>
    </row>
    <row r="173" s="14" customFormat="1">
      <c r="A173" s="14"/>
      <c r="B173" s="245"/>
      <c r="C173" s="246"/>
      <c r="D173" s="235" t="s">
        <v>175</v>
      </c>
      <c r="E173" s="247" t="s">
        <v>19</v>
      </c>
      <c r="F173" s="248" t="s">
        <v>177</v>
      </c>
      <c r="G173" s="246"/>
      <c r="H173" s="249">
        <v>37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175</v>
      </c>
      <c r="AU173" s="255" t="s">
        <v>79</v>
      </c>
      <c r="AV173" s="14" t="s">
        <v>171</v>
      </c>
      <c r="AW173" s="14" t="s">
        <v>32</v>
      </c>
      <c r="AX173" s="14" t="s">
        <v>77</v>
      </c>
      <c r="AY173" s="255" t="s">
        <v>164</v>
      </c>
    </row>
    <row r="174" s="2" customFormat="1" ht="24.15" customHeight="1">
      <c r="A174" s="41"/>
      <c r="B174" s="42"/>
      <c r="C174" s="215" t="s">
        <v>360</v>
      </c>
      <c r="D174" s="215" t="s">
        <v>166</v>
      </c>
      <c r="E174" s="216" t="s">
        <v>906</v>
      </c>
      <c r="F174" s="217" t="s">
        <v>907</v>
      </c>
      <c r="G174" s="218" t="s">
        <v>385</v>
      </c>
      <c r="H174" s="219">
        <v>37</v>
      </c>
      <c r="I174" s="220"/>
      <c r="J174" s="221">
        <f>ROUND(I174*H174,2)</f>
        <v>0</v>
      </c>
      <c r="K174" s="217" t="s">
        <v>19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0.0060000000000000001</v>
      </c>
      <c r="R174" s="224">
        <f>Q174*H174</f>
        <v>0.222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2027</v>
      </c>
    </row>
    <row r="175" s="2" customFormat="1">
      <c r="A175" s="41"/>
      <c r="B175" s="42"/>
      <c r="C175" s="43"/>
      <c r="D175" s="235" t="s">
        <v>479</v>
      </c>
      <c r="E175" s="43"/>
      <c r="F175" s="291" t="s">
        <v>909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479</v>
      </c>
      <c r="AU175" s="20" t="s">
        <v>79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2028</v>
      </c>
      <c r="G176" s="234"/>
      <c r="H176" s="238">
        <v>37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4" customFormat="1">
      <c r="A177" s="14"/>
      <c r="B177" s="245"/>
      <c r="C177" s="246"/>
      <c r="D177" s="235" t="s">
        <v>175</v>
      </c>
      <c r="E177" s="247" t="s">
        <v>19</v>
      </c>
      <c r="F177" s="248" t="s">
        <v>177</v>
      </c>
      <c r="G177" s="246"/>
      <c r="H177" s="249">
        <v>37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175</v>
      </c>
      <c r="AU177" s="255" t="s">
        <v>79</v>
      </c>
      <c r="AV177" s="14" t="s">
        <v>171</v>
      </c>
      <c r="AW177" s="14" t="s">
        <v>32</v>
      </c>
      <c r="AX177" s="14" t="s">
        <v>77</v>
      </c>
      <c r="AY177" s="255" t="s">
        <v>164</v>
      </c>
    </row>
    <row r="178" s="2" customFormat="1" ht="24.15" customHeight="1">
      <c r="A178" s="41"/>
      <c r="B178" s="42"/>
      <c r="C178" s="215" t="s">
        <v>365</v>
      </c>
      <c r="D178" s="215" t="s">
        <v>166</v>
      </c>
      <c r="E178" s="216" t="s">
        <v>1676</v>
      </c>
      <c r="F178" s="217" t="s">
        <v>1677</v>
      </c>
      <c r="G178" s="218" t="s">
        <v>385</v>
      </c>
      <c r="H178" s="219">
        <v>26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41</v>
      </c>
      <c r="O178" s="87"/>
      <c r="P178" s="224">
        <f>O178*H178</f>
        <v>0</v>
      </c>
      <c r="Q178" s="224">
        <v>0.0060000000000000001</v>
      </c>
      <c r="R178" s="224">
        <f>Q178*H178</f>
        <v>0.156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171</v>
      </c>
      <c r="AT178" s="226" t="s">
        <v>166</v>
      </c>
      <c r="AU178" s="226" t="s">
        <v>79</v>
      </c>
      <c r="AY178" s="20" t="s">
        <v>164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77</v>
      </c>
      <c r="BK178" s="227">
        <f>ROUND(I178*H178,2)</f>
        <v>0</v>
      </c>
      <c r="BL178" s="20" t="s">
        <v>171</v>
      </c>
      <c r="BM178" s="226" t="s">
        <v>2029</v>
      </c>
    </row>
    <row r="179" s="2" customFormat="1">
      <c r="A179" s="41"/>
      <c r="B179" s="42"/>
      <c r="C179" s="43"/>
      <c r="D179" s="235" t="s">
        <v>479</v>
      </c>
      <c r="E179" s="43"/>
      <c r="F179" s="291" t="s">
        <v>1679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479</v>
      </c>
      <c r="AU179" s="20" t="s">
        <v>79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2030</v>
      </c>
      <c r="G180" s="234"/>
      <c r="H180" s="238">
        <v>26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177</v>
      </c>
      <c r="G181" s="246"/>
      <c r="H181" s="249">
        <v>26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79</v>
      </c>
      <c r="AV181" s="14" t="s">
        <v>171</v>
      </c>
      <c r="AW181" s="14" t="s">
        <v>32</v>
      </c>
      <c r="AX181" s="14" t="s">
        <v>77</v>
      </c>
      <c r="AY181" s="255" t="s">
        <v>164</v>
      </c>
    </row>
    <row r="182" s="2" customFormat="1" ht="24.15" customHeight="1">
      <c r="A182" s="41"/>
      <c r="B182" s="42"/>
      <c r="C182" s="215" t="s">
        <v>371</v>
      </c>
      <c r="D182" s="215" t="s">
        <v>166</v>
      </c>
      <c r="E182" s="216" t="s">
        <v>1681</v>
      </c>
      <c r="F182" s="217" t="s">
        <v>1682</v>
      </c>
      <c r="G182" s="218" t="s">
        <v>385</v>
      </c>
      <c r="H182" s="219">
        <v>1</v>
      </c>
      <c r="I182" s="220"/>
      <c r="J182" s="221">
        <f>ROUND(I182*H182,2)</f>
        <v>0</v>
      </c>
      <c r="K182" s="217" t="s">
        <v>19</v>
      </c>
      <c r="L182" s="47"/>
      <c r="M182" s="222" t="s">
        <v>19</v>
      </c>
      <c r="N182" s="223" t="s">
        <v>41</v>
      </c>
      <c r="O182" s="87"/>
      <c r="P182" s="224">
        <f>O182*H182</f>
        <v>0</v>
      </c>
      <c r="Q182" s="224">
        <v>0.0060000000000000001</v>
      </c>
      <c r="R182" s="224">
        <f>Q182*H182</f>
        <v>0.0060000000000000001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171</v>
      </c>
      <c r="AT182" s="226" t="s">
        <v>166</v>
      </c>
      <c r="AU182" s="226" t="s">
        <v>79</v>
      </c>
      <c r="AY182" s="20" t="s">
        <v>164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77</v>
      </c>
      <c r="BK182" s="227">
        <f>ROUND(I182*H182,2)</f>
        <v>0</v>
      </c>
      <c r="BL182" s="20" t="s">
        <v>171</v>
      </c>
      <c r="BM182" s="226" t="s">
        <v>2031</v>
      </c>
    </row>
    <row r="183" s="2" customFormat="1">
      <c r="A183" s="41"/>
      <c r="B183" s="42"/>
      <c r="C183" s="43"/>
      <c r="D183" s="235" t="s">
        <v>479</v>
      </c>
      <c r="E183" s="43"/>
      <c r="F183" s="291" t="s">
        <v>1684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479</v>
      </c>
      <c r="AU183" s="20" t="s">
        <v>79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2032</v>
      </c>
      <c r="G184" s="234"/>
      <c r="H184" s="238">
        <v>1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79</v>
      </c>
      <c r="AV184" s="13" t="s">
        <v>79</v>
      </c>
      <c r="AW184" s="13" t="s">
        <v>32</v>
      </c>
      <c r="AX184" s="13" t="s">
        <v>70</v>
      </c>
      <c r="AY184" s="244" t="s">
        <v>164</v>
      </c>
    </row>
    <row r="185" s="14" customFormat="1">
      <c r="A185" s="14"/>
      <c r="B185" s="245"/>
      <c r="C185" s="246"/>
      <c r="D185" s="235" t="s">
        <v>175</v>
      </c>
      <c r="E185" s="247" t="s">
        <v>19</v>
      </c>
      <c r="F185" s="248" t="s">
        <v>177</v>
      </c>
      <c r="G185" s="246"/>
      <c r="H185" s="249">
        <v>1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175</v>
      </c>
      <c r="AU185" s="255" t="s">
        <v>79</v>
      </c>
      <c r="AV185" s="14" t="s">
        <v>171</v>
      </c>
      <c r="AW185" s="14" t="s">
        <v>32</v>
      </c>
      <c r="AX185" s="14" t="s">
        <v>77</v>
      </c>
      <c r="AY185" s="255" t="s">
        <v>164</v>
      </c>
    </row>
    <row r="186" s="2" customFormat="1" ht="24.15" customHeight="1">
      <c r="A186" s="41"/>
      <c r="B186" s="42"/>
      <c r="C186" s="215" t="s">
        <v>382</v>
      </c>
      <c r="D186" s="215" t="s">
        <v>166</v>
      </c>
      <c r="E186" s="216" t="s">
        <v>1686</v>
      </c>
      <c r="F186" s="217" t="s">
        <v>1687</v>
      </c>
      <c r="G186" s="218" t="s">
        <v>385</v>
      </c>
      <c r="H186" s="219">
        <v>6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41</v>
      </c>
      <c r="O186" s="87"/>
      <c r="P186" s="224">
        <f>O186*H186</f>
        <v>0</v>
      </c>
      <c r="Q186" s="224">
        <v>0.0060000000000000001</v>
      </c>
      <c r="R186" s="224">
        <f>Q186*H186</f>
        <v>0.036000000000000004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171</v>
      </c>
      <c r="AT186" s="226" t="s">
        <v>166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2033</v>
      </c>
    </row>
    <row r="187" s="2" customFormat="1">
      <c r="A187" s="41"/>
      <c r="B187" s="42"/>
      <c r="C187" s="43"/>
      <c r="D187" s="235" t="s">
        <v>479</v>
      </c>
      <c r="E187" s="43"/>
      <c r="F187" s="291" t="s">
        <v>1689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479</v>
      </c>
      <c r="AU187" s="20" t="s">
        <v>79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2034</v>
      </c>
      <c r="G188" s="234"/>
      <c r="H188" s="238">
        <v>6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177</v>
      </c>
      <c r="G189" s="246"/>
      <c r="H189" s="249">
        <v>6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79</v>
      </c>
      <c r="AV189" s="14" t="s">
        <v>171</v>
      </c>
      <c r="AW189" s="14" t="s">
        <v>32</v>
      </c>
      <c r="AX189" s="14" t="s">
        <v>77</v>
      </c>
      <c r="AY189" s="255" t="s">
        <v>164</v>
      </c>
    </row>
    <row r="190" s="2" customFormat="1" ht="24.15" customHeight="1">
      <c r="A190" s="41"/>
      <c r="B190" s="42"/>
      <c r="C190" s="215" t="s">
        <v>388</v>
      </c>
      <c r="D190" s="215" t="s">
        <v>166</v>
      </c>
      <c r="E190" s="216" t="s">
        <v>761</v>
      </c>
      <c r="F190" s="217" t="s">
        <v>2035</v>
      </c>
      <c r="G190" s="218" t="s">
        <v>385</v>
      </c>
      <c r="H190" s="219">
        <v>4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41</v>
      </c>
      <c r="O190" s="87"/>
      <c r="P190" s="224">
        <f>O190*H190</f>
        <v>0</v>
      </c>
      <c r="Q190" s="224">
        <v>0.0060000000000000001</v>
      </c>
      <c r="R190" s="224">
        <f>Q190*H190</f>
        <v>0.024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79</v>
      </c>
      <c r="AY190" s="20" t="s">
        <v>164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77</v>
      </c>
      <c r="BK190" s="227">
        <f>ROUND(I190*H190,2)</f>
        <v>0</v>
      </c>
      <c r="BL190" s="20" t="s">
        <v>171</v>
      </c>
      <c r="BM190" s="226" t="s">
        <v>2036</v>
      </c>
    </row>
    <row r="191" s="2" customFormat="1">
      <c r="A191" s="41"/>
      <c r="B191" s="42"/>
      <c r="C191" s="43"/>
      <c r="D191" s="235" t="s">
        <v>479</v>
      </c>
      <c r="E191" s="43"/>
      <c r="F191" s="291" t="s">
        <v>2037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479</v>
      </c>
      <c r="AU191" s="20" t="s">
        <v>79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2038</v>
      </c>
      <c r="G192" s="234"/>
      <c r="H192" s="238">
        <v>4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4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448</v>
      </c>
      <c r="F194" s="213" t="s">
        <v>449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SUM(P195:P198)</f>
        <v>0</v>
      </c>
      <c r="Q194" s="207"/>
      <c r="R194" s="208">
        <f>SUM(R195:R198)</f>
        <v>0</v>
      </c>
      <c r="S194" s="207"/>
      <c r="T194" s="209">
        <f>SUM(T195:T198)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164</v>
      </c>
      <c r="BK194" s="212">
        <f>SUM(BK195:BK198)</f>
        <v>0</v>
      </c>
    </row>
    <row r="195" s="2" customFormat="1" ht="24.15" customHeight="1">
      <c r="A195" s="41"/>
      <c r="B195" s="42"/>
      <c r="C195" s="215" t="s">
        <v>393</v>
      </c>
      <c r="D195" s="215" t="s">
        <v>166</v>
      </c>
      <c r="E195" s="216" t="s">
        <v>451</v>
      </c>
      <c r="F195" s="217" t="s">
        <v>452</v>
      </c>
      <c r="G195" s="218" t="s">
        <v>295</v>
      </c>
      <c r="H195" s="219">
        <v>3.2890000000000001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41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79</v>
      </c>
      <c r="AY195" s="20" t="s">
        <v>164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77</v>
      </c>
      <c r="BK195" s="227">
        <f>ROUND(I195*H195,2)</f>
        <v>0</v>
      </c>
      <c r="BL195" s="20" t="s">
        <v>171</v>
      </c>
      <c r="BM195" s="226" t="s">
        <v>2039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454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79</v>
      </c>
    </row>
    <row r="197" s="2" customFormat="1" ht="33" customHeight="1">
      <c r="A197" s="41"/>
      <c r="B197" s="42"/>
      <c r="C197" s="215" t="s">
        <v>398</v>
      </c>
      <c r="D197" s="215" t="s">
        <v>166</v>
      </c>
      <c r="E197" s="216" t="s">
        <v>456</v>
      </c>
      <c r="F197" s="217" t="s">
        <v>457</v>
      </c>
      <c r="G197" s="218" t="s">
        <v>295</v>
      </c>
      <c r="H197" s="219">
        <v>3.2890000000000001</v>
      </c>
      <c r="I197" s="220"/>
      <c r="J197" s="221">
        <f>ROUND(I197*H197,2)</f>
        <v>0</v>
      </c>
      <c r="K197" s="217" t="s">
        <v>170</v>
      </c>
      <c r="L197" s="47"/>
      <c r="M197" s="222" t="s">
        <v>19</v>
      </c>
      <c r="N197" s="223" t="s">
        <v>41</v>
      </c>
      <c r="O197" s="87"/>
      <c r="P197" s="224">
        <f>O197*H197</f>
        <v>0</v>
      </c>
      <c r="Q197" s="224">
        <v>0</v>
      </c>
      <c r="R197" s="224">
        <f>Q197*H197</f>
        <v>0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171</v>
      </c>
      <c r="AT197" s="226" t="s">
        <v>166</v>
      </c>
      <c r="AU197" s="226" t="s">
        <v>79</v>
      </c>
      <c r="AY197" s="20" t="s">
        <v>164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77</v>
      </c>
      <c r="BK197" s="227">
        <f>ROUND(I197*H197,2)</f>
        <v>0</v>
      </c>
      <c r="BL197" s="20" t="s">
        <v>171</v>
      </c>
      <c r="BM197" s="226" t="s">
        <v>2040</v>
      </c>
    </row>
    <row r="198" s="2" customFormat="1">
      <c r="A198" s="41"/>
      <c r="B198" s="42"/>
      <c r="C198" s="43"/>
      <c r="D198" s="228" t="s">
        <v>173</v>
      </c>
      <c r="E198" s="43"/>
      <c r="F198" s="229" t="s">
        <v>459</v>
      </c>
      <c r="G198" s="43"/>
      <c r="H198" s="43"/>
      <c r="I198" s="230"/>
      <c r="J198" s="43"/>
      <c r="K198" s="43"/>
      <c r="L198" s="47"/>
      <c r="M198" s="287"/>
      <c r="N198" s="288"/>
      <c r="O198" s="289"/>
      <c r="P198" s="289"/>
      <c r="Q198" s="289"/>
      <c r="R198" s="289"/>
      <c r="S198" s="289"/>
      <c r="T198" s="290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173</v>
      </c>
      <c r="AU198" s="20" t="s">
        <v>79</v>
      </c>
    </row>
    <row r="199" s="2" customFormat="1" ht="6.96" customHeight="1">
      <c r="A199" s="41"/>
      <c r="B199" s="62"/>
      <c r="C199" s="63"/>
      <c r="D199" s="63"/>
      <c r="E199" s="63"/>
      <c r="F199" s="63"/>
      <c r="G199" s="63"/>
      <c r="H199" s="63"/>
      <c r="I199" s="63"/>
      <c r="J199" s="63"/>
      <c r="K199" s="63"/>
      <c r="L199" s="47"/>
      <c r="M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</row>
  </sheetData>
  <sheetProtection sheet="1" autoFilter="0" formatColumns="0" formatRows="0" objects="1" scenarios="1" spinCount="100000" saltValue="H04RsKzPRQlJAZk07yUC9CcPoVsjrputNW/aasHuhrqdT4KAMyY7bmpn+qIvHal4ZiI6tT4su1O0ytik0KBIVQ==" hashValue="yKeDm0qJKwEOijEG5/cAdWQkgtyLo4ll+SxflW6TeZ9vwScPew37QqtcFrWS3lJyiIM+oTUg62X7H2xxAM0FKg==" algorithmName="SHA-512" password="CC51"/>
  <autoFilter ref="C88:K19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71161211"/>
    <hyperlink ref="F101" r:id="rId2" display="https://podminky.urs.cz/item/CS_URS_2025_01/871171211"/>
    <hyperlink ref="F108" r:id="rId3" display="https://podminky.urs.cz/item/CS_URS_2025_01/871181211"/>
    <hyperlink ref="F115" r:id="rId4" display="https://podminky.urs.cz/item/CS_URS_2025_01/877152001"/>
    <hyperlink ref="F120" r:id="rId5" display="https://podminky.urs.cz/item/CS_URS_2025_01/877162001"/>
    <hyperlink ref="F131" r:id="rId6" display="https://podminky.urs.cz/item/CS_URS_2025_01/877172001"/>
    <hyperlink ref="F139" r:id="rId7" display="https://podminky.urs.cz/item/CS_URS_2025_01/877182001"/>
    <hyperlink ref="F150" r:id="rId8" display="https://podminky.urs.cz/item/CS_URS_2025_01/892233122"/>
    <hyperlink ref="F154" r:id="rId9" display="https://podminky.urs.cz/item/CS_URS_2025_01/892241111"/>
    <hyperlink ref="F156" r:id="rId10" display="https://podminky.urs.cz/item/CS_URS_2025_01/899712111"/>
    <hyperlink ref="F161" r:id="rId11" display="https://podminky.urs.cz/item/CS_URS_2025_01/899401111"/>
    <hyperlink ref="F196" r:id="rId12" display="https://podminky.urs.cz/item/CS_URS_2025_01/998276101"/>
    <hyperlink ref="F198" r:id="rId13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4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1780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2041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ROUND((SUM(BE89:BE223)),  2)</f>
        <v>0</v>
      </c>
      <c r="G35" s="41"/>
      <c r="H35" s="41"/>
      <c r="I35" s="160">
        <v>0.20999999999999999</v>
      </c>
      <c r="J35" s="159">
        <f>ROUND(((SUM(BE89:BE223))*I35),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ROUND((SUM(BF89:BF223)),  2)</f>
        <v>0</v>
      </c>
      <c r="G36" s="41"/>
      <c r="H36" s="41"/>
      <c r="I36" s="160">
        <v>0.12</v>
      </c>
      <c r="J36" s="159">
        <f>ROUND(((SUM(BF89:BF223))*I36),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ROUND((SUM(BG89:BG223)),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ROUND((SUM(BH89:BH223)),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ROUND((SUM(BI89:BI223)),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1780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003.004 - Provizorní zásobení vodou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J204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J219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1780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003.004 - Provizorní zásobení vodou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9.6971596220000009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P91+P204+P219</f>
        <v>0</v>
      </c>
      <c r="Q90" s="207"/>
      <c r="R90" s="208">
        <f>R91+R204+R219</f>
        <v>9.6971596220000009</v>
      </c>
      <c r="S90" s="207"/>
      <c r="T90" s="209">
        <f>T91+T204+T219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BK91+BK204+BK219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SUM(P92:P203)</f>
        <v>0</v>
      </c>
      <c r="Q91" s="207"/>
      <c r="R91" s="208">
        <f>SUM(R92:R203)</f>
        <v>3.3611596220000002</v>
      </c>
      <c r="S91" s="207"/>
      <c r="T91" s="209">
        <f>SUM(T92:T203)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SUM(BK92:BK203)</f>
        <v>0</v>
      </c>
    </row>
    <row r="92" s="2" customFormat="1" ht="16.5" customHeight="1">
      <c r="A92" s="41"/>
      <c r="B92" s="42"/>
      <c r="C92" s="215" t="s">
        <v>77</v>
      </c>
      <c r="D92" s="215" t="s">
        <v>166</v>
      </c>
      <c r="E92" s="216" t="s">
        <v>934</v>
      </c>
      <c r="F92" s="217" t="s">
        <v>935</v>
      </c>
      <c r="G92" s="218" t="s">
        <v>385</v>
      </c>
      <c r="H92" s="219">
        <v>2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2042</v>
      </c>
    </row>
    <row r="93" s="2" customFormat="1">
      <c r="A93" s="41"/>
      <c r="B93" s="42"/>
      <c r="C93" s="43"/>
      <c r="D93" s="228" t="s">
        <v>173</v>
      </c>
      <c r="E93" s="43"/>
      <c r="F93" s="229" t="s">
        <v>937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 ht="24.15" customHeight="1">
      <c r="A94" s="41"/>
      <c r="B94" s="42"/>
      <c r="C94" s="215" t="s">
        <v>79</v>
      </c>
      <c r="D94" s="215" t="s">
        <v>166</v>
      </c>
      <c r="E94" s="216" t="s">
        <v>938</v>
      </c>
      <c r="F94" s="217" t="s">
        <v>939</v>
      </c>
      <c r="G94" s="218" t="s">
        <v>385</v>
      </c>
      <c r="H94" s="219">
        <v>4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2043</v>
      </c>
    </row>
    <row r="95" s="2" customFormat="1">
      <c r="A95" s="41"/>
      <c r="B95" s="42"/>
      <c r="C95" s="43"/>
      <c r="D95" s="228" t="s">
        <v>173</v>
      </c>
      <c r="E95" s="43"/>
      <c r="F95" s="229" t="s">
        <v>941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2" customFormat="1" ht="16.5" customHeight="1">
      <c r="A96" s="41"/>
      <c r="B96" s="42"/>
      <c r="C96" s="277" t="s">
        <v>183</v>
      </c>
      <c r="D96" s="277" t="s">
        <v>306</v>
      </c>
      <c r="E96" s="278" t="s">
        <v>942</v>
      </c>
      <c r="F96" s="279" t="s">
        <v>943</v>
      </c>
      <c r="G96" s="280" t="s">
        <v>385</v>
      </c>
      <c r="H96" s="281">
        <v>2</v>
      </c>
      <c r="I96" s="282"/>
      <c r="J96" s="283">
        <f>ROUND(I96*H96,2)</f>
        <v>0</v>
      </c>
      <c r="K96" s="279" t="s">
        <v>19</v>
      </c>
      <c r="L96" s="284"/>
      <c r="M96" s="285" t="s">
        <v>19</v>
      </c>
      <c r="N96" s="286" t="s">
        <v>41</v>
      </c>
      <c r="O96" s="87"/>
      <c r="P96" s="224">
        <f>O96*H96</f>
        <v>0</v>
      </c>
      <c r="Q96" s="224">
        <v>0.01</v>
      </c>
      <c r="R96" s="224">
        <f>Q96*H96</f>
        <v>0.02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217</v>
      </c>
      <c r="AT96" s="226" t="s">
        <v>306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2044</v>
      </c>
    </row>
    <row r="97" s="15" customFormat="1">
      <c r="A97" s="15"/>
      <c r="B97" s="256"/>
      <c r="C97" s="257"/>
      <c r="D97" s="235" t="s">
        <v>175</v>
      </c>
      <c r="E97" s="258" t="s">
        <v>19</v>
      </c>
      <c r="F97" s="259" t="s">
        <v>1702</v>
      </c>
      <c r="G97" s="257"/>
      <c r="H97" s="258" t="s">
        <v>19</v>
      </c>
      <c r="I97" s="260"/>
      <c r="J97" s="257"/>
      <c r="K97" s="257"/>
      <c r="L97" s="261"/>
      <c r="M97" s="262"/>
      <c r="N97" s="263"/>
      <c r="O97" s="263"/>
      <c r="P97" s="263"/>
      <c r="Q97" s="263"/>
      <c r="R97" s="263"/>
      <c r="S97" s="263"/>
      <c r="T97" s="264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T97" s="265" t="s">
        <v>175</v>
      </c>
      <c r="AU97" s="265" t="s">
        <v>79</v>
      </c>
      <c r="AV97" s="15" t="s">
        <v>77</v>
      </c>
      <c r="AW97" s="15" t="s">
        <v>32</v>
      </c>
      <c r="AX97" s="15" t="s">
        <v>70</v>
      </c>
      <c r="AY97" s="265" t="s">
        <v>164</v>
      </c>
    </row>
    <row r="98" s="13" customFormat="1">
      <c r="A98" s="13"/>
      <c r="B98" s="233"/>
      <c r="C98" s="234"/>
      <c r="D98" s="235" t="s">
        <v>175</v>
      </c>
      <c r="E98" s="236" t="s">
        <v>19</v>
      </c>
      <c r="F98" s="237" t="s">
        <v>2045</v>
      </c>
      <c r="G98" s="234"/>
      <c r="H98" s="238">
        <v>2</v>
      </c>
      <c r="I98" s="239"/>
      <c r="J98" s="234"/>
      <c r="K98" s="234"/>
      <c r="L98" s="240"/>
      <c r="M98" s="241"/>
      <c r="N98" s="242"/>
      <c r="O98" s="242"/>
      <c r="P98" s="242"/>
      <c r="Q98" s="242"/>
      <c r="R98" s="242"/>
      <c r="S98" s="242"/>
      <c r="T98" s="24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4" t="s">
        <v>175</v>
      </c>
      <c r="AU98" s="244" t="s">
        <v>79</v>
      </c>
      <c r="AV98" s="13" t="s">
        <v>79</v>
      </c>
      <c r="AW98" s="13" t="s">
        <v>32</v>
      </c>
      <c r="AX98" s="13" t="s">
        <v>70</v>
      </c>
      <c r="AY98" s="244" t="s">
        <v>164</v>
      </c>
    </row>
    <row r="99" s="14" customFormat="1">
      <c r="A99" s="14"/>
      <c r="B99" s="245"/>
      <c r="C99" s="246"/>
      <c r="D99" s="235" t="s">
        <v>175</v>
      </c>
      <c r="E99" s="247" t="s">
        <v>19</v>
      </c>
      <c r="F99" s="248" t="s">
        <v>177</v>
      </c>
      <c r="G99" s="246"/>
      <c r="H99" s="249">
        <v>2</v>
      </c>
      <c r="I99" s="250"/>
      <c r="J99" s="246"/>
      <c r="K99" s="246"/>
      <c r="L99" s="251"/>
      <c r="M99" s="252"/>
      <c r="N99" s="253"/>
      <c r="O99" s="253"/>
      <c r="P99" s="253"/>
      <c r="Q99" s="253"/>
      <c r="R99" s="253"/>
      <c r="S99" s="253"/>
      <c r="T99" s="25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5" t="s">
        <v>175</v>
      </c>
      <c r="AU99" s="255" t="s">
        <v>79</v>
      </c>
      <c r="AV99" s="14" t="s">
        <v>171</v>
      </c>
      <c r="AW99" s="14" t="s">
        <v>32</v>
      </c>
      <c r="AX99" s="14" t="s">
        <v>77</v>
      </c>
      <c r="AY99" s="255" t="s">
        <v>164</v>
      </c>
    </row>
    <row r="100" s="2" customFormat="1" ht="16.5" customHeight="1">
      <c r="A100" s="41"/>
      <c r="B100" s="42"/>
      <c r="C100" s="277" t="s">
        <v>171</v>
      </c>
      <c r="D100" s="277" t="s">
        <v>306</v>
      </c>
      <c r="E100" s="278" t="s">
        <v>946</v>
      </c>
      <c r="F100" s="279" t="s">
        <v>947</v>
      </c>
      <c r="G100" s="280" t="s">
        <v>385</v>
      </c>
      <c r="H100" s="281">
        <v>2</v>
      </c>
      <c r="I100" s="282"/>
      <c r="J100" s="283">
        <f>ROUND(I100*H100,2)</f>
        <v>0</v>
      </c>
      <c r="K100" s="279" t="s">
        <v>19</v>
      </c>
      <c r="L100" s="284"/>
      <c r="M100" s="285" t="s">
        <v>19</v>
      </c>
      <c r="N100" s="286" t="s">
        <v>41</v>
      </c>
      <c r="O100" s="87"/>
      <c r="P100" s="224">
        <f>O100*H100</f>
        <v>0</v>
      </c>
      <c r="Q100" s="224">
        <v>0.01</v>
      </c>
      <c r="R100" s="224">
        <f>Q100*H100</f>
        <v>0.02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217</v>
      </c>
      <c r="AT100" s="226" t="s">
        <v>306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2046</v>
      </c>
    </row>
    <row r="101" s="15" customFormat="1">
      <c r="A101" s="15"/>
      <c r="B101" s="256"/>
      <c r="C101" s="257"/>
      <c r="D101" s="235" t="s">
        <v>175</v>
      </c>
      <c r="E101" s="258" t="s">
        <v>19</v>
      </c>
      <c r="F101" s="259" t="s">
        <v>1702</v>
      </c>
      <c r="G101" s="257"/>
      <c r="H101" s="258" t="s">
        <v>19</v>
      </c>
      <c r="I101" s="260"/>
      <c r="J101" s="257"/>
      <c r="K101" s="257"/>
      <c r="L101" s="261"/>
      <c r="M101" s="262"/>
      <c r="N101" s="263"/>
      <c r="O101" s="263"/>
      <c r="P101" s="263"/>
      <c r="Q101" s="263"/>
      <c r="R101" s="263"/>
      <c r="S101" s="263"/>
      <c r="T101" s="264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5" t="s">
        <v>175</v>
      </c>
      <c r="AU101" s="265" t="s">
        <v>79</v>
      </c>
      <c r="AV101" s="15" t="s">
        <v>77</v>
      </c>
      <c r="AW101" s="15" t="s">
        <v>32</v>
      </c>
      <c r="AX101" s="15" t="s">
        <v>70</v>
      </c>
      <c r="AY101" s="265" t="s">
        <v>164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2045</v>
      </c>
      <c r="G102" s="234"/>
      <c r="H102" s="238">
        <v>2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24.15" customHeight="1">
      <c r="A104" s="41"/>
      <c r="B104" s="42"/>
      <c r="C104" s="215" t="s">
        <v>197</v>
      </c>
      <c r="D104" s="215" t="s">
        <v>166</v>
      </c>
      <c r="E104" s="216" t="s">
        <v>775</v>
      </c>
      <c r="F104" s="217" t="s">
        <v>776</v>
      </c>
      <c r="G104" s="218" t="s">
        <v>200</v>
      </c>
      <c r="H104" s="219">
        <v>180</v>
      </c>
      <c r="I104" s="220"/>
      <c r="J104" s="221">
        <f>ROUND(I104*H104,2)</f>
        <v>0</v>
      </c>
      <c r="K104" s="217" t="s">
        <v>170</v>
      </c>
      <c r="L104" s="47"/>
      <c r="M104" s="222" t="s">
        <v>19</v>
      </c>
      <c r="N104" s="223" t="s">
        <v>41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171</v>
      </c>
      <c r="AT104" s="226" t="s">
        <v>166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2047</v>
      </c>
    </row>
    <row r="105" s="2" customFormat="1">
      <c r="A105" s="41"/>
      <c r="B105" s="42"/>
      <c r="C105" s="43"/>
      <c r="D105" s="228" t="s">
        <v>173</v>
      </c>
      <c r="E105" s="43"/>
      <c r="F105" s="229" t="s">
        <v>778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173</v>
      </c>
      <c r="AU105" s="20" t="s">
        <v>79</v>
      </c>
    </row>
    <row r="106" s="15" customFormat="1">
      <c r="A106" s="15"/>
      <c r="B106" s="256"/>
      <c r="C106" s="257"/>
      <c r="D106" s="235" t="s">
        <v>175</v>
      </c>
      <c r="E106" s="258" t="s">
        <v>19</v>
      </c>
      <c r="F106" s="259" t="s">
        <v>1702</v>
      </c>
      <c r="G106" s="257"/>
      <c r="H106" s="258" t="s">
        <v>19</v>
      </c>
      <c r="I106" s="260"/>
      <c r="J106" s="257"/>
      <c r="K106" s="257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175</v>
      </c>
      <c r="AU106" s="265" t="s">
        <v>79</v>
      </c>
      <c r="AV106" s="15" t="s">
        <v>77</v>
      </c>
      <c r="AW106" s="15" t="s">
        <v>32</v>
      </c>
      <c r="AX106" s="15" t="s">
        <v>70</v>
      </c>
      <c r="AY106" s="265" t="s">
        <v>164</v>
      </c>
    </row>
    <row r="107" s="13" customFormat="1">
      <c r="A107" s="13"/>
      <c r="B107" s="233"/>
      <c r="C107" s="234"/>
      <c r="D107" s="235" t="s">
        <v>175</v>
      </c>
      <c r="E107" s="236" t="s">
        <v>19</v>
      </c>
      <c r="F107" s="237" t="s">
        <v>2048</v>
      </c>
      <c r="G107" s="234"/>
      <c r="H107" s="238">
        <v>180</v>
      </c>
      <c r="I107" s="239"/>
      <c r="J107" s="234"/>
      <c r="K107" s="234"/>
      <c r="L107" s="240"/>
      <c r="M107" s="241"/>
      <c r="N107" s="242"/>
      <c r="O107" s="242"/>
      <c r="P107" s="242"/>
      <c r="Q107" s="242"/>
      <c r="R107" s="242"/>
      <c r="S107" s="242"/>
      <c r="T107" s="24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4" t="s">
        <v>175</v>
      </c>
      <c r="AU107" s="244" t="s">
        <v>79</v>
      </c>
      <c r="AV107" s="13" t="s">
        <v>79</v>
      </c>
      <c r="AW107" s="13" t="s">
        <v>32</v>
      </c>
      <c r="AX107" s="13" t="s">
        <v>70</v>
      </c>
      <c r="AY107" s="244" t="s">
        <v>164</v>
      </c>
    </row>
    <row r="108" s="14" customFormat="1">
      <c r="A108" s="14"/>
      <c r="B108" s="245"/>
      <c r="C108" s="246"/>
      <c r="D108" s="235" t="s">
        <v>175</v>
      </c>
      <c r="E108" s="247" t="s">
        <v>19</v>
      </c>
      <c r="F108" s="248" t="s">
        <v>1707</v>
      </c>
      <c r="G108" s="246"/>
      <c r="H108" s="249">
        <v>180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175</v>
      </c>
      <c r="AU108" s="255" t="s">
        <v>79</v>
      </c>
      <c r="AV108" s="14" t="s">
        <v>171</v>
      </c>
      <c r="AW108" s="14" t="s">
        <v>32</v>
      </c>
      <c r="AX108" s="14" t="s">
        <v>77</v>
      </c>
      <c r="AY108" s="255" t="s">
        <v>164</v>
      </c>
    </row>
    <row r="109" s="2" customFormat="1" ht="21.75" customHeight="1">
      <c r="A109" s="41"/>
      <c r="B109" s="42"/>
      <c r="C109" s="277" t="s">
        <v>204</v>
      </c>
      <c r="D109" s="277" t="s">
        <v>306</v>
      </c>
      <c r="E109" s="278" t="s">
        <v>951</v>
      </c>
      <c r="F109" s="279" t="s">
        <v>952</v>
      </c>
      <c r="G109" s="280" t="s">
        <v>200</v>
      </c>
      <c r="H109" s="281">
        <v>182.69999999999999</v>
      </c>
      <c r="I109" s="282"/>
      <c r="J109" s="283">
        <f>ROUND(I109*H109,2)</f>
        <v>0</v>
      </c>
      <c r="K109" s="279" t="s">
        <v>19</v>
      </c>
      <c r="L109" s="284"/>
      <c r="M109" s="285" t="s">
        <v>19</v>
      </c>
      <c r="N109" s="286" t="s">
        <v>41</v>
      </c>
      <c r="O109" s="87"/>
      <c r="P109" s="224">
        <f>O109*H109</f>
        <v>0</v>
      </c>
      <c r="Q109" s="224">
        <v>0.0067400000000000003</v>
      </c>
      <c r="R109" s="224">
        <f>Q109*H109</f>
        <v>1.231398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217</v>
      </c>
      <c r="AT109" s="226" t="s">
        <v>306</v>
      </c>
      <c r="AU109" s="226" t="s">
        <v>79</v>
      </c>
      <c r="AY109" s="20" t="s">
        <v>164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77</v>
      </c>
      <c r="BK109" s="227">
        <f>ROUND(I109*H109,2)</f>
        <v>0</v>
      </c>
      <c r="BL109" s="20" t="s">
        <v>171</v>
      </c>
      <c r="BM109" s="226" t="s">
        <v>2049</v>
      </c>
    </row>
    <row r="110" s="13" customFormat="1">
      <c r="A110" s="13"/>
      <c r="B110" s="233"/>
      <c r="C110" s="234"/>
      <c r="D110" s="235" t="s">
        <v>175</v>
      </c>
      <c r="E110" s="234"/>
      <c r="F110" s="237" t="s">
        <v>2050</v>
      </c>
      <c r="G110" s="234"/>
      <c r="H110" s="238">
        <v>182.69999999999999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79</v>
      </c>
      <c r="AV110" s="13" t="s">
        <v>79</v>
      </c>
      <c r="AW110" s="13" t="s">
        <v>4</v>
      </c>
      <c r="AX110" s="13" t="s">
        <v>77</v>
      </c>
      <c r="AY110" s="244" t="s">
        <v>164</v>
      </c>
    </row>
    <row r="111" s="2" customFormat="1" ht="24.15" customHeight="1">
      <c r="A111" s="41"/>
      <c r="B111" s="42"/>
      <c r="C111" s="215" t="s">
        <v>211</v>
      </c>
      <c r="D111" s="215" t="s">
        <v>166</v>
      </c>
      <c r="E111" s="216" t="s">
        <v>786</v>
      </c>
      <c r="F111" s="217" t="s">
        <v>787</v>
      </c>
      <c r="G111" s="218" t="s">
        <v>200</v>
      </c>
      <c r="H111" s="219">
        <v>1</v>
      </c>
      <c r="I111" s="220"/>
      <c r="J111" s="221">
        <f>ROUND(I111*H111,2)</f>
        <v>0</v>
      </c>
      <c r="K111" s="217" t="s">
        <v>170</v>
      </c>
      <c r="L111" s="47"/>
      <c r="M111" s="222" t="s">
        <v>19</v>
      </c>
      <c r="N111" s="223" t="s">
        <v>41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171</v>
      </c>
      <c r="AT111" s="226" t="s">
        <v>166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2051</v>
      </c>
    </row>
    <row r="112" s="2" customFormat="1">
      <c r="A112" s="41"/>
      <c r="B112" s="42"/>
      <c r="C112" s="43"/>
      <c r="D112" s="228" t="s">
        <v>173</v>
      </c>
      <c r="E112" s="43"/>
      <c r="F112" s="229" t="s">
        <v>789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173</v>
      </c>
      <c r="AU112" s="20" t="s">
        <v>79</v>
      </c>
    </row>
    <row r="113" s="15" customFormat="1">
      <c r="A113" s="15"/>
      <c r="B113" s="256"/>
      <c r="C113" s="257"/>
      <c r="D113" s="235" t="s">
        <v>175</v>
      </c>
      <c r="E113" s="258" t="s">
        <v>19</v>
      </c>
      <c r="F113" s="259" t="s">
        <v>1702</v>
      </c>
      <c r="G113" s="257"/>
      <c r="H113" s="258" t="s">
        <v>19</v>
      </c>
      <c r="I113" s="260"/>
      <c r="J113" s="257"/>
      <c r="K113" s="257"/>
      <c r="L113" s="261"/>
      <c r="M113" s="262"/>
      <c r="N113" s="263"/>
      <c r="O113" s="263"/>
      <c r="P113" s="263"/>
      <c r="Q113" s="263"/>
      <c r="R113" s="263"/>
      <c r="S113" s="263"/>
      <c r="T113" s="264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5" t="s">
        <v>175</v>
      </c>
      <c r="AU113" s="265" t="s">
        <v>79</v>
      </c>
      <c r="AV113" s="15" t="s">
        <v>77</v>
      </c>
      <c r="AW113" s="15" t="s">
        <v>32</v>
      </c>
      <c r="AX113" s="15" t="s">
        <v>70</v>
      </c>
      <c r="AY113" s="265" t="s">
        <v>164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2052</v>
      </c>
      <c r="G114" s="234"/>
      <c r="H114" s="238">
        <v>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79</v>
      </c>
      <c r="AV114" s="13" t="s">
        <v>79</v>
      </c>
      <c r="AW114" s="13" t="s">
        <v>32</v>
      </c>
      <c r="AX114" s="13" t="s">
        <v>70</v>
      </c>
      <c r="AY114" s="244" t="s">
        <v>164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1707</v>
      </c>
      <c r="G115" s="246"/>
      <c r="H115" s="249">
        <v>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79</v>
      </c>
      <c r="AV115" s="14" t="s">
        <v>171</v>
      </c>
      <c r="AW115" s="14" t="s">
        <v>32</v>
      </c>
      <c r="AX115" s="14" t="s">
        <v>77</v>
      </c>
      <c r="AY115" s="255" t="s">
        <v>164</v>
      </c>
    </row>
    <row r="116" s="2" customFormat="1" ht="21.75" customHeight="1">
      <c r="A116" s="41"/>
      <c r="B116" s="42"/>
      <c r="C116" s="277" t="s">
        <v>217</v>
      </c>
      <c r="D116" s="277" t="s">
        <v>306</v>
      </c>
      <c r="E116" s="278" t="s">
        <v>1712</v>
      </c>
      <c r="F116" s="279" t="s">
        <v>1713</v>
      </c>
      <c r="G116" s="280" t="s">
        <v>200</v>
      </c>
      <c r="H116" s="281">
        <v>1.0149999999999999</v>
      </c>
      <c r="I116" s="282"/>
      <c r="J116" s="283">
        <f>ROUND(I116*H116,2)</f>
        <v>0</v>
      </c>
      <c r="K116" s="279" t="s">
        <v>19</v>
      </c>
      <c r="L116" s="284"/>
      <c r="M116" s="285" t="s">
        <v>19</v>
      </c>
      <c r="N116" s="286" t="s">
        <v>41</v>
      </c>
      <c r="O116" s="87"/>
      <c r="P116" s="224">
        <f>O116*H116</f>
        <v>0</v>
      </c>
      <c r="Q116" s="224">
        <v>0.0067400000000000003</v>
      </c>
      <c r="R116" s="224">
        <f>Q116*H116</f>
        <v>0.0068410999999999993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217</v>
      </c>
      <c r="AT116" s="226" t="s">
        <v>306</v>
      </c>
      <c r="AU116" s="226" t="s">
        <v>79</v>
      </c>
      <c r="AY116" s="20" t="s">
        <v>164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77</v>
      </c>
      <c r="BK116" s="227">
        <f>ROUND(I116*H116,2)</f>
        <v>0</v>
      </c>
      <c r="BL116" s="20" t="s">
        <v>171</v>
      </c>
      <c r="BM116" s="226" t="s">
        <v>2053</v>
      </c>
    </row>
    <row r="117" s="13" customFormat="1">
      <c r="A117" s="13"/>
      <c r="B117" s="233"/>
      <c r="C117" s="234"/>
      <c r="D117" s="235" t="s">
        <v>175</v>
      </c>
      <c r="E117" s="234"/>
      <c r="F117" s="237" t="s">
        <v>1715</v>
      </c>
      <c r="G117" s="234"/>
      <c r="H117" s="238">
        <v>1.0149999999999999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4</v>
      </c>
      <c r="AX117" s="13" t="s">
        <v>77</v>
      </c>
      <c r="AY117" s="244" t="s">
        <v>164</v>
      </c>
    </row>
    <row r="118" s="2" customFormat="1" ht="24.15" customHeight="1">
      <c r="A118" s="41"/>
      <c r="B118" s="42"/>
      <c r="C118" s="215" t="s">
        <v>227</v>
      </c>
      <c r="D118" s="215" t="s">
        <v>166</v>
      </c>
      <c r="E118" s="216" t="s">
        <v>796</v>
      </c>
      <c r="F118" s="217" t="s">
        <v>797</v>
      </c>
      <c r="G118" s="218" t="s">
        <v>200</v>
      </c>
      <c r="H118" s="219">
        <v>2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41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2054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799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79</v>
      </c>
    </row>
    <row r="120" s="15" customFormat="1">
      <c r="A120" s="15"/>
      <c r="B120" s="256"/>
      <c r="C120" s="257"/>
      <c r="D120" s="235" t="s">
        <v>175</v>
      </c>
      <c r="E120" s="258" t="s">
        <v>19</v>
      </c>
      <c r="F120" s="259" t="s">
        <v>1702</v>
      </c>
      <c r="G120" s="257"/>
      <c r="H120" s="258" t="s">
        <v>19</v>
      </c>
      <c r="I120" s="260"/>
      <c r="J120" s="257"/>
      <c r="K120" s="257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175</v>
      </c>
      <c r="AU120" s="265" t="s">
        <v>79</v>
      </c>
      <c r="AV120" s="15" t="s">
        <v>77</v>
      </c>
      <c r="AW120" s="15" t="s">
        <v>32</v>
      </c>
      <c r="AX120" s="15" t="s">
        <v>70</v>
      </c>
      <c r="AY120" s="265" t="s">
        <v>164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2045</v>
      </c>
      <c r="G121" s="234"/>
      <c r="H121" s="238">
        <v>2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4" customFormat="1">
      <c r="A122" s="14"/>
      <c r="B122" s="245"/>
      <c r="C122" s="246"/>
      <c r="D122" s="235" t="s">
        <v>175</v>
      </c>
      <c r="E122" s="247" t="s">
        <v>19</v>
      </c>
      <c r="F122" s="248" t="s">
        <v>177</v>
      </c>
      <c r="G122" s="246"/>
      <c r="H122" s="249">
        <v>2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175</v>
      </c>
      <c r="AU122" s="255" t="s">
        <v>79</v>
      </c>
      <c r="AV122" s="14" t="s">
        <v>171</v>
      </c>
      <c r="AW122" s="14" t="s">
        <v>32</v>
      </c>
      <c r="AX122" s="14" t="s">
        <v>77</v>
      </c>
      <c r="AY122" s="255" t="s">
        <v>164</v>
      </c>
    </row>
    <row r="123" s="2" customFormat="1" ht="21.75" customHeight="1">
      <c r="A123" s="41"/>
      <c r="B123" s="42"/>
      <c r="C123" s="277" t="s">
        <v>236</v>
      </c>
      <c r="D123" s="277" t="s">
        <v>306</v>
      </c>
      <c r="E123" s="278" t="s">
        <v>957</v>
      </c>
      <c r="F123" s="279" t="s">
        <v>958</v>
      </c>
      <c r="G123" s="280" t="s">
        <v>200</v>
      </c>
      <c r="H123" s="281">
        <v>2.0299999999999998</v>
      </c>
      <c r="I123" s="282"/>
      <c r="J123" s="283">
        <f>ROUND(I123*H123,2)</f>
        <v>0</v>
      </c>
      <c r="K123" s="279" t="s">
        <v>19</v>
      </c>
      <c r="L123" s="284"/>
      <c r="M123" s="285" t="s">
        <v>19</v>
      </c>
      <c r="N123" s="286" t="s">
        <v>41</v>
      </c>
      <c r="O123" s="87"/>
      <c r="P123" s="224">
        <f>O123*H123</f>
        <v>0</v>
      </c>
      <c r="Q123" s="224">
        <v>0.0067400000000000003</v>
      </c>
      <c r="R123" s="224">
        <f>Q123*H123</f>
        <v>0.013682199999999999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217</v>
      </c>
      <c r="AT123" s="226" t="s">
        <v>306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2055</v>
      </c>
    </row>
    <row r="124" s="13" customFormat="1">
      <c r="A124" s="13"/>
      <c r="B124" s="233"/>
      <c r="C124" s="234"/>
      <c r="D124" s="235" t="s">
        <v>175</v>
      </c>
      <c r="E124" s="234"/>
      <c r="F124" s="237" t="s">
        <v>1598</v>
      </c>
      <c r="G124" s="234"/>
      <c r="H124" s="238">
        <v>2.0299999999999998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79</v>
      </c>
      <c r="AV124" s="13" t="s">
        <v>79</v>
      </c>
      <c r="AW124" s="13" t="s">
        <v>4</v>
      </c>
      <c r="AX124" s="13" t="s">
        <v>77</v>
      </c>
      <c r="AY124" s="244" t="s">
        <v>164</v>
      </c>
    </row>
    <row r="125" s="2" customFormat="1" ht="24.15" customHeight="1">
      <c r="A125" s="41"/>
      <c r="B125" s="42"/>
      <c r="C125" s="215" t="s">
        <v>244</v>
      </c>
      <c r="D125" s="215" t="s">
        <v>166</v>
      </c>
      <c r="E125" s="216" t="s">
        <v>806</v>
      </c>
      <c r="F125" s="217" t="s">
        <v>807</v>
      </c>
      <c r="G125" s="218" t="s">
        <v>200</v>
      </c>
      <c r="H125" s="219">
        <v>110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41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79</v>
      </c>
      <c r="AY125" s="20" t="s">
        <v>164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77</v>
      </c>
      <c r="BK125" s="227">
        <f>ROUND(I125*H125,2)</f>
        <v>0</v>
      </c>
      <c r="BL125" s="20" t="s">
        <v>171</v>
      </c>
      <c r="BM125" s="226" t="s">
        <v>2056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809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79</v>
      </c>
    </row>
    <row r="127" s="15" customFormat="1">
      <c r="A127" s="15"/>
      <c r="B127" s="256"/>
      <c r="C127" s="257"/>
      <c r="D127" s="235" t="s">
        <v>175</v>
      </c>
      <c r="E127" s="258" t="s">
        <v>19</v>
      </c>
      <c r="F127" s="259" t="s">
        <v>1702</v>
      </c>
      <c r="G127" s="257"/>
      <c r="H127" s="258" t="s">
        <v>19</v>
      </c>
      <c r="I127" s="260"/>
      <c r="J127" s="257"/>
      <c r="K127" s="257"/>
      <c r="L127" s="261"/>
      <c r="M127" s="262"/>
      <c r="N127" s="263"/>
      <c r="O127" s="263"/>
      <c r="P127" s="263"/>
      <c r="Q127" s="263"/>
      <c r="R127" s="263"/>
      <c r="S127" s="263"/>
      <c r="T127" s="264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5" t="s">
        <v>175</v>
      </c>
      <c r="AU127" s="265" t="s">
        <v>79</v>
      </c>
      <c r="AV127" s="15" t="s">
        <v>77</v>
      </c>
      <c r="AW127" s="15" t="s">
        <v>32</v>
      </c>
      <c r="AX127" s="15" t="s">
        <v>70</v>
      </c>
      <c r="AY127" s="265" t="s">
        <v>164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2057</v>
      </c>
      <c r="G128" s="234"/>
      <c r="H128" s="238">
        <v>110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110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21.75" customHeight="1">
      <c r="A130" s="41"/>
      <c r="B130" s="42"/>
      <c r="C130" s="277" t="s">
        <v>8</v>
      </c>
      <c r="D130" s="277" t="s">
        <v>306</v>
      </c>
      <c r="E130" s="278" t="s">
        <v>963</v>
      </c>
      <c r="F130" s="279" t="s">
        <v>964</v>
      </c>
      <c r="G130" s="280" t="s">
        <v>200</v>
      </c>
      <c r="H130" s="281">
        <v>111.65000000000001</v>
      </c>
      <c r="I130" s="282"/>
      <c r="J130" s="283">
        <f>ROUND(I130*H130,2)</f>
        <v>0</v>
      </c>
      <c r="K130" s="279" t="s">
        <v>19</v>
      </c>
      <c r="L130" s="284"/>
      <c r="M130" s="285" t="s">
        <v>19</v>
      </c>
      <c r="N130" s="286" t="s">
        <v>41</v>
      </c>
      <c r="O130" s="87"/>
      <c r="P130" s="224">
        <f>O130*H130</f>
        <v>0</v>
      </c>
      <c r="Q130" s="224">
        <v>0.0067400000000000003</v>
      </c>
      <c r="R130" s="224">
        <f>Q130*H130</f>
        <v>0.75252100000000011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217</v>
      </c>
      <c r="AT130" s="226" t="s">
        <v>306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2058</v>
      </c>
    </row>
    <row r="131" s="13" customFormat="1">
      <c r="A131" s="13"/>
      <c r="B131" s="233"/>
      <c r="C131" s="234"/>
      <c r="D131" s="235" t="s">
        <v>175</v>
      </c>
      <c r="E131" s="234"/>
      <c r="F131" s="237" t="s">
        <v>2059</v>
      </c>
      <c r="G131" s="234"/>
      <c r="H131" s="238">
        <v>111.65000000000001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79</v>
      </c>
      <c r="AV131" s="13" t="s">
        <v>79</v>
      </c>
      <c r="AW131" s="13" t="s">
        <v>4</v>
      </c>
      <c r="AX131" s="13" t="s">
        <v>77</v>
      </c>
      <c r="AY131" s="244" t="s">
        <v>164</v>
      </c>
    </row>
    <row r="132" s="2" customFormat="1" ht="24.15" customHeight="1">
      <c r="A132" s="41"/>
      <c r="B132" s="42"/>
      <c r="C132" s="215" t="s">
        <v>254</v>
      </c>
      <c r="D132" s="215" t="s">
        <v>166</v>
      </c>
      <c r="E132" s="216" t="s">
        <v>967</v>
      </c>
      <c r="F132" s="217" t="s">
        <v>968</v>
      </c>
      <c r="G132" s="218" t="s">
        <v>200</v>
      </c>
      <c r="H132" s="219">
        <v>235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2060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970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15" customFormat="1">
      <c r="A134" s="15"/>
      <c r="B134" s="256"/>
      <c r="C134" s="257"/>
      <c r="D134" s="235" t="s">
        <v>175</v>
      </c>
      <c r="E134" s="258" t="s">
        <v>19</v>
      </c>
      <c r="F134" s="259" t="s">
        <v>1702</v>
      </c>
      <c r="G134" s="257"/>
      <c r="H134" s="258" t="s">
        <v>19</v>
      </c>
      <c r="I134" s="260"/>
      <c r="J134" s="257"/>
      <c r="K134" s="257"/>
      <c r="L134" s="261"/>
      <c r="M134" s="262"/>
      <c r="N134" s="263"/>
      <c r="O134" s="263"/>
      <c r="P134" s="263"/>
      <c r="Q134" s="263"/>
      <c r="R134" s="263"/>
      <c r="S134" s="263"/>
      <c r="T134" s="264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5" t="s">
        <v>175</v>
      </c>
      <c r="AU134" s="265" t="s">
        <v>79</v>
      </c>
      <c r="AV134" s="15" t="s">
        <v>77</v>
      </c>
      <c r="AW134" s="15" t="s">
        <v>32</v>
      </c>
      <c r="AX134" s="15" t="s">
        <v>70</v>
      </c>
      <c r="AY134" s="265" t="s">
        <v>164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2061</v>
      </c>
      <c r="G135" s="234"/>
      <c r="H135" s="238">
        <v>235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235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16.5" customHeight="1">
      <c r="A137" s="41"/>
      <c r="B137" s="42"/>
      <c r="C137" s="277" t="s">
        <v>260</v>
      </c>
      <c r="D137" s="277" t="s">
        <v>306</v>
      </c>
      <c r="E137" s="278" t="s">
        <v>972</v>
      </c>
      <c r="F137" s="279" t="s">
        <v>973</v>
      </c>
      <c r="G137" s="280" t="s">
        <v>200</v>
      </c>
      <c r="H137" s="281">
        <v>238.52500000000001</v>
      </c>
      <c r="I137" s="282"/>
      <c r="J137" s="283">
        <f>ROUND(I137*H137,2)</f>
        <v>0</v>
      </c>
      <c r="K137" s="279" t="s">
        <v>170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0.00147</v>
      </c>
      <c r="R137" s="224">
        <f>Q137*H137</f>
        <v>0.35063175000000002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2062</v>
      </c>
    </row>
    <row r="138" s="13" customFormat="1">
      <c r="A138" s="13"/>
      <c r="B138" s="233"/>
      <c r="C138" s="234"/>
      <c r="D138" s="235" t="s">
        <v>175</v>
      </c>
      <c r="E138" s="234"/>
      <c r="F138" s="237" t="s">
        <v>2063</v>
      </c>
      <c r="G138" s="234"/>
      <c r="H138" s="238">
        <v>238.52500000000001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4</v>
      </c>
      <c r="AX138" s="13" t="s">
        <v>77</v>
      </c>
      <c r="AY138" s="244" t="s">
        <v>164</v>
      </c>
    </row>
    <row r="139" s="2" customFormat="1" ht="21.75" customHeight="1">
      <c r="A139" s="41"/>
      <c r="B139" s="42"/>
      <c r="C139" s="215" t="s">
        <v>265</v>
      </c>
      <c r="D139" s="215" t="s">
        <v>166</v>
      </c>
      <c r="E139" s="216" t="s">
        <v>815</v>
      </c>
      <c r="F139" s="217" t="s">
        <v>816</v>
      </c>
      <c r="G139" s="218" t="s">
        <v>385</v>
      </c>
      <c r="H139" s="219">
        <v>31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41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2064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818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79</v>
      </c>
    </row>
    <row r="141" s="15" customFormat="1">
      <c r="A141" s="15"/>
      <c r="B141" s="256"/>
      <c r="C141" s="257"/>
      <c r="D141" s="235" t="s">
        <v>175</v>
      </c>
      <c r="E141" s="258" t="s">
        <v>19</v>
      </c>
      <c r="F141" s="259" t="s">
        <v>1702</v>
      </c>
      <c r="G141" s="257"/>
      <c r="H141" s="258" t="s">
        <v>19</v>
      </c>
      <c r="I141" s="260"/>
      <c r="J141" s="257"/>
      <c r="K141" s="257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175</v>
      </c>
      <c r="AU141" s="265" t="s">
        <v>79</v>
      </c>
      <c r="AV141" s="15" t="s">
        <v>77</v>
      </c>
      <c r="AW141" s="15" t="s">
        <v>32</v>
      </c>
      <c r="AX141" s="15" t="s">
        <v>70</v>
      </c>
      <c r="AY141" s="265" t="s">
        <v>164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2065</v>
      </c>
      <c r="G142" s="234"/>
      <c r="H142" s="238">
        <v>31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31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16.5" customHeight="1">
      <c r="A144" s="41"/>
      <c r="B144" s="42"/>
      <c r="C144" s="277" t="s">
        <v>274</v>
      </c>
      <c r="D144" s="277" t="s">
        <v>306</v>
      </c>
      <c r="E144" s="278" t="s">
        <v>978</v>
      </c>
      <c r="F144" s="279" t="s">
        <v>979</v>
      </c>
      <c r="G144" s="280" t="s">
        <v>385</v>
      </c>
      <c r="H144" s="281">
        <v>30</v>
      </c>
      <c r="I144" s="282"/>
      <c r="J144" s="283">
        <f>ROUND(I144*H144,2)</f>
        <v>0</v>
      </c>
      <c r="K144" s="279" t="s">
        <v>19</v>
      </c>
      <c r="L144" s="284"/>
      <c r="M144" s="285" t="s">
        <v>19</v>
      </c>
      <c r="N144" s="286" t="s">
        <v>41</v>
      </c>
      <c r="O144" s="87"/>
      <c r="P144" s="224">
        <f>O144*H144</f>
        <v>0</v>
      </c>
      <c r="Q144" s="224">
        <v>0.00046000000000000001</v>
      </c>
      <c r="R144" s="224">
        <f>Q144*H144</f>
        <v>0.0138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217</v>
      </c>
      <c r="AT144" s="226" t="s">
        <v>306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2066</v>
      </c>
    </row>
    <row r="145" s="2" customFormat="1" ht="16.5" customHeight="1">
      <c r="A145" s="41"/>
      <c r="B145" s="42"/>
      <c r="C145" s="277" t="s">
        <v>279</v>
      </c>
      <c r="D145" s="277" t="s">
        <v>306</v>
      </c>
      <c r="E145" s="278" t="s">
        <v>819</v>
      </c>
      <c r="F145" s="279" t="s">
        <v>981</v>
      </c>
      <c r="G145" s="280" t="s">
        <v>385</v>
      </c>
      <c r="H145" s="281">
        <v>1</v>
      </c>
      <c r="I145" s="282"/>
      <c r="J145" s="283">
        <f>ROUND(I145*H145,2)</f>
        <v>0</v>
      </c>
      <c r="K145" s="279" t="s">
        <v>19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2067</v>
      </c>
    </row>
    <row r="146" s="2" customFormat="1" ht="21.75" customHeight="1">
      <c r="A146" s="41"/>
      <c r="B146" s="42"/>
      <c r="C146" s="215" t="s">
        <v>285</v>
      </c>
      <c r="D146" s="215" t="s">
        <v>166</v>
      </c>
      <c r="E146" s="216" t="s">
        <v>831</v>
      </c>
      <c r="F146" s="217" t="s">
        <v>832</v>
      </c>
      <c r="G146" s="218" t="s">
        <v>385</v>
      </c>
      <c r="H146" s="219">
        <v>2</v>
      </c>
      <c r="I146" s="220"/>
      <c r="J146" s="221">
        <f>ROUND(I146*H146,2)</f>
        <v>0</v>
      </c>
      <c r="K146" s="217" t="s">
        <v>170</v>
      </c>
      <c r="L146" s="47"/>
      <c r="M146" s="222" t="s">
        <v>19</v>
      </c>
      <c r="N146" s="223" t="s">
        <v>41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171</v>
      </c>
      <c r="AT146" s="226" t="s">
        <v>166</v>
      </c>
      <c r="AU146" s="226" t="s">
        <v>79</v>
      </c>
      <c r="AY146" s="20" t="s">
        <v>164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77</v>
      </c>
      <c r="BK146" s="227">
        <f>ROUND(I146*H146,2)</f>
        <v>0</v>
      </c>
      <c r="BL146" s="20" t="s">
        <v>171</v>
      </c>
      <c r="BM146" s="226" t="s">
        <v>2068</v>
      </c>
    </row>
    <row r="147" s="2" customFormat="1">
      <c r="A147" s="41"/>
      <c r="B147" s="42"/>
      <c r="C147" s="43"/>
      <c r="D147" s="228" t="s">
        <v>173</v>
      </c>
      <c r="E147" s="43"/>
      <c r="F147" s="229" t="s">
        <v>834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173</v>
      </c>
      <c r="AU147" s="20" t="s">
        <v>79</v>
      </c>
    </row>
    <row r="148" s="15" customFormat="1">
      <c r="A148" s="15"/>
      <c r="B148" s="256"/>
      <c r="C148" s="257"/>
      <c r="D148" s="235" t="s">
        <v>175</v>
      </c>
      <c r="E148" s="258" t="s">
        <v>19</v>
      </c>
      <c r="F148" s="259" t="s">
        <v>1702</v>
      </c>
      <c r="G148" s="257"/>
      <c r="H148" s="258" t="s">
        <v>19</v>
      </c>
      <c r="I148" s="260"/>
      <c r="J148" s="257"/>
      <c r="K148" s="257"/>
      <c r="L148" s="261"/>
      <c r="M148" s="262"/>
      <c r="N148" s="263"/>
      <c r="O148" s="263"/>
      <c r="P148" s="263"/>
      <c r="Q148" s="263"/>
      <c r="R148" s="263"/>
      <c r="S148" s="263"/>
      <c r="T148" s="264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5" t="s">
        <v>175</v>
      </c>
      <c r="AU148" s="265" t="s">
        <v>79</v>
      </c>
      <c r="AV148" s="15" t="s">
        <v>77</v>
      </c>
      <c r="AW148" s="15" t="s">
        <v>32</v>
      </c>
      <c r="AX148" s="15" t="s">
        <v>70</v>
      </c>
      <c r="AY148" s="265" t="s">
        <v>164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2069</v>
      </c>
      <c r="G149" s="234"/>
      <c r="H149" s="238">
        <v>2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79</v>
      </c>
      <c r="AV149" s="13" t="s">
        <v>79</v>
      </c>
      <c r="AW149" s="13" t="s">
        <v>32</v>
      </c>
      <c r="AX149" s="13" t="s">
        <v>70</v>
      </c>
      <c r="AY149" s="244" t="s">
        <v>164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177</v>
      </c>
      <c r="G150" s="246"/>
      <c r="H150" s="249">
        <v>2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79</v>
      </c>
      <c r="AV150" s="14" t="s">
        <v>171</v>
      </c>
      <c r="AW150" s="14" t="s">
        <v>32</v>
      </c>
      <c r="AX150" s="14" t="s">
        <v>77</v>
      </c>
      <c r="AY150" s="255" t="s">
        <v>164</v>
      </c>
    </row>
    <row r="151" s="2" customFormat="1" ht="16.5" customHeight="1">
      <c r="A151" s="41"/>
      <c r="B151" s="42"/>
      <c r="C151" s="277" t="s">
        <v>292</v>
      </c>
      <c r="D151" s="277" t="s">
        <v>306</v>
      </c>
      <c r="E151" s="278" t="s">
        <v>985</v>
      </c>
      <c r="F151" s="279" t="s">
        <v>986</v>
      </c>
      <c r="G151" s="280" t="s">
        <v>385</v>
      </c>
      <c r="H151" s="281">
        <v>1</v>
      </c>
      <c r="I151" s="282"/>
      <c r="J151" s="283">
        <f>ROUND(I151*H151,2)</f>
        <v>0</v>
      </c>
      <c r="K151" s="279" t="s">
        <v>170</v>
      </c>
      <c r="L151" s="284"/>
      <c r="M151" s="285" t="s">
        <v>19</v>
      </c>
      <c r="N151" s="286" t="s">
        <v>41</v>
      </c>
      <c r="O151" s="87"/>
      <c r="P151" s="224">
        <f>O151*H151</f>
        <v>0</v>
      </c>
      <c r="Q151" s="224">
        <v>0.00020000000000000001</v>
      </c>
      <c r="R151" s="224">
        <f>Q151*H151</f>
        <v>0.00020000000000000001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217</v>
      </c>
      <c r="AT151" s="226" t="s">
        <v>306</v>
      </c>
      <c r="AU151" s="226" t="s">
        <v>79</v>
      </c>
      <c r="AY151" s="20" t="s">
        <v>164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77</v>
      </c>
      <c r="BK151" s="227">
        <f>ROUND(I151*H151,2)</f>
        <v>0</v>
      </c>
      <c r="BL151" s="20" t="s">
        <v>171</v>
      </c>
      <c r="BM151" s="226" t="s">
        <v>2070</v>
      </c>
    </row>
    <row r="152" s="2" customFormat="1" ht="16.5" customHeight="1">
      <c r="A152" s="41"/>
      <c r="B152" s="42"/>
      <c r="C152" s="277" t="s">
        <v>299</v>
      </c>
      <c r="D152" s="277" t="s">
        <v>306</v>
      </c>
      <c r="E152" s="278" t="s">
        <v>988</v>
      </c>
      <c r="F152" s="279" t="s">
        <v>989</v>
      </c>
      <c r="G152" s="280" t="s">
        <v>385</v>
      </c>
      <c r="H152" s="281">
        <v>1</v>
      </c>
      <c r="I152" s="282"/>
      <c r="J152" s="283">
        <f>ROUND(I152*H152,2)</f>
        <v>0</v>
      </c>
      <c r="K152" s="279" t="s">
        <v>19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0.00080000000000000004</v>
      </c>
      <c r="R152" s="224">
        <f>Q152*H152</f>
        <v>0.00080000000000000004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2071</v>
      </c>
    </row>
    <row r="153" s="2" customFormat="1" ht="21.75" customHeight="1">
      <c r="A153" s="41"/>
      <c r="B153" s="42"/>
      <c r="C153" s="215" t="s">
        <v>7</v>
      </c>
      <c r="D153" s="215" t="s">
        <v>166</v>
      </c>
      <c r="E153" s="216" t="s">
        <v>843</v>
      </c>
      <c r="F153" s="217" t="s">
        <v>844</v>
      </c>
      <c r="G153" s="218" t="s">
        <v>385</v>
      </c>
      <c r="H153" s="219">
        <v>4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41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2072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846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79</v>
      </c>
    </row>
    <row r="155" s="15" customFormat="1">
      <c r="A155" s="15"/>
      <c r="B155" s="256"/>
      <c r="C155" s="257"/>
      <c r="D155" s="235" t="s">
        <v>175</v>
      </c>
      <c r="E155" s="258" t="s">
        <v>19</v>
      </c>
      <c r="F155" s="259" t="s">
        <v>1702</v>
      </c>
      <c r="G155" s="257"/>
      <c r="H155" s="258" t="s">
        <v>19</v>
      </c>
      <c r="I155" s="260"/>
      <c r="J155" s="257"/>
      <c r="K155" s="257"/>
      <c r="L155" s="261"/>
      <c r="M155" s="262"/>
      <c r="N155" s="263"/>
      <c r="O155" s="263"/>
      <c r="P155" s="263"/>
      <c r="Q155" s="263"/>
      <c r="R155" s="263"/>
      <c r="S155" s="263"/>
      <c r="T155" s="264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5" t="s">
        <v>175</v>
      </c>
      <c r="AU155" s="265" t="s">
        <v>79</v>
      </c>
      <c r="AV155" s="15" t="s">
        <v>77</v>
      </c>
      <c r="AW155" s="15" t="s">
        <v>32</v>
      </c>
      <c r="AX155" s="15" t="s">
        <v>70</v>
      </c>
      <c r="AY155" s="265" t="s">
        <v>164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2073</v>
      </c>
      <c r="G156" s="234"/>
      <c r="H156" s="238">
        <v>4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4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16.5" customHeight="1">
      <c r="A158" s="41"/>
      <c r="B158" s="42"/>
      <c r="C158" s="277" t="s">
        <v>312</v>
      </c>
      <c r="D158" s="277" t="s">
        <v>306</v>
      </c>
      <c r="E158" s="278" t="s">
        <v>992</v>
      </c>
      <c r="F158" s="279" t="s">
        <v>993</v>
      </c>
      <c r="G158" s="280" t="s">
        <v>385</v>
      </c>
      <c r="H158" s="281">
        <v>4</v>
      </c>
      <c r="I158" s="282"/>
      <c r="J158" s="283">
        <f>ROUND(I158*H158,2)</f>
        <v>0</v>
      </c>
      <c r="K158" s="279" t="s">
        <v>170</v>
      </c>
      <c r="L158" s="284"/>
      <c r="M158" s="285" t="s">
        <v>19</v>
      </c>
      <c r="N158" s="286" t="s">
        <v>41</v>
      </c>
      <c r="O158" s="87"/>
      <c r="P158" s="224">
        <f>O158*H158</f>
        <v>0</v>
      </c>
      <c r="Q158" s="224">
        <v>0.00029</v>
      </c>
      <c r="R158" s="224">
        <f>Q158*H158</f>
        <v>0.00116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217</v>
      </c>
      <c r="AT158" s="226" t="s">
        <v>306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2074</v>
      </c>
    </row>
    <row r="159" s="2" customFormat="1" ht="24.15" customHeight="1">
      <c r="A159" s="41"/>
      <c r="B159" s="42"/>
      <c r="C159" s="215" t="s">
        <v>324</v>
      </c>
      <c r="D159" s="215" t="s">
        <v>166</v>
      </c>
      <c r="E159" s="216" t="s">
        <v>995</v>
      </c>
      <c r="F159" s="217" t="s">
        <v>996</v>
      </c>
      <c r="G159" s="218" t="s">
        <v>385</v>
      </c>
      <c r="H159" s="219">
        <v>10</v>
      </c>
      <c r="I159" s="220"/>
      <c r="J159" s="221">
        <f>ROUND(I159*H159,2)</f>
        <v>0</v>
      </c>
      <c r="K159" s="217" t="s">
        <v>170</v>
      </c>
      <c r="L159" s="47"/>
      <c r="M159" s="222" t="s">
        <v>19</v>
      </c>
      <c r="N159" s="223" t="s">
        <v>41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171</v>
      </c>
      <c r="AT159" s="226" t="s">
        <v>166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2075</v>
      </c>
    </row>
    <row r="160" s="2" customFormat="1">
      <c r="A160" s="41"/>
      <c r="B160" s="42"/>
      <c r="C160" s="43"/>
      <c r="D160" s="228" t="s">
        <v>173</v>
      </c>
      <c r="E160" s="43"/>
      <c r="F160" s="229" t="s">
        <v>998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173</v>
      </c>
      <c r="AU160" s="20" t="s">
        <v>79</v>
      </c>
    </row>
    <row r="161" s="15" customFormat="1">
      <c r="A161" s="15"/>
      <c r="B161" s="256"/>
      <c r="C161" s="257"/>
      <c r="D161" s="235" t="s">
        <v>175</v>
      </c>
      <c r="E161" s="258" t="s">
        <v>19</v>
      </c>
      <c r="F161" s="259" t="s">
        <v>1702</v>
      </c>
      <c r="G161" s="257"/>
      <c r="H161" s="258" t="s">
        <v>19</v>
      </c>
      <c r="I161" s="260"/>
      <c r="J161" s="257"/>
      <c r="K161" s="257"/>
      <c r="L161" s="261"/>
      <c r="M161" s="262"/>
      <c r="N161" s="263"/>
      <c r="O161" s="263"/>
      <c r="P161" s="263"/>
      <c r="Q161" s="263"/>
      <c r="R161" s="263"/>
      <c r="S161" s="263"/>
      <c r="T161" s="26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5" t="s">
        <v>175</v>
      </c>
      <c r="AU161" s="265" t="s">
        <v>79</v>
      </c>
      <c r="AV161" s="15" t="s">
        <v>77</v>
      </c>
      <c r="AW161" s="15" t="s">
        <v>32</v>
      </c>
      <c r="AX161" s="15" t="s">
        <v>70</v>
      </c>
      <c r="AY161" s="265" t="s">
        <v>164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2076</v>
      </c>
      <c r="G162" s="234"/>
      <c r="H162" s="238">
        <v>10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4" customFormat="1">
      <c r="A163" s="14"/>
      <c r="B163" s="245"/>
      <c r="C163" s="246"/>
      <c r="D163" s="235" t="s">
        <v>175</v>
      </c>
      <c r="E163" s="247" t="s">
        <v>19</v>
      </c>
      <c r="F163" s="248" t="s">
        <v>177</v>
      </c>
      <c r="G163" s="246"/>
      <c r="H163" s="249">
        <v>10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175</v>
      </c>
      <c r="AU163" s="255" t="s">
        <v>79</v>
      </c>
      <c r="AV163" s="14" t="s">
        <v>171</v>
      </c>
      <c r="AW163" s="14" t="s">
        <v>32</v>
      </c>
      <c r="AX163" s="14" t="s">
        <v>77</v>
      </c>
      <c r="AY163" s="255" t="s">
        <v>164</v>
      </c>
    </row>
    <row r="164" s="2" customFormat="1" ht="16.5" customHeight="1">
      <c r="A164" s="41"/>
      <c r="B164" s="42"/>
      <c r="C164" s="277" t="s">
        <v>330</v>
      </c>
      <c r="D164" s="277" t="s">
        <v>306</v>
      </c>
      <c r="E164" s="278" t="s">
        <v>1000</v>
      </c>
      <c r="F164" s="279" t="s">
        <v>1001</v>
      </c>
      <c r="G164" s="280" t="s">
        <v>385</v>
      </c>
      <c r="H164" s="281">
        <v>10</v>
      </c>
      <c r="I164" s="282"/>
      <c r="J164" s="283">
        <f>ROUND(I164*H164,2)</f>
        <v>0</v>
      </c>
      <c r="K164" s="279" t="s">
        <v>170</v>
      </c>
      <c r="L164" s="284"/>
      <c r="M164" s="285" t="s">
        <v>19</v>
      </c>
      <c r="N164" s="286" t="s">
        <v>41</v>
      </c>
      <c r="O164" s="87"/>
      <c r="P164" s="224">
        <f>O164*H164</f>
        <v>0</v>
      </c>
      <c r="Q164" s="224">
        <v>0.00051000000000000004</v>
      </c>
      <c r="R164" s="224">
        <f>Q164*H164</f>
        <v>0.0051000000000000004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217</v>
      </c>
      <c r="AT164" s="226" t="s">
        <v>306</v>
      </c>
      <c r="AU164" s="226" t="s">
        <v>79</v>
      </c>
      <c r="AY164" s="20" t="s">
        <v>164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77</v>
      </c>
      <c r="BK164" s="227">
        <f>ROUND(I164*H164,2)</f>
        <v>0</v>
      </c>
      <c r="BL164" s="20" t="s">
        <v>171</v>
      </c>
      <c r="BM164" s="226" t="s">
        <v>2077</v>
      </c>
    </row>
    <row r="165" s="2" customFormat="1" ht="21.75" customHeight="1">
      <c r="A165" s="41"/>
      <c r="B165" s="42"/>
      <c r="C165" s="215" t="s">
        <v>341</v>
      </c>
      <c r="D165" s="215" t="s">
        <v>166</v>
      </c>
      <c r="E165" s="216" t="s">
        <v>855</v>
      </c>
      <c r="F165" s="217" t="s">
        <v>856</v>
      </c>
      <c r="G165" s="218" t="s">
        <v>385</v>
      </c>
      <c r="H165" s="219">
        <v>3</v>
      </c>
      <c r="I165" s="220"/>
      <c r="J165" s="221">
        <f>ROUND(I165*H165,2)</f>
        <v>0</v>
      </c>
      <c r="K165" s="217" t="s">
        <v>170</v>
      </c>
      <c r="L165" s="47"/>
      <c r="M165" s="222" t="s">
        <v>19</v>
      </c>
      <c r="N165" s="223" t="s">
        <v>41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171</v>
      </c>
      <c r="AT165" s="226" t="s">
        <v>166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2078</v>
      </c>
    </row>
    <row r="166" s="2" customFormat="1">
      <c r="A166" s="41"/>
      <c r="B166" s="42"/>
      <c r="C166" s="43"/>
      <c r="D166" s="228" t="s">
        <v>173</v>
      </c>
      <c r="E166" s="43"/>
      <c r="F166" s="229" t="s">
        <v>858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173</v>
      </c>
      <c r="AU166" s="20" t="s">
        <v>79</v>
      </c>
    </row>
    <row r="167" s="15" customFormat="1">
      <c r="A167" s="15"/>
      <c r="B167" s="256"/>
      <c r="C167" s="257"/>
      <c r="D167" s="235" t="s">
        <v>175</v>
      </c>
      <c r="E167" s="258" t="s">
        <v>19</v>
      </c>
      <c r="F167" s="259" t="s">
        <v>1702</v>
      </c>
      <c r="G167" s="257"/>
      <c r="H167" s="258" t="s">
        <v>19</v>
      </c>
      <c r="I167" s="260"/>
      <c r="J167" s="257"/>
      <c r="K167" s="257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175</v>
      </c>
      <c r="AU167" s="265" t="s">
        <v>79</v>
      </c>
      <c r="AV167" s="15" t="s">
        <v>77</v>
      </c>
      <c r="AW167" s="15" t="s">
        <v>32</v>
      </c>
      <c r="AX167" s="15" t="s">
        <v>70</v>
      </c>
      <c r="AY167" s="265" t="s">
        <v>164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2079</v>
      </c>
      <c r="G168" s="234"/>
      <c r="H168" s="238">
        <v>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4" customFormat="1">
      <c r="A169" s="14"/>
      <c r="B169" s="245"/>
      <c r="C169" s="246"/>
      <c r="D169" s="235" t="s">
        <v>175</v>
      </c>
      <c r="E169" s="247" t="s">
        <v>19</v>
      </c>
      <c r="F169" s="248" t="s">
        <v>177</v>
      </c>
      <c r="G169" s="246"/>
      <c r="H169" s="249">
        <v>3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175</v>
      </c>
      <c r="AU169" s="255" t="s">
        <v>79</v>
      </c>
      <c r="AV169" s="14" t="s">
        <v>171</v>
      </c>
      <c r="AW169" s="14" t="s">
        <v>32</v>
      </c>
      <c r="AX169" s="14" t="s">
        <v>77</v>
      </c>
      <c r="AY169" s="255" t="s">
        <v>164</v>
      </c>
    </row>
    <row r="170" s="2" customFormat="1" ht="16.5" customHeight="1">
      <c r="A170" s="41"/>
      <c r="B170" s="42"/>
      <c r="C170" s="277" t="s">
        <v>347</v>
      </c>
      <c r="D170" s="277" t="s">
        <v>306</v>
      </c>
      <c r="E170" s="278" t="s">
        <v>1005</v>
      </c>
      <c r="F170" s="279" t="s">
        <v>1006</v>
      </c>
      <c r="G170" s="280" t="s">
        <v>385</v>
      </c>
      <c r="H170" s="281">
        <v>2</v>
      </c>
      <c r="I170" s="282"/>
      <c r="J170" s="283">
        <f>ROUND(I170*H170,2)</f>
        <v>0</v>
      </c>
      <c r="K170" s="279" t="s">
        <v>19</v>
      </c>
      <c r="L170" s="284"/>
      <c r="M170" s="285" t="s">
        <v>19</v>
      </c>
      <c r="N170" s="286" t="s">
        <v>41</v>
      </c>
      <c r="O170" s="87"/>
      <c r="P170" s="224">
        <f>O170*H170</f>
        <v>0</v>
      </c>
      <c r="Q170" s="224">
        <v>0.00052999999999999998</v>
      </c>
      <c r="R170" s="224">
        <f>Q170*H170</f>
        <v>0.00106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217</v>
      </c>
      <c r="AT170" s="226" t="s">
        <v>306</v>
      </c>
      <c r="AU170" s="226" t="s">
        <v>79</v>
      </c>
      <c r="AY170" s="20" t="s">
        <v>164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77</v>
      </c>
      <c r="BK170" s="227">
        <f>ROUND(I170*H170,2)</f>
        <v>0</v>
      </c>
      <c r="BL170" s="20" t="s">
        <v>171</v>
      </c>
      <c r="BM170" s="226" t="s">
        <v>2080</v>
      </c>
    </row>
    <row r="171" s="2" customFormat="1" ht="16.5" customHeight="1">
      <c r="A171" s="41"/>
      <c r="B171" s="42"/>
      <c r="C171" s="277" t="s">
        <v>354</v>
      </c>
      <c r="D171" s="277" t="s">
        <v>306</v>
      </c>
      <c r="E171" s="278" t="s">
        <v>847</v>
      </c>
      <c r="F171" s="279" t="s">
        <v>1748</v>
      </c>
      <c r="G171" s="280" t="s">
        <v>385</v>
      </c>
      <c r="H171" s="281">
        <v>1</v>
      </c>
      <c r="I171" s="282"/>
      <c r="J171" s="283">
        <f>ROUND(I171*H171,2)</f>
        <v>0</v>
      </c>
      <c r="K171" s="279" t="s">
        <v>19</v>
      </c>
      <c r="L171" s="284"/>
      <c r="M171" s="285" t="s">
        <v>19</v>
      </c>
      <c r="N171" s="286" t="s">
        <v>41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217</v>
      </c>
      <c r="AT171" s="226" t="s">
        <v>306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2081</v>
      </c>
    </row>
    <row r="172" s="2" customFormat="1" ht="21.75" customHeight="1">
      <c r="A172" s="41"/>
      <c r="B172" s="42"/>
      <c r="C172" s="215" t="s">
        <v>360</v>
      </c>
      <c r="D172" s="215" t="s">
        <v>166</v>
      </c>
      <c r="E172" s="216" t="s">
        <v>1011</v>
      </c>
      <c r="F172" s="217" t="s">
        <v>1012</v>
      </c>
      <c r="G172" s="218" t="s">
        <v>385</v>
      </c>
      <c r="H172" s="219">
        <v>6</v>
      </c>
      <c r="I172" s="220"/>
      <c r="J172" s="221">
        <f>ROUND(I172*H172,2)</f>
        <v>0</v>
      </c>
      <c r="K172" s="217" t="s">
        <v>170</v>
      </c>
      <c r="L172" s="47"/>
      <c r="M172" s="222" t="s">
        <v>19</v>
      </c>
      <c r="N172" s="223" t="s">
        <v>41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171</v>
      </c>
      <c r="AT172" s="226" t="s">
        <v>166</v>
      </c>
      <c r="AU172" s="226" t="s">
        <v>79</v>
      </c>
      <c r="AY172" s="20" t="s">
        <v>164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77</v>
      </c>
      <c r="BK172" s="227">
        <f>ROUND(I172*H172,2)</f>
        <v>0</v>
      </c>
      <c r="BL172" s="20" t="s">
        <v>171</v>
      </c>
      <c r="BM172" s="226" t="s">
        <v>2082</v>
      </c>
    </row>
    <row r="173" s="2" customFormat="1">
      <c r="A173" s="41"/>
      <c r="B173" s="42"/>
      <c r="C173" s="43"/>
      <c r="D173" s="228" t="s">
        <v>173</v>
      </c>
      <c r="E173" s="43"/>
      <c r="F173" s="229" t="s">
        <v>1014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173</v>
      </c>
      <c r="AU173" s="20" t="s">
        <v>79</v>
      </c>
    </row>
    <row r="174" s="15" customFormat="1">
      <c r="A174" s="15"/>
      <c r="B174" s="256"/>
      <c r="C174" s="257"/>
      <c r="D174" s="235" t="s">
        <v>175</v>
      </c>
      <c r="E174" s="258" t="s">
        <v>19</v>
      </c>
      <c r="F174" s="259" t="s">
        <v>1702</v>
      </c>
      <c r="G174" s="257"/>
      <c r="H174" s="258" t="s">
        <v>19</v>
      </c>
      <c r="I174" s="260"/>
      <c r="J174" s="257"/>
      <c r="K174" s="257"/>
      <c r="L174" s="261"/>
      <c r="M174" s="262"/>
      <c r="N174" s="263"/>
      <c r="O174" s="263"/>
      <c r="P174" s="263"/>
      <c r="Q174" s="263"/>
      <c r="R174" s="263"/>
      <c r="S174" s="263"/>
      <c r="T174" s="264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5" t="s">
        <v>175</v>
      </c>
      <c r="AU174" s="265" t="s">
        <v>79</v>
      </c>
      <c r="AV174" s="15" t="s">
        <v>77</v>
      </c>
      <c r="AW174" s="15" t="s">
        <v>32</v>
      </c>
      <c r="AX174" s="15" t="s">
        <v>70</v>
      </c>
      <c r="AY174" s="265" t="s">
        <v>164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2083</v>
      </c>
      <c r="G175" s="234"/>
      <c r="H175" s="238">
        <v>6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79</v>
      </c>
      <c r="AV175" s="13" t="s">
        <v>79</v>
      </c>
      <c r="AW175" s="13" t="s">
        <v>32</v>
      </c>
      <c r="AX175" s="13" t="s">
        <v>70</v>
      </c>
      <c r="AY175" s="244" t="s">
        <v>164</v>
      </c>
    </row>
    <row r="176" s="14" customFormat="1">
      <c r="A176" s="14"/>
      <c r="B176" s="245"/>
      <c r="C176" s="246"/>
      <c r="D176" s="235" t="s">
        <v>175</v>
      </c>
      <c r="E176" s="247" t="s">
        <v>19</v>
      </c>
      <c r="F176" s="248" t="s">
        <v>177</v>
      </c>
      <c r="G176" s="246"/>
      <c r="H176" s="249">
        <v>6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175</v>
      </c>
      <c r="AU176" s="255" t="s">
        <v>79</v>
      </c>
      <c r="AV176" s="14" t="s">
        <v>171</v>
      </c>
      <c r="AW176" s="14" t="s">
        <v>32</v>
      </c>
      <c r="AX176" s="14" t="s">
        <v>77</v>
      </c>
      <c r="AY176" s="255" t="s">
        <v>164</v>
      </c>
    </row>
    <row r="177" s="2" customFormat="1" ht="16.5" customHeight="1">
      <c r="A177" s="41"/>
      <c r="B177" s="42"/>
      <c r="C177" s="277" t="s">
        <v>365</v>
      </c>
      <c r="D177" s="277" t="s">
        <v>306</v>
      </c>
      <c r="E177" s="278" t="s">
        <v>1016</v>
      </c>
      <c r="F177" s="279" t="s">
        <v>1017</v>
      </c>
      <c r="G177" s="280" t="s">
        <v>385</v>
      </c>
      <c r="H177" s="281">
        <v>3</v>
      </c>
      <c r="I177" s="282"/>
      <c r="J177" s="283">
        <f>ROUND(I177*H177,2)</f>
        <v>0</v>
      </c>
      <c r="K177" s="279" t="s">
        <v>170</v>
      </c>
      <c r="L177" s="284"/>
      <c r="M177" s="285" t="s">
        <v>19</v>
      </c>
      <c r="N177" s="286" t="s">
        <v>41</v>
      </c>
      <c r="O177" s="87"/>
      <c r="P177" s="224">
        <f>O177*H177</f>
        <v>0</v>
      </c>
      <c r="Q177" s="224">
        <v>0.0019499999999999999</v>
      </c>
      <c r="R177" s="224">
        <f>Q177*H177</f>
        <v>0.0058499999999999993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217</v>
      </c>
      <c r="AT177" s="226" t="s">
        <v>306</v>
      </c>
      <c r="AU177" s="226" t="s">
        <v>79</v>
      </c>
      <c r="AY177" s="20" t="s">
        <v>164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77</v>
      </c>
      <c r="BK177" s="227">
        <f>ROUND(I177*H177,2)</f>
        <v>0</v>
      </c>
      <c r="BL177" s="20" t="s">
        <v>171</v>
      </c>
      <c r="BM177" s="226" t="s">
        <v>2084</v>
      </c>
    </row>
    <row r="178" s="2" customFormat="1" ht="16.5" customHeight="1">
      <c r="A178" s="41"/>
      <c r="B178" s="42"/>
      <c r="C178" s="277" t="s">
        <v>371</v>
      </c>
      <c r="D178" s="277" t="s">
        <v>306</v>
      </c>
      <c r="E178" s="278" t="s">
        <v>1019</v>
      </c>
      <c r="F178" s="279" t="s">
        <v>1020</v>
      </c>
      <c r="G178" s="280" t="s">
        <v>385</v>
      </c>
      <c r="H178" s="281">
        <v>2</v>
      </c>
      <c r="I178" s="282"/>
      <c r="J178" s="283">
        <f>ROUND(I178*H178,2)</f>
        <v>0</v>
      </c>
      <c r="K178" s="279" t="s">
        <v>19</v>
      </c>
      <c r="L178" s="284"/>
      <c r="M178" s="285" t="s">
        <v>19</v>
      </c>
      <c r="N178" s="286" t="s">
        <v>41</v>
      </c>
      <c r="O178" s="87"/>
      <c r="P178" s="224">
        <f>O178*H178</f>
        <v>0</v>
      </c>
      <c r="Q178" s="224">
        <v>0.00139</v>
      </c>
      <c r="R178" s="224">
        <f>Q178*H178</f>
        <v>0.0027799999999999999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217</v>
      </c>
      <c r="AT178" s="226" t="s">
        <v>306</v>
      </c>
      <c r="AU178" s="226" t="s">
        <v>79</v>
      </c>
      <c r="AY178" s="20" t="s">
        <v>164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77</v>
      </c>
      <c r="BK178" s="227">
        <f>ROUND(I178*H178,2)</f>
        <v>0</v>
      </c>
      <c r="BL178" s="20" t="s">
        <v>171</v>
      </c>
      <c r="BM178" s="226" t="s">
        <v>2085</v>
      </c>
    </row>
    <row r="179" s="2" customFormat="1" ht="16.5" customHeight="1">
      <c r="A179" s="41"/>
      <c r="B179" s="42"/>
      <c r="C179" s="277" t="s">
        <v>382</v>
      </c>
      <c r="D179" s="277" t="s">
        <v>306</v>
      </c>
      <c r="E179" s="278" t="s">
        <v>839</v>
      </c>
      <c r="F179" s="279" t="s">
        <v>1022</v>
      </c>
      <c r="G179" s="280" t="s">
        <v>385</v>
      </c>
      <c r="H179" s="281">
        <v>1</v>
      </c>
      <c r="I179" s="282"/>
      <c r="J179" s="283">
        <f>ROUND(I179*H179,2)</f>
        <v>0</v>
      </c>
      <c r="K179" s="279" t="s">
        <v>19</v>
      </c>
      <c r="L179" s="284"/>
      <c r="M179" s="285" t="s">
        <v>19</v>
      </c>
      <c r="N179" s="286" t="s">
        <v>41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217</v>
      </c>
      <c r="AT179" s="226" t="s">
        <v>306</v>
      </c>
      <c r="AU179" s="226" t="s">
        <v>79</v>
      </c>
      <c r="AY179" s="20" t="s">
        <v>164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77</v>
      </c>
      <c r="BK179" s="227">
        <f>ROUND(I179*H179,2)</f>
        <v>0</v>
      </c>
      <c r="BL179" s="20" t="s">
        <v>171</v>
      </c>
      <c r="BM179" s="226" t="s">
        <v>2086</v>
      </c>
    </row>
    <row r="180" s="2" customFormat="1" ht="24.15" customHeight="1">
      <c r="A180" s="41"/>
      <c r="B180" s="42"/>
      <c r="C180" s="215" t="s">
        <v>388</v>
      </c>
      <c r="D180" s="215" t="s">
        <v>166</v>
      </c>
      <c r="E180" s="216" t="s">
        <v>1031</v>
      </c>
      <c r="F180" s="217" t="s">
        <v>1032</v>
      </c>
      <c r="G180" s="218" t="s">
        <v>385</v>
      </c>
      <c r="H180" s="219">
        <v>25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41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2087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1034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79</v>
      </c>
    </row>
    <row r="182" s="15" customFormat="1">
      <c r="A182" s="15"/>
      <c r="B182" s="256"/>
      <c r="C182" s="257"/>
      <c r="D182" s="235" t="s">
        <v>175</v>
      </c>
      <c r="E182" s="258" t="s">
        <v>19</v>
      </c>
      <c r="F182" s="259" t="s">
        <v>1702</v>
      </c>
      <c r="G182" s="257"/>
      <c r="H182" s="258" t="s">
        <v>19</v>
      </c>
      <c r="I182" s="260"/>
      <c r="J182" s="257"/>
      <c r="K182" s="257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175</v>
      </c>
      <c r="AU182" s="265" t="s">
        <v>79</v>
      </c>
      <c r="AV182" s="15" t="s">
        <v>77</v>
      </c>
      <c r="AW182" s="15" t="s">
        <v>32</v>
      </c>
      <c r="AX182" s="15" t="s">
        <v>70</v>
      </c>
      <c r="AY182" s="265" t="s">
        <v>164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2088</v>
      </c>
      <c r="G183" s="234"/>
      <c r="H183" s="238">
        <v>25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79</v>
      </c>
      <c r="AV183" s="13" t="s">
        <v>79</v>
      </c>
      <c r="AW183" s="13" t="s">
        <v>32</v>
      </c>
      <c r="AX183" s="13" t="s">
        <v>70</v>
      </c>
      <c r="AY183" s="244" t="s">
        <v>164</v>
      </c>
    </row>
    <row r="184" s="14" customFormat="1">
      <c r="A184" s="14"/>
      <c r="B184" s="245"/>
      <c r="C184" s="246"/>
      <c r="D184" s="235" t="s">
        <v>175</v>
      </c>
      <c r="E184" s="247" t="s">
        <v>19</v>
      </c>
      <c r="F184" s="248" t="s">
        <v>177</v>
      </c>
      <c r="G184" s="246"/>
      <c r="H184" s="249">
        <v>25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175</v>
      </c>
      <c r="AU184" s="255" t="s">
        <v>79</v>
      </c>
      <c r="AV184" s="14" t="s">
        <v>171</v>
      </c>
      <c r="AW184" s="14" t="s">
        <v>32</v>
      </c>
      <c r="AX184" s="14" t="s">
        <v>77</v>
      </c>
      <c r="AY184" s="255" t="s">
        <v>164</v>
      </c>
    </row>
    <row r="185" s="2" customFormat="1" ht="16.5" customHeight="1">
      <c r="A185" s="41"/>
      <c r="B185" s="42"/>
      <c r="C185" s="277" t="s">
        <v>393</v>
      </c>
      <c r="D185" s="277" t="s">
        <v>306</v>
      </c>
      <c r="E185" s="278" t="s">
        <v>1770</v>
      </c>
      <c r="F185" s="279" t="s">
        <v>1771</v>
      </c>
      <c r="G185" s="280" t="s">
        <v>385</v>
      </c>
      <c r="H185" s="281">
        <v>25</v>
      </c>
      <c r="I185" s="282"/>
      <c r="J185" s="283">
        <f>ROUND(I185*H185,2)</f>
        <v>0</v>
      </c>
      <c r="K185" s="279" t="s">
        <v>170</v>
      </c>
      <c r="L185" s="284"/>
      <c r="M185" s="285" t="s">
        <v>19</v>
      </c>
      <c r="N185" s="286" t="s">
        <v>41</v>
      </c>
      <c r="O185" s="87"/>
      <c r="P185" s="224">
        <f>O185*H185</f>
        <v>0</v>
      </c>
      <c r="Q185" s="224">
        <v>0.00066</v>
      </c>
      <c r="R185" s="224">
        <f>Q185*H185</f>
        <v>0.016500000000000001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217</v>
      </c>
      <c r="AT185" s="226" t="s">
        <v>306</v>
      </c>
      <c r="AU185" s="226" t="s">
        <v>79</v>
      </c>
      <c r="AY185" s="20" t="s">
        <v>164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77</v>
      </c>
      <c r="BK185" s="227">
        <f>ROUND(I185*H185,2)</f>
        <v>0</v>
      </c>
      <c r="BL185" s="20" t="s">
        <v>171</v>
      </c>
      <c r="BM185" s="226" t="s">
        <v>2089</v>
      </c>
    </row>
    <row r="186" s="2" customFormat="1" ht="16.5" customHeight="1">
      <c r="A186" s="41"/>
      <c r="B186" s="42"/>
      <c r="C186" s="215" t="s">
        <v>398</v>
      </c>
      <c r="D186" s="215" t="s">
        <v>166</v>
      </c>
      <c r="E186" s="216" t="s">
        <v>605</v>
      </c>
      <c r="F186" s="217" t="s">
        <v>606</v>
      </c>
      <c r="G186" s="218" t="s">
        <v>200</v>
      </c>
      <c r="H186" s="219">
        <v>528</v>
      </c>
      <c r="I186" s="220"/>
      <c r="J186" s="221">
        <f>ROUND(I186*H186,2)</f>
        <v>0</v>
      </c>
      <c r="K186" s="217" t="s">
        <v>170</v>
      </c>
      <c r="L186" s="47"/>
      <c r="M186" s="222" t="s">
        <v>19</v>
      </c>
      <c r="N186" s="223" t="s">
        <v>41</v>
      </c>
      <c r="O186" s="87"/>
      <c r="P186" s="224">
        <f>O186*H186</f>
        <v>0</v>
      </c>
      <c r="Q186" s="224">
        <v>1.6999999999999999E-07</v>
      </c>
      <c r="R186" s="224">
        <f>Q186*H186</f>
        <v>8.9759999999999994E-05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171</v>
      </c>
      <c r="AT186" s="226" t="s">
        <v>166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2090</v>
      </c>
    </row>
    <row r="187" s="2" customFormat="1">
      <c r="A187" s="41"/>
      <c r="B187" s="42"/>
      <c r="C187" s="43"/>
      <c r="D187" s="228" t="s">
        <v>173</v>
      </c>
      <c r="E187" s="43"/>
      <c r="F187" s="229" t="s">
        <v>608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173</v>
      </c>
      <c r="AU187" s="20" t="s">
        <v>79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2048</v>
      </c>
      <c r="G188" s="234"/>
      <c r="H188" s="238">
        <v>180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2052</v>
      </c>
      <c r="G189" s="234"/>
      <c r="H189" s="238">
        <v>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2045</v>
      </c>
      <c r="G190" s="234"/>
      <c r="H190" s="238">
        <v>2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2057</v>
      </c>
      <c r="G191" s="234"/>
      <c r="H191" s="238">
        <v>110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2061</v>
      </c>
      <c r="G192" s="234"/>
      <c r="H192" s="238">
        <v>235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528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2" customFormat="1" ht="16.5" customHeight="1">
      <c r="A194" s="41"/>
      <c r="B194" s="42"/>
      <c r="C194" s="215" t="s">
        <v>403</v>
      </c>
      <c r="D194" s="215" t="s">
        <v>166</v>
      </c>
      <c r="E194" s="216" t="s">
        <v>610</v>
      </c>
      <c r="F194" s="217" t="s">
        <v>611</v>
      </c>
      <c r="G194" s="218" t="s">
        <v>200</v>
      </c>
      <c r="H194" s="219">
        <v>528</v>
      </c>
      <c r="I194" s="220"/>
      <c r="J194" s="221">
        <f>ROUND(I194*H194,2)</f>
        <v>0</v>
      </c>
      <c r="K194" s="217" t="s">
        <v>170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2091</v>
      </c>
    </row>
    <row r="195" s="2" customFormat="1">
      <c r="A195" s="41"/>
      <c r="B195" s="42"/>
      <c r="C195" s="43"/>
      <c r="D195" s="228" t="s">
        <v>173</v>
      </c>
      <c r="E195" s="43"/>
      <c r="F195" s="229" t="s">
        <v>613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173</v>
      </c>
      <c r="AU195" s="20" t="s">
        <v>79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2048</v>
      </c>
      <c r="G196" s="234"/>
      <c r="H196" s="238">
        <v>180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79</v>
      </c>
      <c r="AV196" s="13" t="s">
        <v>79</v>
      </c>
      <c r="AW196" s="13" t="s">
        <v>32</v>
      </c>
      <c r="AX196" s="13" t="s">
        <v>70</v>
      </c>
      <c r="AY196" s="244" t="s">
        <v>164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2052</v>
      </c>
      <c r="G197" s="234"/>
      <c r="H197" s="238">
        <v>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79</v>
      </c>
      <c r="AV197" s="13" t="s">
        <v>79</v>
      </c>
      <c r="AW197" s="13" t="s">
        <v>32</v>
      </c>
      <c r="AX197" s="13" t="s">
        <v>70</v>
      </c>
      <c r="AY197" s="244" t="s">
        <v>164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2045</v>
      </c>
      <c r="G198" s="234"/>
      <c r="H198" s="238">
        <v>2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2057</v>
      </c>
      <c r="G199" s="234"/>
      <c r="H199" s="238">
        <v>110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2061</v>
      </c>
      <c r="G200" s="234"/>
      <c r="H200" s="238">
        <v>235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32</v>
      </c>
      <c r="AX200" s="13" t="s">
        <v>70</v>
      </c>
      <c r="AY200" s="244" t="s">
        <v>164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177</v>
      </c>
      <c r="G201" s="246"/>
      <c r="H201" s="249">
        <v>528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79</v>
      </c>
      <c r="AV201" s="14" t="s">
        <v>171</v>
      </c>
      <c r="AW201" s="14" t="s">
        <v>32</v>
      </c>
      <c r="AX201" s="14" t="s">
        <v>77</v>
      </c>
      <c r="AY201" s="255" t="s">
        <v>164</v>
      </c>
    </row>
    <row r="202" s="2" customFormat="1" ht="16.5" customHeight="1">
      <c r="A202" s="41"/>
      <c r="B202" s="42"/>
      <c r="C202" s="215" t="s">
        <v>408</v>
      </c>
      <c r="D202" s="215" t="s">
        <v>166</v>
      </c>
      <c r="E202" s="216" t="s">
        <v>623</v>
      </c>
      <c r="F202" s="217" t="s">
        <v>624</v>
      </c>
      <c r="G202" s="218" t="s">
        <v>385</v>
      </c>
      <c r="H202" s="219">
        <v>2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41</v>
      </c>
      <c r="O202" s="87"/>
      <c r="P202" s="224">
        <f>O202*H202</f>
        <v>0</v>
      </c>
      <c r="Q202" s="224">
        <v>0.45937290600000003</v>
      </c>
      <c r="R202" s="224">
        <f>Q202*H202</f>
        <v>0.91874581200000005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79</v>
      </c>
      <c r="AY202" s="20" t="s">
        <v>164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77</v>
      </c>
      <c r="BK202" s="227">
        <f>ROUND(I202*H202,2)</f>
        <v>0</v>
      </c>
      <c r="BL202" s="20" t="s">
        <v>171</v>
      </c>
      <c r="BM202" s="226" t="s">
        <v>2092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626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79</v>
      </c>
    </row>
    <row r="204" s="12" customFormat="1" ht="22.8" customHeight="1">
      <c r="A204" s="12"/>
      <c r="B204" s="199"/>
      <c r="C204" s="200"/>
      <c r="D204" s="201" t="s">
        <v>69</v>
      </c>
      <c r="E204" s="213" t="s">
        <v>658</v>
      </c>
      <c r="F204" s="213" t="s">
        <v>659</v>
      </c>
      <c r="G204" s="200"/>
      <c r="H204" s="200"/>
      <c r="I204" s="203"/>
      <c r="J204" s="214">
        <f>BK204</f>
        <v>0</v>
      </c>
      <c r="K204" s="200"/>
      <c r="L204" s="205"/>
      <c r="M204" s="206"/>
      <c r="N204" s="207"/>
      <c r="O204" s="207"/>
      <c r="P204" s="208">
        <f>SUM(P205:P218)</f>
        <v>0</v>
      </c>
      <c r="Q204" s="207"/>
      <c r="R204" s="208">
        <f>SUM(R205:R218)</f>
        <v>6.3360000000000003</v>
      </c>
      <c r="S204" s="207"/>
      <c r="T204" s="209">
        <f>SUM(T205:T218)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10" t="s">
        <v>77</v>
      </c>
      <c r="AT204" s="211" t="s">
        <v>69</v>
      </c>
      <c r="AU204" s="211" t="s">
        <v>77</v>
      </c>
      <c r="AY204" s="210" t="s">
        <v>164</v>
      </c>
      <c r="BK204" s="212">
        <f>SUM(BK205:BK218)</f>
        <v>0</v>
      </c>
    </row>
    <row r="205" s="2" customFormat="1" ht="33" customHeight="1">
      <c r="A205" s="41"/>
      <c r="B205" s="42"/>
      <c r="C205" s="215" t="s">
        <v>413</v>
      </c>
      <c r="D205" s="215" t="s">
        <v>166</v>
      </c>
      <c r="E205" s="216" t="s">
        <v>916</v>
      </c>
      <c r="F205" s="217" t="s">
        <v>1042</v>
      </c>
      <c r="G205" s="218" t="s">
        <v>200</v>
      </c>
      <c r="H205" s="219">
        <v>528</v>
      </c>
      <c r="I205" s="220"/>
      <c r="J205" s="221">
        <f>ROUND(I205*H205,2)</f>
        <v>0</v>
      </c>
      <c r="K205" s="217" t="s">
        <v>19</v>
      </c>
      <c r="L205" s="47"/>
      <c r="M205" s="222" t="s">
        <v>19</v>
      </c>
      <c r="N205" s="223" t="s">
        <v>41</v>
      </c>
      <c r="O205" s="87"/>
      <c r="P205" s="224">
        <f>O205*H205</f>
        <v>0</v>
      </c>
      <c r="Q205" s="224">
        <v>0.0060000000000000001</v>
      </c>
      <c r="R205" s="224">
        <f>Q205*H205</f>
        <v>3.1680000000000001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171</v>
      </c>
      <c r="AT205" s="226" t="s">
        <v>166</v>
      </c>
      <c r="AU205" s="226" t="s">
        <v>79</v>
      </c>
      <c r="AY205" s="20" t="s">
        <v>164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77</v>
      </c>
      <c r="BK205" s="227">
        <f>ROUND(I205*H205,2)</f>
        <v>0</v>
      </c>
      <c r="BL205" s="20" t="s">
        <v>171</v>
      </c>
      <c r="BM205" s="226" t="s">
        <v>2093</v>
      </c>
    </row>
    <row r="206" s="13" customFormat="1">
      <c r="A206" s="13"/>
      <c r="B206" s="233"/>
      <c r="C206" s="234"/>
      <c r="D206" s="235" t="s">
        <v>175</v>
      </c>
      <c r="E206" s="236" t="s">
        <v>19</v>
      </c>
      <c r="F206" s="237" t="s">
        <v>2048</v>
      </c>
      <c r="G206" s="234"/>
      <c r="H206" s="238">
        <v>180</v>
      </c>
      <c r="I206" s="239"/>
      <c r="J206" s="234"/>
      <c r="K206" s="234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175</v>
      </c>
      <c r="AU206" s="244" t="s">
        <v>79</v>
      </c>
      <c r="AV206" s="13" t="s">
        <v>79</v>
      </c>
      <c r="AW206" s="13" t="s">
        <v>32</v>
      </c>
      <c r="AX206" s="13" t="s">
        <v>70</v>
      </c>
      <c r="AY206" s="244" t="s">
        <v>164</v>
      </c>
    </row>
    <row r="207" s="13" customFormat="1">
      <c r="A207" s="13"/>
      <c r="B207" s="233"/>
      <c r="C207" s="234"/>
      <c r="D207" s="235" t="s">
        <v>175</v>
      </c>
      <c r="E207" s="236" t="s">
        <v>19</v>
      </c>
      <c r="F207" s="237" t="s">
        <v>2052</v>
      </c>
      <c r="G207" s="234"/>
      <c r="H207" s="238">
        <v>1</v>
      </c>
      <c r="I207" s="239"/>
      <c r="J207" s="234"/>
      <c r="K207" s="234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175</v>
      </c>
      <c r="AU207" s="244" t="s">
        <v>79</v>
      </c>
      <c r="AV207" s="13" t="s">
        <v>79</v>
      </c>
      <c r="AW207" s="13" t="s">
        <v>32</v>
      </c>
      <c r="AX207" s="13" t="s">
        <v>70</v>
      </c>
      <c r="AY207" s="244" t="s">
        <v>164</v>
      </c>
    </row>
    <row r="208" s="13" customFormat="1">
      <c r="A208" s="13"/>
      <c r="B208" s="233"/>
      <c r="C208" s="234"/>
      <c r="D208" s="235" t="s">
        <v>175</v>
      </c>
      <c r="E208" s="236" t="s">
        <v>19</v>
      </c>
      <c r="F208" s="237" t="s">
        <v>2045</v>
      </c>
      <c r="G208" s="234"/>
      <c r="H208" s="238">
        <v>2</v>
      </c>
      <c r="I208" s="239"/>
      <c r="J208" s="234"/>
      <c r="K208" s="234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175</v>
      </c>
      <c r="AU208" s="244" t="s">
        <v>79</v>
      </c>
      <c r="AV208" s="13" t="s">
        <v>79</v>
      </c>
      <c r="AW208" s="13" t="s">
        <v>32</v>
      </c>
      <c r="AX208" s="13" t="s">
        <v>70</v>
      </c>
      <c r="AY208" s="244" t="s">
        <v>164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2057</v>
      </c>
      <c r="G209" s="234"/>
      <c r="H209" s="238">
        <v>110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79</v>
      </c>
      <c r="AV209" s="13" t="s">
        <v>79</v>
      </c>
      <c r="AW209" s="13" t="s">
        <v>32</v>
      </c>
      <c r="AX209" s="13" t="s">
        <v>70</v>
      </c>
      <c r="AY209" s="244" t="s">
        <v>164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2061</v>
      </c>
      <c r="G210" s="234"/>
      <c r="H210" s="238">
        <v>235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4" customFormat="1">
      <c r="A211" s="14"/>
      <c r="B211" s="245"/>
      <c r="C211" s="246"/>
      <c r="D211" s="235" t="s">
        <v>175</v>
      </c>
      <c r="E211" s="247" t="s">
        <v>19</v>
      </c>
      <c r="F211" s="248" t="s">
        <v>177</v>
      </c>
      <c r="G211" s="246"/>
      <c r="H211" s="249">
        <v>528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175</v>
      </c>
      <c r="AU211" s="255" t="s">
        <v>79</v>
      </c>
      <c r="AV211" s="14" t="s">
        <v>171</v>
      </c>
      <c r="AW211" s="14" t="s">
        <v>32</v>
      </c>
      <c r="AX211" s="14" t="s">
        <v>77</v>
      </c>
      <c r="AY211" s="255" t="s">
        <v>164</v>
      </c>
    </row>
    <row r="212" s="2" customFormat="1" ht="24.15" customHeight="1">
      <c r="A212" s="41"/>
      <c r="B212" s="42"/>
      <c r="C212" s="215" t="s">
        <v>420</v>
      </c>
      <c r="D212" s="215" t="s">
        <v>166</v>
      </c>
      <c r="E212" s="216" t="s">
        <v>921</v>
      </c>
      <c r="F212" s="217" t="s">
        <v>1044</v>
      </c>
      <c r="G212" s="218" t="s">
        <v>200</v>
      </c>
      <c r="H212" s="219">
        <v>528</v>
      </c>
      <c r="I212" s="220"/>
      <c r="J212" s="221">
        <f>ROUND(I212*H212,2)</f>
        <v>0</v>
      </c>
      <c r="K212" s="217" t="s">
        <v>19</v>
      </c>
      <c r="L212" s="47"/>
      <c r="M212" s="222" t="s">
        <v>19</v>
      </c>
      <c r="N212" s="223" t="s">
        <v>41</v>
      </c>
      <c r="O212" s="87"/>
      <c r="P212" s="224">
        <f>O212*H212</f>
        <v>0</v>
      </c>
      <c r="Q212" s="224">
        <v>0.0060000000000000001</v>
      </c>
      <c r="R212" s="224">
        <f>Q212*H212</f>
        <v>3.1680000000000001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171</v>
      </c>
      <c r="AT212" s="226" t="s">
        <v>166</v>
      </c>
      <c r="AU212" s="226" t="s">
        <v>79</v>
      </c>
      <c r="AY212" s="20" t="s">
        <v>164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77</v>
      </c>
      <c r="BK212" s="227">
        <f>ROUND(I212*H212,2)</f>
        <v>0</v>
      </c>
      <c r="BL212" s="20" t="s">
        <v>171</v>
      </c>
      <c r="BM212" s="226" t="s">
        <v>2094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2048</v>
      </c>
      <c r="G213" s="234"/>
      <c r="H213" s="238">
        <v>180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2052</v>
      </c>
      <c r="G214" s="234"/>
      <c r="H214" s="238">
        <v>1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3" customFormat="1">
      <c r="A215" s="13"/>
      <c r="B215" s="233"/>
      <c r="C215" s="234"/>
      <c r="D215" s="235" t="s">
        <v>175</v>
      </c>
      <c r="E215" s="236" t="s">
        <v>19</v>
      </c>
      <c r="F215" s="237" t="s">
        <v>2045</v>
      </c>
      <c r="G215" s="234"/>
      <c r="H215" s="238">
        <v>2</v>
      </c>
      <c r="I215" s="239"/>
      <c r="J215" s="234"/>
      <c r="K215" s="234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175</v>
      </c>
      <c r="AU215" s="244" t="s">
        <v>79</v>
      </c>
      <c r="AV215" s="13" t="s">
        <v>79</v>
      </c>
      <c r="AW215" s="13" t="s">
        <v>32</v>
      </c>
      <c r="AX215" s="13" t="s">
        <v>70</v>
      </c>
      <c r="AY215" s="244" t="s">
        <v>164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2057</v>
      </c>
      <c r="G216" s="234"/>
      <c r="H216" s="238">
        <v>110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2061</v>
      </c>
      <c r="G217" s="234"/>
      <c r="H217" s="238">
        <v>235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4" customFormat="1">
      <c r="A218" s="14"/>
      <c r="B218" s="245"/>
      <c r="C218" s="246"/>
      <c r="D218" s="235" t="s">
        <v>175</v>
      </c>
      <c r="E218" s="247" t="s">
        <v>19</v>
      </c>
      <c r="F218" s="248" t="s">
        <v>177</v>
      </c>
      <c r="G218" s="246"/>
      <c r="H218" s="249">
        <v>528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175</v>
      </c>
      <c r="AU218" s="255" t="s">
        <v>79</v>
      </c>
      <c r="AV218" s="14" t="s">
        <v>171</v>
      </c>
      <c r="AW218" s="14" t="s">
        <v>32</v>
      </c>
      <c r="AX218" s="14" t="s">
        <v>77</v>
      </c>
      <c r="AY218" s="255" t="s">
        <v>164</v>
      </c>
    </row>
    <row r="219" s="12" customFormat="1" ht="22.8" customHeight="1">
      <c r="A219" s="12"/>
      <c r="B219" s="199"/>
      <c r="C219" s="200"/>
      <c r="D219" s="201" t="s">
        <v>69</v>
      </c>
      <c r="E219" s="213" t="s">
        <v>448</v>
      </c>
      <c r="F219" s="213" t="s">
        <v>449</v>
      </c>
      <c r="G219" s="200"/>
      <c r="H219" s="200"/>
      <c r="I219" s="203"/>
      <c r="J219" s="214">
        <f>BK219</f>
        <v>0</v>
      </c>
      <c r="K219" s="200"/>
      <c r="L219" s="205"/>
      <c r="M219" s="206"/>
      <c r="N219" s="207"/>
      <c r="O219" s="207"/>
      <c r="P219" s="208">
        <f>SUM(P220:P223)</f>
        <v>0</v>
      </c>
      <c r="Q219" s="207"/>
      <c r="R219" s="208">
        <f>SUM(R220:R223)</f>
        <v>0</v>
      </c>
      <c r="S219" s="207"/>
      <c r="T219" s="209">
        <f>SUM(T220:T223)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0" t="s">
        <v>77</v>
      </c>
      <c r="AT219" s="211" t="s">
        <v>69</v>
      </c>
      <c r="AU219" s="211" t="s">
        <v>77</v>
      </c>
      <c r="AY219" s="210" t="s">
        <v>164</v>
      </c>
      <c r="BK219" s="212">
        <f>SUM(BK220:BK223)</f>
        <v>0</v>
      </c>
    </row>
    <row r="220" s="2" customFormat="1" ht="24.15" customHeight="1">
      <c r="A220" s="41"/>
      <c r="B220" s="42"/>
      <c r="C220" s="215" t="s">
        <v>427</v>
      </c>
      <c r="D220" s="215" t="s">
        <v>166</v>
      </c>
      <c r="E220" s="216" t="s">
        <v>451</v>
      </c>
      <c r="F220" s="217" t="s">
        <v>452</v>
      </c>
      <c r="G220" s="218" t="s">
        <v>295</v>
      </c>
      <c r="H220" s="219">
        <v>9.6969999999999992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41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79</v>
      </c>
      <c r="AY220" s="20" t="s">
        <v>164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77</v>
      </c>
      <c r="BK220" s="227">
        <f>ROUND(I220*H220,2)</f>
        <v>0</v>
      </c>
      <c r="BL220" s="20" t="s">
        <v>171</v>
      </c>
      <c r="BM220" s="226" t="s">
        <v>2095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454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79</v>
      </c>
    </row>
    <row r="222" s="2" customFormat="1" ht="33" customHeight="1">
      <c r="A222" s="41"/>
      <c r="B222" s="42"/>
      <c r="C222" s="215" t="s">
        <v>433</v>
      </c>
      <c r="D222" s="215" t="s">
        <v>166</v>
      </c>
      <c r="E222" s="216" t="s">
        <v>456</v>
      </c>
      <c r="F222" s="217" t="s">
        <v>457</v>
      </c>
      <c r="G222" s="218" t="s">
        <v>295</v>
      </c>
      <c r="H222" s="219">
        <v>9.6969999999999992</v>
      </c>
      <c r="I222" s="220"/>
      <c r="J222" s="221">
        <f>ROUND(I222*H222,2)</f>
        <v>0</v>
      </c>
      <c r="K222" s="217" t="s">
        <v>170</v>
      </c>
      <c r="L222" s="47"/>
      <c r="M222" s="222" t="s">
        <v>19</v>
      </c>
      <c r="N222" s="223" t="s">
        <v>41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171</v>
      </c>
      <c r="AT222" s="226" t="s">
        <v>166</v>
      </c>
      <c r="AU222" s="226" t="s">
        <v>79</v>
      </c>
      <c r="AY222" s="20" t="s">
        <v>164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77</v>
      </c>
      <c r="BK222" s="227">
        <f>ROUND(I222*H222,2)</f>
        <v>0</v>
      </c>
      <c r="BL222" s="20" t="s">
        <v>171</v>
      </c>
      <c r="BM222" s="226" t="s">
        <v>2096</v>
      </c>
    </row>
    <row r="223" s="2" customFormat="1">
      <c r="A223" s="41"/>
      <c r="B223" s="42"/>
      <c r="C223" s="43"/>
      <c r="D223" s="228" t="s">
        <v>173</v>
      </c>
      <c r="E223" s="43"/>
      <c r="F223" s="229" t="s">
        <v>459</v>
      </c>
      <c r="G223" s="43"/>
      <c r="H223" s="43"/>
      <c r="I223" s="230"/>
      <c r="J223" s="43"/>
      <c r="K223" s="43"/>
      <c r="L223" s="47"/>
      <c r="M223" s="287"/>
      <c r="N223" s="288"/>
      <c r="O223" s="289"/>
      <c r="P223" s="289"/>
      <c r="Q223" s="289"/>
      <c r="R223" s="289"/>
      <c r="S223" s="289"/>
      <c r="T223" s="290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173</v>
      </c>
      <c r="AU223" s="20" t="s">
        <v>79</v>
      </c>
    </row>
    <row r="224" s="2" customFormat="1" ht="6.96" customHeight="1">
      <c r="A224" s="41"/>
      <c r="B224" s="62"/>
      <c r="C224" s="63"/>
      <c r="D224" s="63"/>
      <c r="E224" s="63"/>
      <c r="F224" s="63"/>
      <c r="G224" s="63"/>
      <c r="H224" s="63"/>
      <c r="I224" s="63"/>
      <c r="J224" s="63"/>
      <c r="K224" s="63"/>
      <c r="L224" s="47"/>
      <c r="M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</row>
  </sheetData>
  <sheetProtection sheet="1" autoFilter="0" formatColumns="0" formatRows="0" objects="1" scenarios="1" spinCount="100000" saltValue="PW9SfTeW1k49mbsxccNeaAcVKFdWeEWfmGXhf+LL0fVJtvrN5bv9xXEnUt7uZ8pm0YU9tCbMFYZvBiMrxszYNQ==" hashValue="s0fVbd5Zh3fFPn9uAMZJJmIXAuZ161oZvsY6EkOgjktIU1n1YjVVqTI8lOZlUxE0i0n3Lbq5XQ1+twxx3McrOA==" algorithmName="SHA-512" password="CC51"/>
  <autoFilter ref="C88:K22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50245121"/>
    <hyperlink ref="F95" r:id="rId2" display="https://podminky.urs.cz/item/CS_URS_2025_01/857241131"/>
    <hyperlink ref="F105" r:id="rId3" display="https://podminky.urs.cz/item/CS_URS_2025_01/871161211"/>
    <hyperlink ref="F112" r:id="rId4" display="https://podminky.urs.cz/item/CS_URS_2025_01/871171211"/>
    <hyperlink ref="F119" r:id="rId5" display="https://podminky.urs.cz/item/CS_URS_2025_01/871181211"/>
    <hyperlink ref="F126" r:id="rId6" display="https://podminky.urs.cz/item/CS_URS_2025_01/871211211"/>
    <hyperlink ref="F133" r:id="rId7" display="https://podminky.urs.cz/item/CS_URS_2025_01/871241221"/>
    <hyperlink ref="F140" r:id="rId8" display="https://podminky.urs.cz/item/CS_URS_2025_01/877162001"/>
    <hyperlink ref="F147" r:id="rId9" display="https://podminky.urs.cz/item/CS_URS_2025_01/877172001"/>
    <hyperlink ref="F154" r:id="rId10" display="https://podminky.urs.cz/item/CS_URS_2025_01/877182001"/>
    <hyperlink ref="F160" r:id="rId11" display="https://podminky.urs.cz/item/CS_URS_2025_01/877211120"/>
    <hyperlink ref="F166" r:id="rId12" display="https://podminky.urs.cz/item/CS_URS_2025_01/877212001"/>
    <hyperlink ref="F173" r:id="rId13" display="https://podminky.urs.cz/item/CS_URS_2025_01/877232001"/>
    <hyperlink ref="F181" r:id="rId14" display="https://podminky.urs.cz/item/CS_URS_2025_01/877241122"/>
    <hyperlink ref="F187" r:id="rId15" display="https://podminky.urs.cz/item/CS_URS_2025_01/892233122"/>
    <hyperlink ref="F195" r:id="rId16" display="https://podminky.urs.cz/item/CS_URS_2025_01/892241111"/>
    <hyperlink ref="F203" r:id="rId17" display="https://podminky.urs.cz/item/CS_URS_2025_01/892372111"/>
    <hyperlink ref="F221" r:id="rId18" display="https://podminky.urs.cz/item/CS_URS_2025_01/998276101"/>
    <hyperlink ref="F223" r:id="rId19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2097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2098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ROUND((SUM(BE93:BE431)),  2)</f>
        <v>0</v>
      </c>
      <c r="G35" s="41"/>
      <c r="H35" s="41"/>
      <c r="I35" s="160">
        <v>0.20999999999999999</v>
      </c>
      <c r="J35" s="159">
        <f>ROUND(((SUM(BE93:BE431))*I35),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ROUND((SUM(BF93:BF431)),  2)</f>
        <v>0</v>
      </c>
      <c r="G36" s="41"/>
      <c r="H36" s="41"/>
      <c r="I36" s="160">
        <v>0.12</v>
      </c>
      <c r="J36" s="159">
        <f>ROUND(((SUM(BF93:BF431))*I36),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ROUND((SUM(BG93:BG431)),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ROUND((SUM(BH93:BH431)),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ROUND((SUM(BI93:BI431)),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2097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004.001 - Výkopové práce a obnova povrchů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141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143</v>
      </c>
      <c r="E66" s="185"/>
      <c r="F66" s="185"/>
      <c r="G66" s="185"/>
      <c r="H66" s="185"/>
      <c r="I66" s="185"/>
      <c r="J66" s="186">
        <f>J289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144</v>
      </c>
      <c r="E67" s="185"/>
      <c r="F67" s="185"/>
      <c r="G67" s="185"/>
      <c r="H67" s="185"/>
      <c r="I67" s="185"/>
      <c r="J67" s="186">
        <f>J309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145</v>
      </c>
      <c r="E68" s="185"/>
      <c r="F68" s="185"/>
      <c r="G68" s="185"/>
      <c r="H68" s="185"/>
      <c r="I68" s="185"/>
      <c r="J68" s="186">
        <f>J348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146</v>
      </c>
      <c r="E69" s="185"/>
      <c r="F69" s="185"/>
      <c r="G69" s="185"/>
      <c r="H69" s="185"/>
      <c r="I69" s="185"/>
      <c r="J69" s="186">
        <f>J371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147</v>
      </c>
      <c r="E70" s="185"/>
      <c r="F70" s="185"/>
      <c r="G70" s="185"/>
      <c r="H70" s="185"/>
      <c r="I70" s="185"/>
      <c r="J70" s="186">
        <f>J392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148</v>
      </c>
      <c r="E71" s="185"/>
      <c r="F71" s="185"/>
      <c r="G71" s="185"/>
      <c r="H71" s="185"/>
      <c r="I71" s="185"/>
      <c r="J71" s="186">
        <f>J427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2" t="str">
        <f>E7</f>
        <v>UHERSKÝ BROD, REKONSTRUKCE I.TP - UL. U SBORU, HODINÁŘSKÁ, NERUDOVA, KOMENSKÉHO, NAARDENSKÁ, PECHÁČKOVA, SEICHERTOVA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133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2097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135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004.001 - Výkopové práce a obnova povrchů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Uherský Brod</v>
      </c>
      <c r="G87" s="43"/>
      <c r="H87" s="43"/>
      <c r="I87" s="35" t="s">
        <v>23</v>
      </c>
      <c r="J87" s="75" t="str">
        <f>IF(J14="","",J14)</f>
        <v>22. 4. 2025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 xml:space="preserve"> </v>
      </c>
      <c r="G89" s="43"/>
      <c r="H89" s="43"/>
      <c r="I89" s="35" t="s">
        <v>31</v>
      </c>
      <c r="J89" s="39" t="str">
        <f>E23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33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150</v>
      </c>
      <c r="D92" s="191" t="s">
        <v>55</v>
      </c>
      <c r="E92" s="191" t="s">
        <v>51</v>
      </c>
      <c r="F92" s="191" t="s">
        <v>52</v>
      </c>
      <c r="G92" s="191" t="s">
        <v>151</v>
      </c>
      <c r="H92" s="191" t="s">
        <v>152</v>
      </c>
      <c r="I92" s="191" t="s">
        <v>153</v>
      </c>
      <c r="J92" s="191" t="s">
        <v>139</v>
      </c>
      <c r="K92" s="192" t="s">
        <v>154</v>
      </c>
      <c r="L92" s="193"/>
      <c r="M92" s="95" t="s">
        <v>19</v>
      </c>
      <c r="N92" s="96" t="s">
        <v>40</v>
      </c>
      <c r="O92" s="96" t="s">
        <v>155</v>
      </c>
      <c r="P92" s="96" t="s">
        <v>156</v>
      </c>
      <c r="Q92" s="96" t="s">
        <v>157</v>
      </c>
      <c r="R92" s="96" t="s">
        <v>158</v>
      </c>
      <c r="S92" s="96" t="s">
        <v>159</v>
      </c>
      <c r="T92" s="97" t="s">
        <v>160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161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</f>
        <v>0</v>
      </c>
      <c r="Q93" s="99"/>
      <c r="R93" s="196">
        <f>R94</f>
        <v>6.793638807799999</v>
      </c>
      <c r="S93" s="99"/>
      <c r="T93" s="197">
        <f>T94</f>
        <v>72.885999999999996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69</v>
      </c>
      <c r="AU93" s="20" t="s">
        <v>140</v>
      </c>
      <c r="BK93" s="198">
        <f>BK94</f>
        <v>0</v>
      </c>
    </row>
    <row r="94" s="12" customFormat="1" ht="25.92" customHeight="1">
      <c r="A94" s="12"/>
      <c r="B94" s="199"/>
      <c r="C94" s="200"/>
      <c r="D94" s="201" t="s">
        <v>69</v>
      </c>
      <c r="E94" s="202" t="s">
        <v>162</v>
      </c>
      <c r="F94" s="202" t="s">
        <v>163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P95+P289+P309+P348+P371+P392+P427</f>
        <v>0</v>
      </c>
      <c r="Q94" s="207"/>
      <c r="R94" s="208">
        <f>R95+R289+R309+R348+R371+R392+R427</f>
        <v>6.793638807799999</v>
      </c>
      <c r="S94" s="207"/>
      <c r="T94" s="209">
        <f>T95+T289+T309+T348+T371+T392+T427</f>
        <v>72.885999999999996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77</v>
      </c>
      <c r="AT94" s="211" t="s">
        <v>69</v>
      </c>
      <c r="AU94" s="211" t="s">
        <v>70</v>
      </c>
      <c r="AY94" s="210" t="s">
        <v>164</v>
      </c>
      <c r="BK94" s="212">
        <f>BK95+BK289+BK309+BK348+BK371+BK392+BK427</f>
        <v>0</v>
      </c>
    </row>
    <row r="95" s="12" customFormat="1" ht="22.8" customHeight="1">
      <c r="A95" s="12"/>
      <c r="B95" s="199"/>
      <c r="C95" s="200"/>
      <c r="D95" s="201" t="s">
        <v>69</v>
      </c>
      <c r="E95" s="213" t="s">
        <v>77</v>
      </c>
      <c r="F95" s="213" t="s">
        <v>165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SUM(P96:P288)</f>
        <v>0</v>
      </c>
      <c r="Q95" s="207"/>
      <c r="R95" s="208">
        <f>SUM(R96:R288)</f>
        <v>4.9874796527999994</v>
      </c>
      <c r="S95" s="207"/>
      <c r="T95" s="209">
        <f>SUM(T96:T288)</f>
        <v>68.244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77</v>
      </c>
      <c r="AT95" s="211" t="s">
        <v>69</v>
      </c>
      <c r="AU95" s="211" t="s">
        <v>77</v>
      </c>
      <c r="AY95" s="210" t="s">
        <v>164</v>
      </c>
      <c r="BK95" s="212">
        <f>SUM(BK96:BK288)</f>
        <v>0</v>
      </c>
    </row>
    <row r="96" s="2" customFormat="1" ht="37.8" customHeight="1">
      <c r="A96" s="41"/>
      <c r="B96" s="42"/>
      <c r="C96" s="215" t="s">
        <v>77</v>
      </c>
      <c r="D96" s="215" t="s">
        <v>166</v>
      </c>
      <c r="E96" s="216" t="s">
        <v>167</v>
      </c>
      <c r="F96" s="217" t="s">
        <v>168</v>
      </c>
      <c r="G96" s="218" t="s">
        <v>169</v>
      </c>
      <c r="H96" s="219">
        <v>20</v>
      </c>
      <c r="I96" s="220"/>
      <c r="J96" s="221">
        <f>ROUND(I96*H96,2)</f>
        <v>0</v>
      </c>
      <c r="K96" s="217" t="s">
        <v>170</v>
      </c>
      <c r="L96" s="47"/>
      <c r="M96" s="222" t="s">
        <v>19</v>
      </c>
      <c r="N96" s="223" t="s">
        <v>41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0.26000000000000001</v>
      </c>
      <c r="T96" s="225">
        <f>S96*H96</f>
        <v>5.2000000000000002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171</v>
      </c>
      <c r="AT96" s="226" t="s">
        <v>166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2099</v>
      </c>
    </row>
    <row r="97" s="2" customFormat="1">
      <c r="A97" s="41"/>
      <c r="B97" s="42"/>
      <c r="C97" s="43"/>
      <c r="D97" s="228" t="s">
        <v>173</v>
      </c>
      <c r="E97" s="43"/>
      <c r="F97" s="229" t="s">
        <v>174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173</v>
      </c>
      <c r="AU97" s="20" t="s">
        <v>79</v>
      </c>
    </row>
    <row r="98" s="15" customFormat="1">
      <c r="A98" s="15"/>
      <c r="B98" s="256"/>
      <c r="C98" s="257"/>
      <c r="D98" s="235" t="s">
        <v>175</v>
      </c>
      <c r="E98" s="258" t="s">
        <v>19</v>
      </c>
      <c r="F98" s="259" t="s">
        <v>1783</v>
      </c>
      <c r="G98" s="257"/>
      <c r="H98" s="258" t="s">
        <v>19</v>
      </c>
      <c r="I98" s="260"/>
      <c r="J98" s="257"/>
      <c r="K98" s="257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175</v>
      </c>
      <c r="AU98" s="265" t="s">
        <v>79</v>
      </c>
      <c r="AV98" s="15" t="s">
        <v>77</v>
      </c>
      <c r="AW98" s="15" t="s">
        <v>32</v>
      </c>
      <c r="AX98" s="15" t="s">
        <v>70</v>
      </c>
      <c r="AY98" s="265" t="s">
        <v>164</v>
      </c>
    </row>
    <row r="99" s="13" customFormat="1">
      <c r="A99" s="13"/>
      <c r="B99" s="233"/>
      <c r="C99" s="234"/>
      <c r="D99" s="235" t="s">
        <v>175</v>
      </c>
      <c r="E99" s="236" t="s">
        <v>19</v>
      </c>
      <c r="F99" s="237" t="s">
        <v>2100</v>
      </c>
      <c r="G99" s="234"/>
      <c r="H99" s="238">
        <v>20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32</v>
      </c>
      <c r="AX99" s="13" t="s">
        <v>70</v>
      </c>
      <c r="AY99" s="244" t="s">
        <v>164</v>
      </c>
    </row>
    <row r="100" s="14" customFormat="1">
      <c r="A100" s="14"/>
      <c r="B100" s="245"/>
      <c r="C100" s="246"/>
      <c r="D100" s="235" t="s">
        <v>175</v>
      </c>
      <c r="E100" s="247" t="s">
        <v>19</v>
      </c>
      <c r="F100" s="248" t="s">
        <v>177</v>
      </c>
      <c r="G100" s="246"/>
      <c r="H100" s="249">
        <v>20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175</v>
      </c>
      <c r="AU100" s="255" t="s">
        <v>79</v>
      </c>
      <c r="AV100" s="14" t="s">
        <v>171</v>
      </c>
      <c r="AW100" s="14" t="s">
        <v>32</v>
      </c>
      <c r="AX100" s="14" t="s">
        <v>77</v>
      </c>
      <c r="AY100" s="255" t="s">
        <v>164</v>
      </c>
    </row>
    <row r="101" s="2" customFormat="1" ht="37.8" customHeight="1">
      <c r="A101" s="41"/>
      <c r="B101" s="42"/>
      <c r="C101" s="215" t="s">
        <v>79</v>
      </c>
      <c r="D101" s="215" t="s">
        <v>166</v>
      </c>
      <c r="E101" s="216" t="s">
        <v>184</v>
      </c>
      <c r="F101" s="217" t="s">
        <v>185</v>
      </c>
      <c r="G101" s="218" t="s">
        <v>169</v>
      </c>
      <c r="H101" s="219">
        <v>50</v>
      </c>
      <c r="I101" s="220"/>
      <c r="J101" s="221">
        <f>ROUND(I101*H101,2)</f>
        <v>0</v>
      </c>
      <c r="K101" s="217" t="s">
        <v>170</v>
      </c>
      <c r="L101" s="47"/>
      <c r="M101" s="222" t="s">
        <v>19</v>
      </c>
      <c r="N101" s="223" t="s">
        <v>41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0.44</v>
      </c>
      <c r="T101" s="225">
        <f>S101*H101</f>
        <v>22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171</v>
      </c>
      <c r="AT101" s="226" t="s">
        <v>166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2101</v>
      </c>
    </row>
    <row r="102" s="2" customFormat="1">
      <c r="A102" s="41"/>
      <c r="B102" s="42"/>
      <c r="C102" s="43"/>
      <c r="D102" s="228" t="s">
        <v>173</v>
      </c>
      <c r="E102" s="43"/>
      <c r="F102" s="229" t="s">
        <v>187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173</v>
      </c>
      <c r="AU102" s="20" t="s">
        <v>79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2102</v>
      </c>
      <c r="G103" s="234"/>
      <c r="H103" s="238">
        <v>50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50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37.8" customHeight="1">
      <c r="A105" s="41"/>
      <c r="B105" s="42"/>
      <c r="C105" s="215" t="s">
        <v>183</v>
      </c>
      <c r="D105" s="215" t="s">
        <v>166</v>
      </c>
      <c r="E105" s="216" t="s">
        <v>184</v>
      </c>
      <c r="F105" s="217" t="s">
        <v>185</v>
      </c>
      <c r="G105" s="218" t="s">
        <v>169</v>
      </c>
      <c r="H105" s="219">
        <v>50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0.44</v>
      </c>
      <c r="T105" s="225">
        <f>S105*H105</f>
        <v>22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2103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187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15" customFormat="1">
      <c r="A107" s="15"/>
      <c r="B107" s="256"/>
      <c r="C107" s="257"/>
      <c r="D107" s="235" t="s">
        <v>175</v>
      </c>
      <c r="E107" s="258" t="s">
        <v>19</v>
      </c>
      <c r="F107" s="259" t="s">
        <v>195</v>
      </c>
      <c r="G107" s="257"/>
      <c r="H107" s="258" t="s">
        <v>19</v>
      </c>
      <c r="I107" s="260"/>
      <c r="J107" s="257"/>
      <c r="K107" s="257"/>
      <c r="L107" s="261"/>
      <c r="M107" s="262"/>
      <c r="N107" s="263"/>
      <c r="O107" s="263"/>
      <c r="P107" s="263"/>
      <c r="Q107" s="263"/>
      <c r="R107" s="263"/>
      <c r="S107" s="263"/>
      <c r="T107" s="264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5" t="s">
        <v>175</v>
      </c>
      <c r="AU107" s="265" t="s">
        <v>79</v>
      </c>
      <c r="AV107" s="15" t="s">
        <v>77</v>
      </c>
      <c r="AW107" s="15" t="s">
        <v>32</v>
      </c>
      <c r="AX107" s="15" t="s">
        <v>70</v>
      </c>
      <c r="AY107" s="265" t="s">
        <v>164</v>
      </c>
    </row>
    <row r="108" s="13" customFormat="1">
      <c r="A108" s="13"/>
      <c r="B108" s="233"/>
      <c r="C108" s="234"/>
      <c r="D108" s="235" t="s">
        <v>175</v>
      </c>
      <c r="E108" s="236" t="s">
        <v>19</v>
      </c>
      <c r="F108" s="237" t="s">
        <v>2102</v>
      </c>
      <c r="G108" s="234"/>
      <c r="H108" s="238">
        <v>50</v>
      </c>
      <c r="I108" s="239"/>
      <c r="J108" s="234"/>
      <c r="K108" s="234"/>
      <c r="L108" s="240"/>
      <c r="M108" s="241"/>
      <c r="N108" s="242"/>
      <c r="O108" s="242"/>
      <c r="P108" s="242"/>
      <c r="Q108" s="242"/>
      <c r="R108" s="242"/>
      <c r="S108" s="242"/>
      <c r="T108" s="24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4" t="s">
        <v>175</v>
      </c>
      <c r="AU108" s="244" t="s">
        <v>79</v>
      </c>
      <c r="AV108" s="13" t="s">
        <v>79</v>
      </c>
      <c r="AW108" s="13" t="s">
        <v>32</v>
      </c>
      <c r="AX108" s="13" t="s">
        <v>70</v>
      </c>
      <c r="AY108" s="244" t="s">
        <v>164</v>
      </c>
    </row>
    <row r="109" s="14" customFormat="1">
      <c r="A109" s="14"/>
      <c r="B109" s="245"/>
      <c r="C109" s="246"/>
      <c r="D109" s="235" t="s">
        <v>175</v>
      </c>
      <c r="E109" s="247" t="s">
        <v>19</v>
      </c>
      <c r="F109" s="248" t="s">
        <v>177</v>
      </c>
      <c r="G109" s="246"/>
      <c r="H109" s="249">
        <v>50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175</v>
      </c>
      <c r="AU109" s="255" t="s">
        <v>79</v>
      </c>
      <c r="AV109" s="14" t="s">
        <v>171</v>
      </c>
      <c r="AW109" s="14" t="s">
        <v>32</v>
      </c>
      <c r="AX109" s="14" t="s">
        <v>77</v>
      </c>
      <c r="AY109" s="255" t="s">
        <v>164</v>
      </c>
    </row>
    <row r="110" s="2" customFormat="1" ht="24.15" customHeight="1">
      <c r="A110" s="41"/>
      <c r="B110" s="42"/>
      <c r="C110" s="215" t="s">
        <v>171</v>
      </c>
      <c r="D110" s="215" t="s">
        <v>166</v>
      </c>
      <c r="E110" s="216" t="s">
        <v>1060</v>
      </c>
      <c r="F110" s="217" t="s">
        <v>1061</v>
      </c>
      <c r="G110" s="218" t="s">
        <v>169</v>
      </c>
      <c r="H110" s="219">
        <v>117</v>
      </c>
      <c r="I110" s="220"/>
      <c r="J110" s="221">
        <f>ROUND(I110*H110,2)</f>
        <v>0</v>
      </c>
      <c r="K110" s="217" t="s">
        <v>170</v>
      </c>
      <c r="L110" s="47"/>
      <c r="M110" s="222" t="s">
        <v>19</v>
      </c>
      <c r="N110" s="223" t="s">
        <v>41</v>
      </c>
      <c r="O110" s="87"/>
      <c r="P110" s="224">
        <f>O110*H110</f>
        <v>0</v>
      </c>
      <c r="Q110" s="224">
        <v>1.0000000000000001E-05</v>
      </c>
      <c r="R110" s="224">
        <f>Q110*H110</f>
        <v>0.00117</v>
      </c>
      <c r="S110" s="224">
        <v>0.091999999999999998</v>
      </c>
      <c r="T110" s="225">
        <f>S110*H110</f>
        <v>10.763999999999999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171</v>
      </c>
      <c r="AT110" s="226" t="s">
        <v>166</v>
      </c>
      <c r="AU110" s="226" t="s">
        <v>79</v>
      </c>
      <c r="AY110" s="20" t="s">
        <v>164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77</v>
      </c>
      <c r="BK110" s="227">
        <f>ROUND(I110*H110,2)</f>
        <v>0</v>
      </c>
      <c r="BL110" s="20" t="s">
        <v>171</v>
      </c>
      <c r="BM110" s="226" t="s">
        <v>2104</v>
      </c>
    </row>
    <row r="111" s="2" customFormat="1">
      <c r="A111" s="41"/>
      <c r="B111" s="42"/>
      <c r="C111" s="43"/>
      <c r="D111" s="228" t="s">
        <v>173</v>
      </c>
      <c r="E111" s="43"/>
      <c r="F111" s="229" t="s">
        <v>1063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173</v>
      </c>
      <c r="AU111" s="20" t="s">
        <v>79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2105</v>
      </c>
      <c r="G112" s="234"/>
      <c r="H112" s="238">
        <v>95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79</v>
      </c>
      <c r="AV112" s="13" t="s">
        <v>79</v>
      </c>
      <c r="AW112" s="13" t="s">
        <v>32</v>
      </c>
      <c r="AX112" s="13" t="s">
        <v>70</v>
      </c>
      <c r="AY112" s="244" t="s">
        <v>164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2106</v>
      </c>
      <c r="G113" s="234"/>
      <c r="H113" s="238">
        <v>22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117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24.15" customHeight="1">
      <c r="A115" s="41"/>
      <c r="B115" s="42"/>
      <c r="C115" s="215" t="s">
        <v>197</v>
      </c>
      <c r="D115" s="215" t="s">
        <v>166</v>
      </c>
      <c r="E115" s="216" t="s">
        <v>1068</v>
      </c>
      <c r="F115" s="217" t="s">
        <v>1069</v>
      </c>
      <c r="G115" s="218" t="s">
        <v>169</v>
      </c>
      <c r="H115" s="219">
        <v>60</v>
      </c>
      <c r="I115" s="220"/>
      <c r="J115" s="221">
        <f>ROUND(I115*H115,2)</f>
        <v>0</v>
      </c>
      <c r="K115" s="217" t="s">
        <v>170</v>
      </c>
      <c r="L115" s="47"/>
      <c r="M115" s="222" t="s">
        <v>19</v>
      </c>
      <c r="N115" s="223" t="s">
        <v>41</v>
      </c>
      <c r="O115" s="87"/>
      <c r="P115" s="224">
        <f>O115*H115</f>
        <v>0</v>
      </c>
      <c r="Q115" s="224">
        <v>2.0000000000000002E-05</v>
      </c>
      <c r="R115" s="224">
        <f>Q115*H115</f>
        <v>0.0012000000000000001</v>
      </c>
      <c r="S115" s="224">
        <v>0.13800000000000001</v>
      </c>
      <c r="T115" s="225">
        <f>S115*H115</f>
        <v>8.2800000000000011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171</v>
      </c>
      <c r="AT115" s="226" t="s">
        <v>166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2107</v>
      </c>
    </row>
    <row r="116" s="2" customFormat="1">
      <c r="A116" s="41"/>
      <c r="B116" s="42"/>
      <c r="C116" s="43"/>
      <c r="D116" s="228" t="s">
        <v>173</v>
      </c>
      <c r="E116" s="43"/>
      <c r="F116" s="229" t="s">
        <v>1071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173</v>
      </c>
      <c r="AU116" s="20" t="s">
        <v>79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2108</v>
      </c>
      <c r="G117" s="234"/>
      <c r="H117" s="238">
        <v>45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32</v>
      </c>
      <c r="AX117" s="13" t="s">
        <v>70</v>
      </c>
      <c r="AY117" s="244" t="s">
        <v>164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2109</v>
      </c>
      <c r="G118" s="234"/>
      <c r="H118" s="238">
        <v>15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79</v>
      </c>
      <c r="AV118" s="13" t="s">
        <v>79</v>
      </c>
      <c r="AW118" s="13" t="s">
        <v>32</v>
      </c>
      <c r="AX118" s="13" t="s">
        <v>70</v>
      </c>
      <c r="AY118" s="244" t="s">
        <v>164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177</v>
      </c>
      <c r="G119" s="246"/>
      <c r="H119" s="249">
        <v>60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79</v>
      </c>
      <c r="AV119" s="14" t="s">
        <v>171</v>
      </c>
      <c r="AW119" s="14" t="s">
        <v>32</v>
      </c>
      <c r="AX119" s="14" t="s">
        <v>77</v>
      </c>
      <c r="AY119" s="255" t="s">
        <v>164</v>
      </c>
    </row>
    <row r="120" s="2" customFormat="1" ht="49.05" customHeight="1">
      <c r="A120" s="41"/>
      <c r="B120" s="42"/>
      <c r="C120" s="215" t="s">
        <v>204</v>
      </c>
      <c r="D120" s="215" t="s">
        <v>166</v>
      </c>
      <c r="E120" s="216" t="s">
        <v>205</v>
      </c>
      <c r="F120" s="217" t="s">
        <v>206</v>
      </c>
      <c r="G120" s="218" t="s">
        <v>200</v>
      </c>
      <c r="H120" s="219">
        <v>90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41</v>
      </c>
      <c r="O120" s="87"/>
      <c r="P120" s="224">
        <f>O120*H120</f>
        <v>0</v>
      </c>
      <c r="Q120" s="224">
        <v>0.036900000000000002</v>
      </c>
      <c r="R120" s="224">
        <f>Q120*H120</f>
        <v>3.3210000000000002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79</v>
      </c>
      <c r="AY120" s="20" t="s">
        <v>164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77</v>
      </c>
      <c r="BK120" s="227">
        <f>ROUND(I120*H120,2)</f>
        <v>0</v>
      </c>
      <c r="BL120" s="20" t="s">
        <v>171</v>
      </c>
      <c r="BM120" s="226" t="s">
        <v>2110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208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79</v>
      </c>
    </row>
    <row r="122" s="15" customFormat="1">
      <c r="A122" s="15"/>
      <c r="B122" s="256"/>
      <c r="C122" s="257"/>
      <c r="D122" s="235" t="s">
        <v>175</v>
      </c>
      <c r="E122" s="258" t="s">
        <v>19</v>
      </c>
      <c r="F122" s="259" t="s">
        <v>2111</v>
      </c>
      <c r="G122" s="257"/>
      <c r="H122" s="258" t="s">
        <v>19</v>
      </c>
      <c r="I122" s="260"/>
      <c r="J122" s="257"/>
      <c r="K122" s="257"/>
      <c r="L122" s="261"/>
      <c r="M122" s="262"/>
      <c r="N122" s="263"/>
      <c r="O122" s="263"/>
      <c r="P122" s="263"/>
      <c r="Q122" s="263"/>
      <c r="R122" s="263"/>
      <c r="S122" s="263"/>
      <c r="T122" s="264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5" t="s">
        <v>175</v>
      </c>
      <c r="AU122" s="265" t="s">
        <v>79</v>
      </c>
      <c r="AV122" s="15" t="s">
        <v>77</v>
      </c>
      <c r="AW122" s="15" t="s">
        <v>32</v>
      </c>
      <c r="AX122" s="15" t="s">
        <v>70</v>
      </c>
      <c r="AY122" s="265" t="s">
        <v>164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2112</v>
      </c>
      <c r="G123" s="234"/>
      <c r="H123" s="238">
        <v>90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79</v>
      </c>
      <c r="AV123" s="13" t="s">
        <v>79</v>
      </c>
      <c r="AW123" s="13" t="s">
        <v>32</v>
      </c>
      <c r="AX123" s="13" t="s">
        <v>70</v>
      </c>
      <c r="AY123" s="244" t="s">
        <v>164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177</v>
      </c>
      <c r="G124" s="246"/>
      <c r="H124" s="249">
        <v>90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79</v>
      </c>
      <c r="AV124" s="14" t="s">
        <v>171</v>
      </c>
      <c r="AW124" s="14" t="s">
        <v>32</v>
      </c>
      <c r="AX124" s="14" t="s">
        <v>77</v>
      </c>
      <c r="AY124" s="255" t="s">
        <v>164</v>
      </c>
    </row>
    <row r="125" s="2" customFormat="1" ht="49.05" customHeight="1">
      <c r="A125" s="41"/>
      <c r="B125" s="42"/>
      <c r="C125" s="215" t="s">
        <v>211</v>
      </c>
      <c r="D125" s="215" t="s">
        <v>166</v>
      </c>
      <c r="E125" s="216" t="s">
        <v>212</v>
      </c>
      <c r="F125" s="217" t="s">
        <v>213</v>
      </c>
      <c r="G125" s="218" t="s">
        <v>200</v>
      </c>
      <c r="H125" s="219">
        <v>30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41</v>
      </c>
      <c r="O125" s="87"/>
      <c r="P125" s="224">
        <f>O125*H125</f>
        <v>0</v>
      </c>
      <c r="Q125" s="224">
        <v>0.036900000000000002</v>
      </c>
      <c r="R125" s="224">
        <f>Q125*H125</f>
        <v>1.107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79</v>
      </c>
      <c r="AY125" s="20" t="s">
        <v>164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77</v>
      </c>
      <c r="BK125" s="227">
        <f>ROUND(I125*H125,2)</f>
        <v>0</v>
      </c>
      <c r="BL125" s="20" t="s">
        <v>171</v>
      </c>
      <c r="BM125" s="226" t="s">
        <v>2113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215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79</v>
      </c>
    </row>
    <row r="127" s="15" customFormat="1">
      <c r="A127" s="15"/>
      <c r="B127" s="256"/>
      <c r="C127" s="257"/>
      <c r="D127" s="235" t="s">
        <v>175</v>
      </c>
      <c r="E127" s="258" t="s">
        <v>19</v>
      </c>
      <c r="F127" s="259" t="s">
        <v>2111</v>
      </c>
      <c r="G127" s="257"/>
      <c r="H127" s="258" t="s">
        <v>19</v>
      </c>
      <c r="I127" s="260"/>
      <c r="J127" s="257"/>
      <c r="K127" s="257"/>
      <c r="L127" s="261"/>
      <c r="M127" s="262"/>
      <c r="N127" s="263"/>
      <c r="O127" s="263"/>
      <c r="P127" s="263"/>
      <c r="Q127" s="263"/>
      <c r="R127" s="263"/>
      <c r="S127" s="263"/>
      <c r="T127" s="264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5" t="s">
        <v>175</v>
      </c>
      <c r="AU127" s="265" t="s">
        <v>79</v>
      </c>
      <c r="AV127" s="15" t="s">
        <v>77</v>
      </c>
      <c r="AW127" s="15" t="s">
        <v>32</v>
      </c>
      <c r="AX127" s="15" t="s">
        <v>70</v>
      </c>
      <c r="AY127" s="265" t="s">
        <v>164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1088</v>
      </c>
      <c r="G128" s="234"/>
      <c r="H128" s="238">
        <v>30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30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24.15" customHeight="1">
      <c r="A130" s="41"/>
      <c r="B130" s="42"/>
      <c r="C130" s="215" t="s">
        <v>217</v>
      </c>
      <c r="D130" s="215" t="s">
        <v>166</v>
      </c>
      <c r="E130" s="216" t="s">
        <v>218</v>
      </c>
      <c r="F130" s="217" t="s">
        <v>219</v>
      </c>
      <c r="G130" s="218" t="s">
        <v>220</v>
      </c>
      <c r="H130" s="219">
        <v>126.2</v>
      </c>
      <c r="I130" s="220"/>
      <c r="J130" s="221">
        <f>ROUND(I130*H130,2)</f>
        <v>0</v>
      </c>
      <c r="K130" s="217" t="s">
        <v>170</v>
      </c>
      <c r="L130" s="47"/>
      <c r="M130" s="222" t="s">
        <v>19</v>
      </c>
      <c r="N130" s="223" t="s">
        <v>41</v>
      </c>
      <c r="O130" s="87"/>
      <c r="P130" s="224">
        <f>O130*H130</f>
        <v>0</v>
      </c>
      <c r="Q130" s="224">
        <v>0</v>
      </c>
      <c r="R130" s="224">
        <f>Q130*H130</f>
        <v>0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171</v>
      </c>
      <c r="AT130" s="226" t="s">
        <v>166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2114</v>
      </c>
    </row>
    <row r="131" s="2" customFormat="1">
      <c r="A131" s="41"/>
      <c r="B131" s="42"/>
      <c r="C131" s="43"/>
      <c r="D131" s="228" t="s">
        <v>173</v>
      </c>
      <c r="E131" s="43"/>
      <c r="F131" s="229" t="s">
        <v>222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173</v>
      </c>
      <c r="AU131" s="20" t="s">
        <v>79</v>
      </c>
    </row>
    <row r="132" s="15" customFormat="1">
      <c r="A132" s="15"/>
      <c r="B132" s="256"/>
      <c r="C132" s="257"/>
      <c r="D132" s="235" t="s">
        <v>175</v>
      </c>
      <c r="E132" s="258" t="s">
        <v>19</v>
      </c>
      <c r="F132" s="259" t="s">
        <v>223</v>
      </c>
      <c r="G132" s="257"/>
      <c r="H132" s="258" t="s">
        <v>19</v>
      </c>
      <c r="I132" s="260"/>
      <c r="J132" s="257"/>
      <c r="K132" s="257"/>
      <c r="L132" s="261"/>
      <c r="M132" s="262"/>
      <c r="N132" s="263"/>
      <c r="O132" s="263"/>
      <c r="P132" s="263"/>
      <c r="Q132" s="263"/>
      <c r="R132" s="263"/>
      <c r="S132" s="263"/>
      <c r="T132" s="264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5" t="s">
        <v>175</v>
      </c>
      <c r="AU132" s="265" t="s">
        <v>79</v>
      </c>
      <c r="AV132" s="15" t="s">
        <v>77</v>
      </c>
      <c r="AW132" s="15" t="s">
        <v>32</v>
      </c>
      <c r="AX132" s="15" t="s">
        <v>70</v>
      </c>
      <c r="AY132" s="265" t="s">
        <v>164</v>
      </c>
    </row>
    <row r="133" s="15" customFormat="1">
      <c r="A133" s="15"/>
      <c r="B133" s="256"/>
      <c r="C133" s="257"/>
      <c r="D133" s="235" t="s">
        <v>175</v>
      </c>
      <c r="E133" s="258" t="s">
        <v>19</v>
      </c>
      <c r="F133" s="259" t="s">
        <v>317</v>
      </c>
      <c r="G133" s="257"/>
      <c r="H133" s="258" t="s">
        <v>19</v>
      </c>
      <c r="I133" s="260"/>
      <c r="J133" s="257"/>
      <c r="K133" s="257"/>
      <c r="L133" s="261"/>
      <c r="M133" s="262"/>
      <c r="N133" s="263"/>
      <c r="O133" s="263"/>
      <c r="P133" s="263"/>
      <c r="Q133" s="263"/>
      <c r="R133" s="263"/>
      <c r="S133" s="263"/>
      <c r="T133" s="264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5" t="s">
        <v>175</v>
      </c>
      <c r="AU133" s="265" t="s">
        <v>79</v>
      </c>
      <c r="AV133" s="15" t="s">
        <v>77</v>
      </c>
      <c r="AW133" s="15" t="s">
        <v>32</v>
      </c>
      <c r="AX133" s="15" t="s">
        <v>70</v>
      </c>
      <c r="AY133" s="265" t="s">
        <v>164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2115</v>
      </c>
      <c r="G134" s="234"/>
      <c r="H134" s="238">
        <v>63.460000000000001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79</v>
      </c>
      <c r="AV134" s="13" t="s">
        <v>79</v>
      </c>
      <c r="AW134" s="13" t="s">
        <v>32</v>
      </c>
      <c r="AX134" s="13" t="s">
        <v>70</v>
      </c>
      <c r="AY134" s="244" t="s">
        <v>164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2116</v>
      </c>
      <c r="G135" s="234"/>
      <c r="H135" s="238">
        <v>18.879999999999999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2117</v>
      </c>
      <c r="G136" s="234"/>
      <c r="H136" s="238">
        <v>3.3999999999999999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2118</v>
      </c>
      <c r="G137" s="234"/>
      <c r="H137" s="238">
        <v>20.600000000000001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79</v>
      </c>
      <c r="AV137" s="13" t="s">
        <v>79</v>
      </c>
      <c r="AW137" s="13" t="s">
        <v>32</v>
      </c>
      <c r="AX137" s="13" t="s">
        <v>70</v>
      </c>
      <c r="AY137" s="244" t="s">
        <v>164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2119</v>
      </c>
      <c r="G138" s="234"/>
      <c r="H138" s="238">
        <v>16.66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2120</v>
      </c>
      <c r="G139" s="234"/>
      <c r="H139" s="238">
        <v>3.2000000000000002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79</v>
      </c>
      <c r="AV139" s="13" t="s">
        <v>79</v>
      </c>
      <c r="AW139" s="13" t="s">
        <v>32</v>
      </c>
      <c r="AX139" s="13" t="s">
        <v>70</v>
      </c>
      <c r="AY139" s="244" t="s">
        <v>164</v>
      </c>
    </row>
    <row r="140" s="14" customFormat="1">
      <c r="A140" s="14"/>
      <c r="B140" s="245"/>
      <c r="C140" s="246"/>
      <c r="D140" s="235" t="s">
        <v>175</v>
      </c>
      <c r="E140" s="247" t="s">
        <v>19</v>
      </c>
      <c r="F140" s="248" t="s">
        <v>177</v>
      </c>
      <c r="G140" s="246"/>
      <c r="H140" s="249">
        <v>126.2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175</v>
      </c>
      <c r="AU140" s="255" t="s">
        <v>79</v>
      </c>
      <c r="AV140" s="14" t="s">
        <v>171</v>
      </c>
      <c r="AW140" s="14" t="s">
        <v>32</v>
      </c>
      <c r="AX140" s="14" t="s">
        <v>77</v>
      </c>
      <c r="AY140" s="255" t="s">
        <v>164</v>
      </c>
    </row>
    <row r="141" s="2" customFormat="1" ht="24.15" customHeight="1">
      <c r="A141" s="41"/>
      <c r="B141" s="42"/>
      <c r="C141" s="215" t="s">
        <v>227</v>
      </c>
      <c r="D141" s="215" t="s">
        <v>166</v>
      </c>
      <c r="E141" s="216" t="s">
        <v>228</v>
      </c>
      <c r="F141" s="217" t="s">
        <v>229</v>
      </c>
      <c r="G141" s="218" t="s">
        <v>220</v>
      </c>
      <c r="H141" s="219">
        <v>92.5</v>
      </c>
      <c r="I141" s="220"/>
      <c r="J141" s="221">
        <f>ROUND(I141*H141,2)</f>
        <v>0</v>
      </c>
      <c r="K141" s="217" t="s">
        <v>170</v>
      </c>
      <c r="L141" s="47"/>
      <c r="M141" s="222" t="s">
        <v>19</v>
      </c>
      <c r="N141" s="223" t="s">
        <v>41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171</v>
      </c>
      <c r="AT141" s="226" t="s">
        <v>166</v>
      </c>
      <c r="AU141" s="226" t="s">
        <v>79</v>
      </c>
      <c r="AY141" s="20" t="s">
        <v>164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77</v>
      </c>
      <c r="BK141" s="227">
        <f>ROUND(I141*H141,2)</f>
        <v>0</v>
      </c>
      <c r="BL141" s="20" t="s">
        <v>171</v>
      </c>
      <c r="BM141" s="226" t="s">
        <v>2121</v>
      </c>
    </row>
    <row r="142" s="2" customFormat="1">
      <c r="A142" s="41"/>
      <c r="B142" s="42"/>
      <c r="C142" s="43"/>
      <c r="D142" s="228" t="s">
        <v>173</v>
      </c>
      <c r="E142" s="43"/>
      <c r="F142" s="229" t="s">
        <v>231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173</v>
      </c>
      <c r="AU142" s="20" t="s">
        <v>79</v>
      </c>
    </row>
    <row r="143" s="15" customFormat="1">
      <c r="A143" s="15"/>
      <c r="B143" s="256"/>
      <c r="C143" s="257"/>
      <c r="D143" s="235" t="s">
        <v>175</v>
      </c>
      <c r="E143" s="258" t="s">
        <v>19</v>
      </c>
      <c r="F143" s="259" t="s">
        <v>319</v>
      </c>
      <c r="G143" s="257"/>
      <c r="H143" s="258" t="s">
        <v>19</v>
      </c>
      <c r="I143" s="260"/>
      <c r="J143" s="257"/>
      <c r="K143" s="257"/>
      <c r="L143" s="261"/>
      <c r="M143" s="262"/>
      <c r="N143" s="263"/>
      <c r="O143" s="263"/>
      <c r="P143" s="263"/>
      <c r="Q143" s="263"/>
      <c r="R143" s="263"/>
      <c r="S143" s="263"/>
      <c r="T143" s="26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5" t="s">
        <v>175</v>
      </c>
      <c r="AU143" s="265" t="s">
        <v>79</v>
      </c>
      <c r="AV143" s="15" t="s">
        <v>77</v>
      </c>
      <c r="AW143" s="15" t="s">
        <v>32</v>
      </c>
      <c r="AX143" s="15" t="s">
        <v>70</v>
      </c>
      <c r="AY143" s="265" t="s">
        <v>164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2122</v>
      </c>
      <c r="G144" s="234"/>
      <c r="H144" s="238">
        <v>23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79</v>
      </c>
      <c r="AV144" s="13" t="s">
        <v>79</v>
      </c>
      <c r="AW144" s="13" t="s">
        <v>32</v>
      </c>
      <c r="AX144" s="13" t="s">
        <v>70</v>
      </c>
      <c r="AY144" s="244" t="s">
        <v>164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2123</v>
      </c>
      <c r="G145" s="234"/>
      <c r="H145" s="238">
        <v>27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2124</v>
      </c>
      <c r="G146" s="234"/>
      <c r="H146" s="238">
        <v>8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2125</v>
      </c>
      <c r="G147" s="234"/>
      <c r="H147" s="238">
        <v>8.5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2126</v>
      </c>
      <c r="G148" s="234"/>
      <c r="H148" s="238">
        <v>18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79</v>
      </c>
      <c r="AV148" s="13" t="s">
        <v>79</v>
      </c>
      <c r="AW148" s="13" t="s">
        <v>32</v>
      </c>
      <c r="AX148" s="13" t="s">
        <v>70</v>
      </c>
      <c r="AY148" s="244" t="s">
        <v>164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2127</v>
      </c>
      <c r="G149" s="234"/>
      <c r="H149" s="238">
        <v>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79</v>
      </c>
      <c r="AV149" s="13" t="s">
        <v>79</v>
      </c>
      <c r="AW149" s="13" t="s">
        <v>32</v>
      </c>
      <c r="AX149" s="13" t="s">
        <v>70</v>
      </c>
      <c r="AY149" s="244" t="s">
        <v>164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177</v>
      </c>
      <c r="G150" s="246"/>
      <c r="H150" s="249">
        <v>92.5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79</v>
      </c>
      <c r="AV150" s="14" t="s">
        <v>171</v>
      </c>
      <c r="AW150" s="14" t="s">
        <v>32</v>
      </c>
      <c r="AX150" s="14" t="s">
        <v>77</v>
      </c>
      <c r="AY150" s="255" t="s">
        <v>164</v>
      </c>
    </row>
    <row r="151" s="2" customFormat="1" ht="24.15" customHeight="1">
      <c r="A151" s="41"/>
      <c r="B151" s="42"/>
      <c r="C151" s="215" t="s">
        <v>236</v>
      </c>
      <c r="D151" s="215" t="s">
        <v>166</v>
      </c>
      <c r="E151" s="216" t="s">
        <v>237</v>
      </c>
      <c r="F151" s="217" t="s">
        <v>238</v>
      </c>
      <c r="G151" s="218" t="s">
        <v>220</v>
      </c>
      <c r="H151" s="219">
        <v>40</v>
      </c>
      <c r="I151" s="220"/>
      <c r="J151" s="221">
        <f>ROUND(I151*H151,2)</f>
        <v>0</v>
      </c>
      <c r="K151" s="217" t="s">
        <v>170</v>
      </c>
      <c r="L151" s="47"/>
      <c r="M151" s="222" t="s">
        <v>19</v>
      </c>
      <c r="N151" s="223" t="s">
        <v>41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171</v>
      </c>
      <c r="AT151" s="226" t="s">
        <v>166</v>
      </c>
      <c r="AU151" s="226" t="s">
        <v>79</v>
      </c>
      <c r="AY151" s="20" t="s">
        <v>164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77</v>
      </c>
      <c r="BK151" s="227">
        <f>ROUND(I151*H151,2)</f>
        <v>0</v>
      </c>
      <c r="BL151" s="20" t="s">
        <v>171</v>
      </c>
      <c r="BM151" s="226" t="s">
        <v>2128</v>
      </c>
    </row>
    <row r="152" s="2" customFormat="1">
      <c r="A152" s="41"/>
      <c r="B152" s="42"/>
      <c r="C152" s="43"/>
      <c r="D152" s="228" t="s">
        <v>173</v>
      </c>
      <c r="E152" s="43"/>
      <c r="F152" s="229" t="s">
        <v>240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173</v>
      </c>
      <c r="AU152" s="20" t="s">
        <v>79</v>
      </c>
    </row>
    <row r="153" s="15" customFormat="1">
      <c r="A153" s="15"/>
      <c r="B153" s="256"/>
      <c r="C153" s="257"/>
      <c r="D153" s="235" t="s">
        <v>175</v>
      </c>
      <c r="E153" s="258" t="s">
        <v>19</v>
      </c>
      <c r="F153" s="259" t="s">
        <v>241</v>
      </c>
      <c r="G153" s="257"/>
      <c r="H153" s="258" t="s">
        <v>19</v>
      </c>
      <c r="I153" s="260"/>
      <c r="J153" s="257"/>
      <c r="K153" s="257"/>
      <c r="L153" s="261"/>
      <c r="M153" s="262"/>
      <c r="N153" s="263"/>
      <c r="O153" s="263"/>
      <c r="P153" s="263"/>
      <c r="Q153" s="263"/>
      <c r="R153" s="263"/>
      <c r="S153" s="263"/>
      <c r="T153" s="264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5" t="s">
        <v>175</v>
      </c>
      <c r="AU153" s="265" t="s">
        <v>79</v>
      </c>
      <c r="AV153" s="15" t="s">
        <v>77</v>
      </c>
      <c r="AW153" s="15" t="s">
        <v>32</v>
      </c>
      <c r="AX153" s="15" t="s">
        <v>70</v>
      </c>
      <c r="AY153" s="265" t="s">
        <v>164</v>
      </c>
    </row>
    <row r="154" s="15" customFormat="1">
      <c r="A154" s="15"/>
      <c r="B154" s="256"/>
      <c r="C154" s="257"/>
      <c r="D154" s="235" t="s">
        <v>175</v>
      </c>
      <c r="E154" s="258" t="s">
        <v>19</v>
      </c>
      <c r="F154" s="259" t="s">
        <v>2111</v>
      </c>
      <c r="G154" s="257"/>
      <c r="H154" s="258" t="s">
        <v>19</v>
      </c>
      <c r="I154" s="260"/>
      <c r="J154" s="257"/>
      <c r="K154" s="257"/>
      <c r="L154" s="261"/>
      <c r="M154" s="262"/>
      <c r="N154" s="263"/>
      <c r="O154" s="263"/>
      <c r="P154" s="263"/>
      <c r="Q154" s="263"/>
      <c r="R154" s="263"/>
      <c r="S154" s="263"/>
      <c r="T154" s="26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5" t="s">
        <v>175</v>
      </c>
      <c r="AU154" s="265" t="s">
        <v>79</v>
      </c>
      <c r="AV154" s="15" t="s">
        <v>77</v>
      </c>
      <c r="AW154" s="15" t="s">
        <v>32</v>
      </c>
      <c r="AX154" s="15" t="s">
        <v>70</v>
      </c>
      <c r="AY154" s="265" t="s">
        <v>164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2129</v>
      </c>
      <c r="G155" s="234"/>
      <c r="H155" s="238">
        <v>30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79</v>
      </c>
      <c r="AV155" s="13" t="s">
        <v>79</v>
      </c>
      <c r="AW155" s="13" t="s">
        <v>32</v>
      </c>
      <c r="AX155" s="13" t="s">
        <v>70</v>
      </c>
      <c r="AY155" s="244" t="s">
        <v>164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1105</v>
      </c>
      <c r="G156" s="234"/>
      <c r="H156" s="238">
        <v>10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40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16.5" customHeight="1">
      <c r="A158" s="41"/>
      <c r="B158" s="42"/>
      <c r="C158" s="215" t="s">
        <v>244</v>
      </c>
      <c r="D158" s="215" t="s">
        <v>166</v>
      </c>
      <c r="E158" s="216" t="s">
        <v>245</v>
      </c>
      <c r="F158" s="217" t="s">
        <v>246</v>
      </c>
      <c r="G158" s="218" t="s">
        <v>169</v>
      </c>
      <c r="H158" s="219">
        <v>508.07999999999998</v>
      </c>
      <c r="I158" s="220"/>
      <c r="J158" s="221">
        <f>ROUND(I158*H158,2)</f>
        <v>0</v>
      </c>
      <c r="K158" s="217" t="s">
        <v>170</v>
      </c>
      <c r="L158" s="47"/>
      <c r="M158" s="222" t="s">
        <v>19</v>
      </c>
      <c r="N158" s="223" t="s">
        <v>41</v>
      </c>
      <c r="O158" s="87"/>
      <c r="P158" s="224">
        <f>O158*H158</f>
        <v>0</v>
      </c>
      <c r="Q158" s="224">
        <v>0.00070100000000000002</v>
      </c>
      <c r="R158" s="224">
        <f>Q158*H158</f>
        <v>0.35616407999999999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171</v>
      </c>
      <c r="AT158" s="226" t="s">
        <v>166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2130</v>
      </c>
    </row>
    <row r="159" s="2" customFormat="1">
      <c r="A159" s="41"/>
      <c r="B159" s="42"/>
      <c r="C159" s="43"/>
      <c r="D159" s="228" t="s">
        <v>173</v>
      </c>
      <c r="E159" s="43"/>
      <c r="F159" s="229" t="s">
        <v>248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173</v>
      </c>
      <c r="AU159" s="20" t="s">
        <v>79</v>
      </c>
    </row>
    <row r="160" s="15" customFormat="1">
      <c r="A160" s="15"/>
      <c r="B160" s="256"/>
      <c r="C160" s="257"/>
      <c r="D160" s="235" t="s">
        <v>175</v>
      </c>
      <c r="E160" s="258" t="s">
        <v>19</v>
      </c>
      <c r="F160" s="259" t="s">
        <v>223</v>
      </c>
      <c r="G160" s="257"/>
      <c r="H160" s="258" t="s">
        <v>19</v>
      </c>
      <c r="I160" s="260"/>
      <c r="J160" s="257"/>
      <c r="K160" s="257"/>
      <c r="L160" s="261"/>
      <c r="M160" s="262"/>
      <c r="N160" s="263"/>
      <c r="O160" s="263"/>
      <c r="P160" s="263"/>
      <c r="Q160" s="263"/>
      <c r="R160" s="263"/>
      <c r="S160" s="263"/>
      <c r="T160" s="26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5" t="s">
        <v>175</v>
      </c>
      <c r="AU160" s="265" t="s">
        <v>79</v>
      </c>
      <c r="AV160" s="15" t="s">
        <v>77</v>
      </c>
      <c r="AW160" s="15" t="s">
        <v>32</v>
      </c>
      <c r="AX160" s="15" t="s">
        <v>70</v>
      </c>
      <c r="AY160" s="265" t="s">
        <v>164</v>
      </c>
    </row>
    <row r="161" s="15" customFormat="1">
      <c r="A161" s="15"/>
      <c r="B161" s="256"/>
      <c r="C161" s="257"/>
      <c r="D161" s="235" t="s">
        <v>175</v>
      </c>
      <c r="E161" s="258" t="s">
        <v>19</v>
      </c>
      <c r="F161" s="259" t="s">
        <v>317</v>
      </c>
      <c r="G161" s="257"/>
      <c r="H161" s="258" t="s">
        <v>19</v>
      </c>
      <c r="I161" s="260"/>
      <c r="J161" s="257"/>
      <c r="K161" s="257"/>
      <c r="L161" s="261"/>
      <c r="M161" s="262"/>
      <c r="N161" s="263"/>
      <c r="O161" s="263"/>
      <c r="P161" s="263"/>
      <c r="Q161" s="263"/>
      <c r="R161" s="263"/>
      <c r="S161" s="263"/>
      <c r="T161" s="26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5" t="s">
        <v>175</v>
      </c>
      <c r="AU161" s="265" t="s">
        <v>79</v>
      </c>
      <c r="AV161" s="15" t="s">
        <v>77</v>
      </c>
      <c r="AW161" s="15" t="s">
        <v>32</v>
      </c>
      <c r="AX161" s="15" t="s">
        <v>70</v>
      </c>
      <c r="AY161" s="265" t="s">
        <v>164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2131</v>
      </c>
      <c r="G162" s="234"/>
      <c r="H162" s="238">
        <v>251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2132</v>
      </c>
      <c r="G163" s="234"/>
      <c r="H163" s="238">
        <v>79.200000000000003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79</v>
      </c>
      <c r="AV163" s="13" t="s">
        <v>79</v>
      </c>
      <c r="AW163" s="13" t="s">
        <v>32</v>
      </c>
      <c r="AX163" s="13" t="s">
        <v>70</v>
      </c>
      <c r="AY163" s="244" t="s">
        <v>164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2133</v>
      </c>
      <c r="G164" s="234"/>
      <c r="H164" s="238">
        <v>12.6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79</v>
      </c>
      <c r="AV164" s="13" t="s">
        <v>79</v>
      </c>
      <c r="AW164" s="13" t="s">
        <v>32</v>
      </c>
      <c r="AX164" s="13" t="s">
        <v>70</v>
      </c>
      <c r="AY164" s="244" t="s">
        <v>164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2134</v>
      </c>
      <c r="G165" s="234"/>
      <c r="H165" s="238">
        <v>82.719999999999999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79</v>
      </c>
      <c r="AV165" s="13" t="s">
        <v>79</v>
      </c>
      <c r="AW165" s="13" t="s">
        <v>32</v>
      </c>
      <c r="AX165" s="13" t="s">
        <v>70</v>
      </c>
      <c r="AY165" s="244" t="s">
        <v>164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2135</v>
      </c>
      <c r="G166" s="234"/>
      <c r="H166" s="238">
        <v>70.560000000000002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79</v>
      </c>
      <c r="AV166" s="13" t="s">
        <v>79</v>
      </c>
      <c r="AW166" s="13" t="s">
        <v>32</v>
      </c>
      <c r="AX166" s="13" t="s">
        <v>70</v>
      </c>
      <c r="AY166" s="244" t="s">
        <v>164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2136</v>
      </c>
      <c r="G167" s="234"/>
      <c r="H167" s="238">
        <v>12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79</v>
      </c>
      <c r="AV167" s="13" t="s">
        <v>79</v>
      </c>
      <c r="AW167" s="13" t="s">
        <v>32</v>
      </c>
      <c r="AX167" s="13" t="s">
        <v>70</v>
      </c>
      <c r="AY167" s="244" t="s">
        <v>164</v>
      </c>
    </row>
    <row r="168" s="14" customFormat="1">
      <c r="A168" s="14"/>
      <c r="B168" s="245"/>
      <c r="C168" s="246"/>
      <c r="D168" s="235" t="s">
        <v>175</v>
      </c>
      <c r="E168" s="247" t="s">
        <v>19</v>
      </c>
      <c r="F168" s="248" t="s">
        <v>177</v>
      </c>
      <c r="G168" s="246"/>
      <c r="H168" s="249">
        <v>508.07999999999998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175</v>
      </c>
      <c r="AU168" s="255" t="s">
        <v>79</v>
      </c>
      <c r="AV168" s="14" t="s">
        <v>171</v>
      </c>
      <c r="AW168" s="14" t="s">
        <v>32</v>
      </c>
      <c r="AX168" s="14" t="s">
        <v>77</v>
      </c>
      <c r="AY168" s="255" t="s">
        <v>164</v>
      </c>
    </row>
    <row r="169" s="2" customFormat="1" ht="24.15" customHeight="1">
      <c r="A169" s="41"/>
      <c r="B169" s="42"/>
      <c r="C169" s="215" t="s">
        <v>8</v>
      </c>
      <c r="D169" s="215" t="s">
        <v>166</v>
      </c>
      <c r="E169" s="216" t="s">
        <v>250</v>
      </c>
      <c r="F169" s="217" t="s">
        <v>251</v>
      </c>
      <c r="G169" s="218" t="s">
        <v>169</v>
      </c>
      <c r="H169" s="219">
        <v>508.07999999999998</v>
      </c>
      <c r="I169" s="220"/>
      <c r="J169" s="221">
        <f>ROUND(I169*H169,2)</f>
        <v>0</v>
      </c>
      <c r="K169" s="217" t="s">
        <v>170</v>
      </c>
      <c r="L169" s="47"/>
      <c r="M169" s="222" t="s">
        <v>19</v>
      </c>
      <c r="N169" s="223" t="s">
        <v>41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171</v>
      </c>
      <c r="AT169" s="226" t="s">
        <v>166</v>
      </c>
      <c r="AU169" s="226" t="s">
        <v>79</v>
      </c>
      <c r="AY169" s="20" t="s">
        <v>164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77</v>
      </c>
      <c r="BK169" s="227">
        <f>ROUND(I169*H169,2)</f>
        <v>0</v>
      </c>
      <c r="BL169" s="20" t="s">
        <v>171</v>
      </c>
      <c r="BM169" s="226" t="s">
        <v>2137</v>
      </c>
    </row>
    <row r="170" s="2" customFormat="1">
      <c r="A170" s="41"/>
      <c r="B170" s="42"/>
      <c r="C170" s="43"/>
      <c r="D170" s="228" t="s">
        <v>173</v>
      </c>
      <c r="E170" s="43"/>
      <c r="F170" s="229" t="s">
        <v>253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173</v>
      </c>
      <c r="AU170" s="20" t="s">
        <v>79</v>
      </c>
    </row>
    <row r="171" s="2" customFormat="1" ht="21.75" customHeight="1">
      <c r="A171" s="41"/>
      <c r="B171" s="42"/>
      <c r="C171" s="215" t="s">
        <v>254</v>
      </c>
      <c r="D171" s="215" t="s">
        <v>166</v>
      </c>
      <c r="E171" s="216" t="s">
        <v>255</v>
      </c>
      <c r="F171" s="217" t="s">
        <v>256</v>
      </c>
      <c r="G171" s="218" t="s">
        <v>220</v>
      </c>
      <c r="H171" s="219">
        <v>154.03999999999999</v>
      </c>
      <c r="I171" s="220"/>
      <c r="J171" s="221">
        <f>ROUND(I171*H171,2)</f>
        <v>0</v>
      </c>
      <c r="K171" s="217" t="s">
        <v>170</v>
      </c>
      <c r="L171" s="47"/>
      <c r="M171" s="222" t="s">
        <v>19</v>
      </c>
      <c r="N171" s="223" t="s">
        <v>41</v>
      </c>
      <c r="O171" s="87"/>
      <c r="P171" s="224">
        <f>O171*H171</f>
        <v>0</v>
      </c>
      <c r="Q171" s="224">
        <v>0.00045731999999999999</v>
      </c>
      <c r="R171" s="224">
        <f>Q171*H171</f>
        <v>0.070445572799999995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171</v>
      </c>
      <c r="AT171" s="226" t="s">
        <v>166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2138</v>
      </c>
    </row>
    <row r="172" s="2" customFormat="1">
      <c r="A172" s="41"/>
      <c r="B172" s="42"/>
      <c r="C172" s="43"/>
      <c r="D172" s="228" t="s">
        <v>173</v>
      </c>
      <c r="E172" s="43"/>
      <c r="F172" s="229" t="s">
        <v>258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173</v>
      </c>
      <c r="AU172" s="20" t="s">
        <v>79</v>
      </c>
    </row>
    <row r="173" s="15" customFormat="1">
      <c r="A173" s="15"/>
      <c r="B173" s="256"/>
      <c r="C173" s="257"/>
      <c r="D173" s="235" t="s">
        <v>175</v>
      </c>
      <c r="E173" s="258" t="s">
        <v>19</v>
      </c>
      <c r="F173" s="259" t="s">
        <v>223</v>
      </c>
      <c r="G173" s="257"/>
      <c r="H173" s="258" t="s">
        <v>19</v>
      </c>
      <c r="I173" s="260"/>
      <c r="J173" s="257"/>
      <c r="K173" s="257"/>
      <c r="L173" s="261"/>
      <c r="M173" s="262"/>
      <c r="N173" s="263"/>
      <c r="O173" s="263"/>
      <c r="P173" s="263"/>
      <c r="Q173" s="263"/>
      <c r="R173" s="263"/>
      <c r="S173" s="263"/>
      <c r="T173" s="264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5" t="s">
        <v>175</v>
      </c>
      <c r="AU173" s="265" t="s">
        <v>79</v>
      </c>
      <c r="AV173" s="15" t="s">
        <v>77</v>
      </c>
      <c r="AW173" s="15" t="s">
        <v>32</v>
      </c>
      <c r="AX173" s="15" t="s">
        <v>70</v>
      </c>
      <c r="AY173" s="265" t="s">
        <v>164</v>
      </c>
    </row>
    <row r="174" s="15" customFormat="1">
      <c r="A174" s="15"/>
      <c r="B174" s="256"/>
      <c r="C174" s="257"/>
      <c r="D174" s="235" t="s">
        <v>175</v>
      </c>
      <c r="E174" s="258" t="s">
        <v>19</v>
      </c>
      <c r="F174" s="259" t="s">
        <v>317</v>
      </c>
      <c r="G174" s="257"/>
      <c r="H174" s="258" t="s">
        <v>19</v>
      </c>
      <c r="I174" s="260"/>
      <c r="J174" s="257"/>
      <c r="K174" s="257"/>
      <c r="L174" s="261"/>
      <c r="M174" s="262"/>
      <c r="N174" s="263"/>
      <c r="O174" s="263"/>
      <c r="P174" s="263"/>
      <c r="Q174" s="263"/>
      <c r="R174" s="263"/>
      <c r="S174" s="263"/>
      <c r="T174" s="264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5" t="s">
        <v>175</v>
      </c>
      <c r="AU174" s="265" t="s">
        <v>79</v>
      </c>
      <c r="AV174" s="15" t="s">
        <v>77</v>
      </c>
      <c r="AW174" s="15" t="s">
        <v>32</v>
      </c>
      <c r="AX174" s="15" t="s">
        <v>70</v>
      </c>
      <c r="AY174" s="265" t="s">
        <v>164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2139</v>
      </c>
      <c r="G175" s="234"/>
      <c r="H175" s="238">
        <v>75.700000000000003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79</v>
      </c>
      <c r="AV175" s="13" t="s">
        <v>79</v>
      </c>
      <c r="AW175" s="13" t="s">
        <v>32</v>
      </c>
      <c r="AX175" s="13" t="s">
        <v>70</v>
      </c>
      <c r="AY175" s="244" t="s">
        <v>164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2140</v>
      </c>
      <c r="G176" s="234"/>
      <c r="H176" s="238">
        <v>23.600000000000001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2141</v>
      </c>
      <c r="G177" s="234"/>
      <c r="H177" s="238">
        <v>4.2000000000000002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79</v>
      </c>
      <c r="AV177" s="13" t="s">
        <v>79</v>
      </c>
      <c r="AW177" s="13" t="s">
        <v>32</v>
      </c>
      <c r="AX177" s="13" t="s">
        <v>70</v>
      </c>
      <c r="AY177" s="244" t="s">
        <v>164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2142</v>
      </c>
      <c r="G178" s="234"/>
      <c r="H178" s="238">
        <v>25.960000000000001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2143</v>
      </c>
      <c r="G179" s="234"/>
      <c r="H179" s="238">
        <v>20.579999999999998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79</v>
      </c>
      <c r="AV179" s="13" t="s">
        <v>79</v>
      </c>
      <c r="AW179" s="13" t="s">
        <v>32</v>
      </c>
      <c r="AX179" s="13" t="s">
        <v>70</v>
      </c>
      <c r="AY179" s="244" t="s">
        <v>164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2144</v>
      </c>
      <c r="G180" s="234"/>
      <c r="H180" s="238">
        <v>4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177</v>
      </c>
      <c r="G181" s="246"/>
      <c r="H181" s="249">
        <v>154.04000000000002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79</v>
      </c>
      <c r="AV181" s="14" t="s">
        <v>171</v>
      </c>
      <c r="AW181" s="14" t="s">
        <v>32</v>
      </c>
      <c r="AX181" s="14" t="s">
        <v>77</v>
      </c>
      <c r="AY181" s="255" t="s">
        <v>164</v>
      </c>
    </row>
    <row r="182" s="2" customFormat="1" ht="24.15" customHeight="1">
      <c r="A182" s="41"/>
      <c r="B182" s="42"/>
      <c r="C182" s="215" t="s">
        <v>260</v>
      </c>
      <c r="D182" s="215" t="s">
        <v>166</v>
      </c>
      <c r="E182" s="216" t="s">
        <v>261</v>
      </c>
      <c r="F182" s="217" t="s">
        <v>262</v>
      </c>
      <c r="G182" s="218" t="s">
        <v>220</v>
      </c>
      <c r="H182" s="219">
        <v>154.03999999999999</v>
      </c>
      <c r="I182" s="220"/>
      <c r="J182" s="221">
        <f>ROUND(I182*H182,2)</f>
        <v>0</v>
      </c>
      <c r="K182" s="217" t="s">
        <v>170</v>
      </c>
      <c r="L182" s="47"/>
      <c r="M182" s="222" t="s">
        <v>19</v>
      </c>
      <c r="N182" s="223" t="s">
        <v>41</v>
      </c>
      <c r="O182" s="87"/>
      <c r="P182" s="224">
        <f>O182*H182</f>
        <v>0</v>
      </c>
      <c r="Q182" s="224">
        <v>0</v>
      </c>
      <c r="R182" s="224">
        <f>Q182*H182</f>
        <v>0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171</v>
      </c>
      <c r="AT182" s="226" t="s">
        <v>166</v>
      </c>
      <c r="AU182" s="226" t="s">
        <v>79</v>
      </c>
      <c r="AY182" s="20" t="s">
        <v>164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77</v>
      </c>
      <c r="BK182" s="227">
        <f>ROUND(I182*H182,2)</f>
        <v>0</v>
      </c>
      <c r="BL182" s="20" t="s">
        <v>171</v>
      </c>
      <c r="BM182" s="226" t="s">
        <v>2145</v>
      </c>
    </row>
    <row r="183" s="2" customFormat="1">
      <c r="A183" s="41"/>
      <c r="B183" s="42"/>
      <c r="C183" s="43"/>
      <c r="D183" s="228" t="s">
        <v>173</v>
      </c>
      <c r="E183" s="43"/>
      <c r="F183" s="229" t="s">
        <v>264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173</v>
      </c>
      <c r="AU183" s="20" t="s">
        <v>79</v>
      </c>
    </row>
    <row r="184" s="2" customFormat="1" ht="24.15" customHeight="1">
      <c r="A184" s="41"/>
      <c r="B184" s="42"/>
      <c r="C184" s="215" t="s">
        <v>265</v>
      </c>
      <c r="D184" s="215" t="s">
        <v>166</v>
      </c>
      <c r="E184" s="216" t="s">
        <v>266</v>
      </c>
      <c r="F184" s="217" t="s">
        <v>267</v>
      </c>
      <c r="G184" s="218" t="s">
        <v>169</v>
      </c>
      <c r="H184" s="219">
        <v>225</v>
      </c>
      <c r="I184" s="220"/>
      <c r="J184" s="221">
        <f>ROUND(I184*H184,2)</f>
        <v>0</v>
      </c>
      <c r="K184" s="217" t="s">
        <v>170</v>
      </c>
      <c r="L184" s="47"/>
      <c r="M184" s="222" t="s">
        <v>19</v>
      </c>
      <c r="N184" s="223" t="s">
        <v>41</v>
      </c>
      <c r="O184" s="87"/>
      <c r="P184" s="224">
        <f>O184*H184</f>
        <v>0</v>
      </c>
      <c r="Q184" s="224">
        <v>0.00058</v>
      </c>
      <c r="R184" s="224">
        <f>Q184*H184</f>
        <v>0.13050000000000001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171</v>
      </c>
      <c r="AT184" s="226" t="s">
        <v>166</v>
      </c>
      <c r="AU184" s="226" t="s">
        <v>79</v>
      </c>
      <c r="AY184" s="20" t="s">
        <v>164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77</v>
      </c>
      <c r="BK184" s="227">
        <f>ROUND(I184*H184,2)</f>
        <v>0</v>
      </c>
      <c r="BL184" s="20" t="s">
        <v>171</v>
      </c>
      <c r="BM184" s="226" t="s">
        <v>2146</v>
      </c>
    </row>
    <row r="185" s="2" customFormat="1">
      <c r="A185" s="41"/>
      <c r="B185" s="42"/>
      <c r="C185" s="43"/>
      <c r="D185" s="228" t="s">
        <v>173</v>
      </c>
      <c r="E185" s="43"/>
      <c r="F185" s="229" t="s">
        <v>269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173</v>
      </c>
      <c r="AU185" s="20" t="s">
        <v>79</v>
      </c>
    </row>
    <row r="186" s="15" customFormat="1">
      <c r="A186" s="15"/>
      <c r="B186" s="256"/>
      <c r="C186" s="257"/>
      <c r="D186" s="235" t="s">
        <v>175</v>
      </c>
      <c r="E186" s="258" t="s">
        <v>19</v>
      </c>
      <c r="F186" s="259" t="s">
        <v>319</v>
      </c>
      <c r="G186" s="257"/>
      <c r="H186" s="258" t="s">
        <v>19</v>
      </c>
      <c r="I186" s="260"/>
      <c r="J186" s="257"/>
      <c r="K186" s="257"/>
      <c r="L186" s="261"/>
      <c r="M186" s="262"/>
      <c r="N186" s="263"/>
      <c r="O186" s="263"/>
      <c r="P186" s="263"/>
      <c r="Q186" s="263"/>
      <c r="R186" s="263"/>
      <c r="S186" s="263"/>
      <c r="T186" s="264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5" t="s">
        <v>175</v>
      </c>
      <c r="AU186" s="265" t="s">
        <v>79</v>
      </c>
      <c r="AV186" s="15" t="s">
        <v>77</v>
      </c>
      <c r="AW186" s="15" t="s">
        <v>32</v>
      </c>
      <c r="AX186" s="15" t="s">
        <v>70</v>
      </c>
      <c r="AY186" s="265" t="s">
        <v>164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2147</v>
      </c>
      <c r="G187" s="234"/>
      <c r="H187" s="238">
        <v>52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79</v>
      </c>
      <c r="AV187" s="13" t="s">
        <v>79</v>
      </c>
      <c r="AW187" s="13" t="s">
        <v>32</v>
      </c>
      <c r="AX187" s="13" t="s">
        <v>70</v>
      </c>
      <c r="AY187" s="244" t="s">
        <v>164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2148</v>
      </c>
      <c r="G188" s="234"/>
      <c r="H188" s="238">
        <v>66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2149</v>
      </c>
      <c r="G189" s="234"/>
      <c r="H189" s="238">
        <v>20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2150</v>
      </c>
      <c r="G190" s="234"/>
      <c r="H190" s="238">
        <v>21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2151</v>
      </c>
      <c r="G191" s="234"/>
      <c r="H191" s="238">
        <v>44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2152</v>
      </c>
      <c r="G192" s="234"/>
      <c r="H192" s="238">
        <v>22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225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2" customFormat="1" ht="24.15" customHeight="1">
      <c r="A194" s="41"/>
      <c r="B194" s="42"/>
      <c r="C194" s="215" t="s">
        <v>274</v>
      </c>
      <c r="D194" s="215" t="s">
        <v>166</v>
      </c>
      <c r="E194" s="216" t="s">
        <v>275</v>
      </c>
      <c r="F194" s="217" t="s">
        <v>276</v>
      </c>
      <c r="G194" s="218" t="s">
        <v>169</v>
      </c>
      <c r="H194" s="219">
        <v>225</v>
      </c>
      <c r="I194" s="220"/>
      <c r="J194" s="221">
        <f>ROUND(I194*H194,2)</f>
        <v>0</v>
      </c>
      <c r="K194" s="217" t="s">
        <v>170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2153</v>
      </c>
    </row>
    <row r="195" s="2" customFormat="1">
      <c r="A195" s="41"/>
      <c r="B195" s="42"/>
      <c r="C195" s="43"/>
      <c r="D195" s="228" t="s">
        <v>173</v>
      </c>
      <c r="E195" s="43"/>
      <c r="F195" s="229" t="s">
        <v>278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173</v>
      </c>
      <c r="AU195" s="20" t="s">
        <v>79</v>
      </c>
    </row>
    <row r="196" s="2" customFormat="1" ht="37.8" customHeight="1">
      <c r="A196" s="41"/>
      <c r="B196" s="42"/>
      <c r="C196" s="215" t="s">
        <v>279</v>
      </c>
      <c r="D196" s="215" t="s">
        <v>166</v>
      </c>
      <c r="E196" s="216" t="s">
        <v>280</v>
      </c>
      <c r="F196" s="217" t="s">
        <v>281</v>
      </c>
      <c r="G196" s="218" t="s">
        <v>220</v>
      </c>
      <c r="H196" s="219">
        <v>15</v>
      </c>
      <c r="I196" s="220"/>
      <c r="J196" s="221">
        <f>ROUND(I196*H196,2)</f>
        <v>0</v>
      </c>
      <c r="K196" s="217" t="s">
        <v>170</v>
      </c>
      <c r="L196" s="47"/>
      <c r="M196" s="222" t="s">
        <v>19</v>
      </c>
      <c r="N196" s="223" t="s">
        <v>41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171</v>
      </c>
      <c r="AT196" s="226" t="s">
        <v>166</v>
      </c>
      <c r="AU196" s="226" t="s">
        <v>79</v>
      </c>
      <c r="AY196" s="20" t="s">
        <v>164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77</v>
      </c>
      <c r="BK196" s="227">
        <f>ROUND(I196*H196,2)</f>
        <v>0</v>
      </c>
      <c r="BL196" s="20" t="s">
        <v>171</v>
      </c>
      <c r="BM196" s="226" t="s">
        <v>2154</v>
      </c>
    </row>
    <row r="197" s="2" customFormat="1">
      <c r="A197" s="41"/>
      <c r="B197" s="42"/>
      <c r="C197" s="43"/>
      <c r="D197" s="228" t="s">
        <v>173</v>
      </c>
      <c r="E197" s="43"/>
      <c r="F197" s="229" t="s">
        <v>283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173</v>
      </c>
      <c r="AU197" s="20" t="s">
        <v>79</v>
      </c>
    </row>
    <row r="198" s="15" customFormat="1">
      <c r="A198" s="15"/>
      <c r="B198" s="256"/>
      <c r="C198" s="257"/>
      <c r="D198" s="235" t="s">
        <v>175</v>
      </c>
      <c r="E198" s="258" t="s">
        <v>19</v>
      </c>
      <c r="F198" s="259" t="s">
        <v>195</v>
      </c>
      <c r="G198" s="257"/>
      <c r="H198" s="258" t="s">
        <v>19</v>
      </c>
      <c r="I198" s="260"/>
      <c r="J198" s="257"/>
      <c r="K198" s="257"/>
      <c r="L198" s="261"/>
      <c r="M198" s="262"/>
      <c r="N198" s="263"/>
      <c r="O198" s="263"/>
      <c r="P198" s="263"/>
      <c r="Q198" s="263"/>
      <c r="R198" s="263"/>
      <c r="S198" s="263"/>
      <c r="T198" s="264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5" t="s">
        <v>175</v>
      </c>
      <c r="AU198" s="265" t="s">
        <v>79</v>
      </c>
      <c r="AV198" s="15" t="s">
        <v>77</v>
      </c>
      <c r="AW198" s="15" t="s">
        <v>32</v>
      </c>
      <c r="AX198" s="15" t="s">
        <v>70</v>
      </c>
      <c r="AY198" s="265" t="s">
        <v>164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2155</v>
      </c>
      <c r="G199" s="234"/>
      <c r="H199" s="238">
        <v>15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4" customFormat="1">
      <c r="A200" s="14"/>
      <c r="B200" s="245"/>
      <c r="C200" s="246"/>
      <c r="D200" s="235" t="s">
        <v>175</v>
      </c>
      <c r="E200" s="247" t="s">
        <v>19</v>
      </c>
      <c r="F200" s="248" t="s">
        <v>177</v>
      </c>
      <c r="G200" s="246"/>
      <c r="H200" s="249">
        <v>15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175</v>
      </c>
      <c r="AU200" s="255" t="s">
        <v>79</v>
      </c>
      <c r="AV200" s="14" t="s">
        <v>171</v>
      </c>
      <c r="AW200" s="14" t="s">
        <v>32</v>
      </c>
      <c r="AX200" s="14" t="s">
        <v>77</v>
      </c>
      <c r="AY200" s="255" t="s">
        <v>164</v>
      </c>
    </row>
    <row r="201" s="2" customFormat="1" ht="37.8" customHeight="1">
      <c r="A201" s="41"/>
      <c r="B201" s="42"/>
      <c r="C201" s="215" t="s">
        <v>285</v>
      </c>
      <c r="D201" s="215" t="s">
        <v>166</v>
      </c>
      <c r="E201" s="216" t="s">
        <v>286</v>
      </c>
      <c r="F201" s="217" t="s">
        <v>287</v>
      </c>
      <c r="G201" s="218" t="s">
        <v>220</v>
      </c>
      <c r="H201" s="219">
        <v>218.69999999999999</v>
      </c>
      <c r="I201" s="220"/>
      <c r="J201" s="221">
        <f>ROUND(I201*H201,2)</f>
        <v>0</v>
      </c>
      <c r="K201" s="217" t="s">
        <v>170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2156</v>
      </c>
    </row>
    <row r="202" s="2" customFormat="1">
      <c r="A202" s="41"/>
      <c r="B202" s="42"/>
      <c r="C202" s="43"/>
      <c r="D202" s="228" t="s">
        <v>173</v>
      </c>
      <c r="E202" s="43"/>
      <c r="F202" s="229" t="s">
        <v>289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173</v>
      </c>
      <c r="AU202" s="20" t="s">
        <v>79</v>
      </c>
    </row>
    <row r="203" s="15" customFormat="1">
      <c r="A203" s="15"/>
      <c r="B203" s="256"/>
      <c r="C203" s="257"/>
      <c r="D203" s="235" t="s">
        <v>175</v>
      </c>
      <c r="E203" s="258" t="s">
        <v>19</v>
      </c>
      <c r="F203" s="259" t="s">
        <v>290</v>
      </c>
      <c r="G203" s="257"/>
      <c r="H203" s="258" t="s">
        <v>19</v>
      </c>
      <c r="I203" s="260"/>
      <c r="J203" s="257"/>
      <c r="K203" s="257"/>
      <c r="L203" s="261"/>
      <c r="M203" s="262"/>
      <c r="N203" s="263"/>
      <c r="O203" s="263"/>
      <c r="P203" s="263"/>
      <c r="Q203" s="263"/>
      <c r="R203" s="263"/>
      <c r="S203" s="263"/>
      <c r="T203" s="264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65" t="s">
        <v>175</v>
      </c>
      <c r="AU203" s="265" t="s">
        <v>79</v>
      </c>
      <c r="AV203" s="15" t="s">
        <v>77</v>
      </c>
      <c r="AW203" s="15" t="s">
        <v>32</v>
      </c>
      <c r="AX203" s="15" t="s">
        <v>70</v>
      </c>
      <c r="AY203" s="265" t="s">
        <v>164</v>
      </c>
    </row>
    <row r="204" s="15" customFormat="1">
      <c r="A204" s="15"/>
      <c r="B204" s="256"/>
      <c r="C204" s="257"/>
      <c r="D204" s="235" t="s">
        <v>175</v>
      </c>
      <c r="E204" s="258" t="s">
        <v>19</v>
      </c>
      <c r="F204" s="259" t="s">
        <v>223</v>
      </c>
      <c r="G204" s="257"/>
      <c r="H204" s="258" t="s">
        <v>19</v>
      </c>
      <c r="I204" s="260"/>
      <c r="J204" s="257"/>
      <c r="K204" s="257"/>
      <c r="L204" s="261"/>
      <c r="M204" s="262"/>
      <c r="N204" s="263"/>
      <c r="O204" s="263"/>
      <c r="P204" s="263"/>
      <c r="Q204" s="263"/>
      <c r="R204" s="263"/>
      <c r="S204" s="263"/>
      <c r="T204" s="264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65" t="s">
        <v>175</v>
      </c>
      <c r="AU204" s="265" t="s">
        <v>79</v>
      </c>
      <c r="AV204" s="15" t="s">
        <v>77</v>
      </c>
      <c r="AW204" s="15" t="s">
        <v>32</v>
      </c>
      <c r="AX204" s="15" t="s">
        <v>70</v>
      </c>
      <c r="AY204" s="265" t="s">
        <v>164</v>
      </c>
    </row>
    <row r="205" s="15" customFormat="1">
      <c r="A205" s="15"/>
      <c r="B205" s="256"/>
      <c r="C205" s="257"/>
      <c r="D205" s="235" t="s">
        <v>175</v>
      </c>
      <c r="E205" s="258" t="s">
        <v>19</v>
      </c>
      <c r="F205" s="259" t="s">
        <v>317</v>
      </c>
      <c r="G205" s="257"/>
      <c r="H205" s="258" t="s">
        <v>19</v>
      </c>
      <c r="I205" s="260"/>
      <c r="J205" s="257"/>
      <c r="K205" s="257"/>
      <c r="L205" s="261"/>
      <c r="M205" s="262"/>
      <c r="N205" s="263"/>
      <c r="O205" s="263"/>
      <c r="P205" s="263"/>
      <c r="Q205" s="263"/>
      <c r="R205" s="263"/>
      <c r="S205" s="263"/>
      <c r="T205" s="264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5" t="s">
        <v>175</v>
      </c>
      <c r="AU205" s="265" t="s">
        <v>79</v>
      </c>
      <c r="AV205" s="15" t="s">
        <v>77</v>
      </c>
      <c r="AW205" s="15" t="s">
        <v>32</v>
      </c>
      <c r="AX205" s="15" t="s">
        <v>70</v>
      </c>
      <c r="AY205" s="265" t="s">
        <v>164</v>
      </c>
    </row>
    <row r="206" s="13" customFormat="1">
      <c r="A206" s="13"/>
      <c r="B206" s="233"/>
      <c r="C206" s="234"/>
      <c r="D206" s="235" t="s">
        <v>175</v>
      </c>
      <c r="E206" s="236" t="s">
        <v>19</v>
      </c>
      <c r="F206" s="237" t="s">
        <v>2115</v>
      </c>
      <c r="G206" s="234"/>
      <c r="H206" s="238">
        <v>63.460000000000001</v>
      </c>
      <c r="I206" s="239"/>
      <c r="J206" s="234"/>
      <c r="K206" s="234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175</v>
      </c>
      <c r="AU206" s="244" t="s">
        <v>79</v>
      </c>
      <c r="AV206" s="13" t="s">
        <v>79</v>
      </c>
      <c r="AW206" s="13" t="s">
        <v>32</v>
      </c>
      <c r="AX206" s="13" t="s">
        <v>70</v>
      </c>
      <c r="AY206" s="244" t="s">
        <v>164</v>
      </c>
    </row>
    <row r="207" s="13" customFormat="1">
      <c r="A207" s="13"/>
      <c r="B207" s="233"/>
      <c r="C207" s="234"/>
      <c r="D207" s="235" t="s">
        <v>175</v>
      </c>
      <c r="E207" s="236" t="s">
        <v>19</v>
      </c>
      <c r="F207" s="237" t="s">
        <v>2116</v>
      </c>
      <c r="G207" s="234"/>
      <c r="H207" s="238">
        <v>18.879999999999999</v>
      </c>
      <c r="I207" s="239"/>
      <c r="J207" s="234"/>
      <c r="K207" s="234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175</v>
      </c>
      <c r="AU207" s="244" t="s">
        <v>79</v>
      </c>
      <c r="AV207" s="13" t="s">
        <v>79</v>
      </c>
      <c r="AW207" s="13" t="s">
        <v>32</v>
      </c>
      <c r="AX207" s="13" t="s">
        <v>70</v>
      </c>
      <c r="AY207" s="244" t="s">
        <v>164</v>
      </c>
    </row>
    <row r="208" s="13" customFormat="1">
      <c r="A208" s="13"/>
      <c r="B208" s="233"/>
      <c r="C208" s="234"/>
      <c r="D208" s="235" t="s">
        <v>175</v>
      </c>
      <c r="E208" s="236" t="s">
        <v>19</v>
      </c>
      <c r="F208" s="237" t="s">
        <v>2117</v>
      </c>
      <c r="G208" s="234"/>
      <c r="H208" s="238">
        <v>3.3999999999999999</v>
      </c>
      <c r="I208" s="239"/>
      <c r="J208" s="234"/>
      <c r="K208" s="234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175</v>
      </c>
      <c r="AU208" s="244" t="s">
        <v>79</v>
      </c>
      <c r="AV208" s="13" t="s">
        <v>79</v>
      </c>
      <c r="AW208" s="13" t="s">
        <v>32</v>
      </c>
      <c r="AX208" s="13" t="s">
        <v>70</v>
      </c>
      <c r="AY208" s="244" t="s">
        <v>164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2118</v>
      </c>
      <c r="G209" s="234"/>
      <c r="H209" s="238">
        <v>20.600000000000001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79</v>
      </c>
      <c r="AV209" s="13" t="s">
        <v>79</v>
      </c>
      <c r="AW209" s="13" t="s">
        <v>32</v>
      </c>
      <c r="AX209" s="13" t="s">
        <v>70</v>
      </c>
      <c r="AY209" s="244" t="s">
        <v>164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2119</v>
      </c>
      <c r="G210" s="234"/>
      <c r="H210" s="238">
        <v>16.66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2120</v>
      </c>
      <c r="G211" s="234"/>
      <c r="H211" s="238">
        <v>3.2000000000000002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6" customFormat="1">
      <c r="A212" s="16"/>
      <c r="B212" s="266"/>
      <c r="C212" s="267"/>
      <c r="D212" s="235" t="s">
        <v>175</v>
      </c>
      <c r="E212" s="268" t="s">
        <v>19</v>
      </c>
      <c r="F212" s="269" t="s">
        <v>291</v>
      </c>
      <c r="G212" s="267"/>
      <c r="H212" s="270">
        <v>126.2</v>
      </c>
      <c r="I212" s="271"/>
      <c r="J212" s="267"/>
      <c r="K212" s="267"/>
      <c r="L212" s="272"/>
      <c r="M212" s="273"/>
      <c r="N212" s="274"/>
      <c r="O212" s="274"/>
      <c r="P212" s="274"/>
      <c r="Q212" s="274"/>
      <c r="R212" s="274"/>
      <c r="S212" s="274"/>
      <c r="T212" s="275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T212" s="276" t="s">
        <v>175</v>
      </c>
      <c r="AU212" s="276" t="s">
        <v>79</v>
      </c>
      <c r="AV212" s="16" t="s">
        <v>183</v>
      </c>
      <c r="AW212" s="16" t="s">
        <v>32</v>
      </c>
      <c r="AX212" s="16" t="s">
        <v>70</v>
      </c>
      <c r="AY212" s="276" t="s">
        <v>164</v>
      </c>
    </row>
    <row r="213" s="15" customFormat="1">
      <c r="A213" s="15"/>
      <c r="B213" s="256"/>
      <c r="C213" s="257"/>
      <c r="D213" s="235" t="s">
        <v>175</v>
      </c>
      <c r="E213" s="258" t="s">
        <v>19</v>
      </c>
      <c r="F213" s="259" t="s">
        <v>319</v>
      </c>
      <c r="G213" s="257"/>
      <c r="H213" s="258" t="s">
        <v>19</v>
      </c>
      <c r="I213" s="260"/>
      <c r="J213" s="257"/>
      <c r="K213" s="257"/>
      <c r="L213" s="261"/>
      <c r="M213" s="262"/>
      <c r="N213" s="263"/>
      <c r="O213" s="263"/>
      <c r="P213" s="263"/>
      <c r="Q213" s="263"/>
      <c r="R213" s="263"/>
      <c r="S213" s="263"/>
      <c r="T213" s="264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5" t="s">
        <v>175</v>
      </c>
      <c r="AU213" s="265" t="s">
        <v>79</v>
      </c>
      <c r="AV213" s="15" t="s">
        <v>77</v>
      </c>
      <c r="AW213" s="15" t="s">
        <v>32</v>
      </c>
      <c r="AX213" s="15" t="s">
        <v>70</v>
      </c>
      <c r="AY213" s="265" t="s">
        <v>164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2122</v>
      </c>
      <c r="G214" s="234"/>
      <c r="H214" s="238">
        <v>23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3" customFormat="1">
      <c r="A215" s="13"/>
      <c r="B215" s="233"/>
      <c r="C215" s="234"/>
      <c r="D215" s="235" t="s">
        <v>175</v>
      </c>
      <c r="E215" s="236" t="s">
        <v>19</v>
      </c>
      <c r="F215" s="237" t="s">
        <v>2123</v>
      </c>
      <c r="G215" s="234"/>
      <c r="H215" s="238">
        <v>27</v>
      </c>
      <c r="I215" s="239"/>
      <c r="J215" s="234"/>
      <c r="K215" s="234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175</v>
      </c>
      <c r="AU215" s="244" t="s">
        <v>79</v>
      </c>
      <c r="AV215" s="13" t="s">
        <v>79</v>
      </c>
      <c r="AW215" s="13" t="s">
        <v>32</v>
      </c>
      <c r="AX215" s="13" t="s">
        <v>70</v>
      </c>
      <c r="AY215" s="244" t="s">
        <v>164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2124</v>
      </c>
      <c r="G216" s="234"/>
      <c r="H216" s="238">
        <v>8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2125</v>
      </c>
      <c r="G217" s="234"/>
      <c r="H217" s="238">
        <v>8.5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2126</v>
      </c>
      <c r="G218" s="234"/>
      <c r="H218" s="238">
        <v>18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79</v>
      </c>
      <c r="AV218" s="13" t="s">
        <v>79</v>
      </c>
      <c r="AW218" s="13" t="s">
        <v>32</v>
      </c>
      <c r="AX218" s="13" t="s">
        <v>70</v>
      </c>
      <c r="AY218" s="244" t="s">
        <v>164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2127</v>
      </c>
      <c r="G219" s="234"/>
      <c r="H219" s="238">
        <v>8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79</v>
      </c>
      <c r="AV219" s="13" t="s">
        <v>79</v>
      </c>
      <c r="AW219" s="13" t="s">
        <v>32</v>
      </c>
      <c r="AX219" s="13" t="s">
        <v>70</v>
      </c>
      <c r="AY219" s="244" t="s">
        <v>164</v>
      </c>
    </row>
    <row r="220" s="16" customFormat="1">
      <c r="A220" s="16"/>
      <c r="B220" s="266"/>
      <c r="C220" s="267"/>
      <c r="D220" s="235" t="s">
        <v>175</v>
      </c>
      <c r="E220" s="268" t="s">
        <v>19</v>
      </c>
      <c r="F220" s="269" t="s">
        <v>291</v>
      </c>
      <c r="G220" s="267"/>
      <c r="H220" s="270">
        <v>92.5</v>
      </c>
      <c r="I220" s="271"/>
      <c r="J220" s="267"/>
      <c r="K220" s="267"/>
      <c r="L220" s="272"/>
      <c r="M220" s="273"/>
      <c r="N220" s="274"/>
      <c r="O220" s="274"/>
      <c r="P220" s="274"/>
      <c r="Q220" s="274"/>
      <c r="R220" s="274"/>
      <c r="S220" s="274"/>
      <c r="T220" s="275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T220" s="276" t="s">
        <v>175</v>
      </c>
      <c r="AU220" s="276" t="s">
        <v>79</v>
      </c>
      <c r="AV220" s="16" t="s">
        <v>183</v>
      </c>
      <c r="AW220" s="16" t="s">
        <v>32</v>
      </c>
      <c r="AX220" s="16" t="s">
        <v>70</v>
      </c>
      <c r="AY220" s="276" t="s">
        <v>164</v>
      </c>
    </row>
    <row r="221" s="14" customFormat="1">
      <c r="A221" s="14"/>
      <c r="B221" s="245"/>
      <c r="C221" s="246"/>
      <c r="D221" s="235" t="s">
        <v>175</v>
      </c>
      <c r="E221" s="247" t="s">
        <v>19</v>
      </c>
      <c r="F221" s="248" t="s">
        <v>177</v>
      </c>
      <c r="G221" s="246"/>
      <c r="H221" s="249">
        <v>218.69999999999999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175</v>
      </c>
      <c r="AU221" s="255" t="s">
        <v>79</v>
      </c>
      <c r="AV221" s="14" t="s">
        <v>171</v>
      </c>
      <c r="AW221" s="14" t="s">
        <v>32</v>
      </c>
      <c r="AX221" s="14" t="s">
        <v>77</v>
      </c>
      <c r="AY221" s="255" t="s">
        <v>164</v>
      </c>
    </row>
    <row r="222" s="2" customFormat="1" ht="24.15" customHeight="1">
      <c r="A222" s="41"/>
      <c r="B222" s="42"/>
      <c r="C222" s="215" t="s">
        <v>292</v>
      </c>
      <c r="D222" s="215" t="s">
        <v>166</v>
      </c>
      <c r="E222" s="216" t="s">
        <v>293</v>
      </c>
      <c r="F222" s="217" t="s">
        <v>294</v>
      </c>
      <c r="G222" s="218" t="s">
        <v>295</v>
      </c>
      <c r="H222" s="219">
        <v>437.39999999999998</v>
      </c>
      <c r="I222" s="220"/>
      <c r="J222" s="221">
        <f>ROUND(I222*H222,2)</f>
        <v>0</v>
      </c>
      <c r="K222" s="217" t="s">
        <v>170</v>
      </c>
      <c r="L222" s="47"/>
      <c r="M222" s="222" t="s">
        <v>19</v>
      </c>
      <c r="N222" s="223" t="s">
        <v>41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171</v>
      </c>
      <c r="AT222" s="226" t="s">
        <v>166</v>
      </c>
      <c r="AU222" s="226" t="s">
        <v>79</v>
      </c>
      <c r="AY222" s="20" t="s">
        <v>164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77</v>
      </c>
      <c r="BK222" s="227">
        <f>ROUND(I222*H222,2)</f>
        <v>0</v>
      </c>
      <c r="BL222" s="20" t="s">
        <v>171</v>
      </c>
      <c r="BM222" s="226" t="s">
        <v>2157</v>
      </c>
    </row>
    <row r="223" s="2" customFormat="1">
      <c r="A223" s="41"/>
      <c r="B223" s="42"/>
      <c r="C223" s="43"/>
      <c r="D223" s="228" t="s">
        <v>173</v>
      </c>
      <c r="E223" s="43"/>
      <c r="F223" s="229" t="s">
        <v>297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173</v>
      </c>
      <c r="AU223" s="20" t="s">
        <v>79</v>
      </c>
    </row>
    <row r="224" s="15" customFormat="1">
      <c r="A224" s="15"/>
      <c r="B224" s="256"/>
      <c r="C224" s="257"/>
      <c r="D224" s="235" t="s">
        <v>175</v>
      </c>
      <c r="E224" s="258" t="s">
        <v>19</v>
      </c>
      <c r="F224" s="259" t="s">
        <v>290</v>
      </c>
      <c r="G224" s="257"/>
      <c r="H224" s="258" t="s">
        <v>19</v>
      </c>
      <c r="I224" s="260"/>
      <c r="J224" s="257"/>
      <c r="K224" s="257"/>
      <c r="L224" s="261"/>
      <c r="M224" s="262"/>
      <c r="N224" s="263"/>
      <c r="O224" s="263"/>
      <c r="P224" s="263"/>
      <c r="Q224" s="263"/>
      <c r="R224" s="263"/>
      <c r="S224" s="263"/>
      <c r="T224" s="264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5" t="s">
        <v>175</v>
      </c>
      <c r="AU224" s="265" t="s">
        <v>79</v>
      </c>
      <c r="AV224" s="15" t="s">
        <v>77</v>
      </c>
      <c r="AW224" s="15" t="s">
        <v>32</v>
      </c>
      <c r="AX224" s="15" t="s">
        <v>70</v>
      </c>
      <c r="AY224" s="265" t="s">
        <v>164</v>
      </c>
    </row>
    <row r="225" s="15" customFormat="1">
      <c r="A225" s="15"/>
      <c r="B225" s="256"/>
      <c r="C225" s="257"/>
      <c r="D225" s="235" t="s">
        <v>175</v>
      </c>
      <c r="E225" s="258" t="s">
        <v>19</v>
      </c>
      <c r="F225" s="259" t="s">
        <v>223</v>
      </c>
      <c r="G225" s="257"/>
      <c r="H225" s="258" t="s">
        <v>19</v>
      </c>
      <c r="I225" s="260"/>
      <c r="J225" s="257"/>
      <c r="K225" s="257"/>
      <c r="L225" s="261"/>
      <c r="M225" s="262"/>
      <c r="N225" s="263"/>
      <c r="O225" s="263"/>
      <c r="P225" s="263"/>
      <c r="Q225" s="263"/>
      <c r="R225" s="263"/>
      <c r="S225" s="263"/>
      <c r="T225" s="264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5" t="s">
        <v>175</v>
      </c>
      <c r="AU225" s="265" t="s">
        <v>79</v>
      </c>
      <c r="AV225" s="15" t="s">
        <v>77</v>
      </c>
      <c r="AW225" s="15" t="s">
        <v>32</v>
      </c>
      <c r="AX225" s="15" t="s">
        <v>70</v>
      </c>
      <c r="AY225" s="265" t="s">
        <v>164</v>
      </c>
    </row>
    <row r="226" s="15" customFormat="1">
      <c r="A226" s="15"/>
      <c r="B226" s="256"/>
      <c r="C226" s="257"/>
      <c r="D226" s="235" t="s">
        <v>175</v>
      </c>
      <c r="E226" s="258" t="s">
        <v>19</v>
      </c>
      <c r="F226" s="259" t="s">
        <v>317</v>
      </c>
      <c r="G226" s="257"/>
      <c r="H226" s="258" t="s">
        <v>19</v>
      </c>
      <c r="I226" s="260"/>
      <c r="J226" s="257"/>
      <c r="K226" s="257"/>
      <c r="L226" s="261"/>
      <c r="M226" s="262"/>
      <c r="N226" s="263"/>
      <c r="O226" s="263"/>
      <c r="P226" s="263"/>
      <c r="Q226" s="263"/>
      <c r="R226" s="263"/>
      <c r="S226" s="263"/>
      <c r="T226" s="264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5" t="s">
        <v>175</v>
      </c>
      <c r="AU226" s="265" t="s">
        <v>79</v>
      </c>
      <c r="AV226" s="15" t="s">
        <v>77</v>
      </c>
      <c r="AW226" s="15" t="s">
        <v>32</v>
      </c>
      <c r="AX226" s="15" t="s">
        <v>70</v>
      </c>
      <c r="AY226" s="265" t="s">
        <v>164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2115</v>
      </c>
      <c r="G227" s="234"/>
      <c r="H227" s="238">
        <v>63.460000000000001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79</v>
      </c>
      <c r="AV227" s="13" t="s">
        <v>79</v>
      </c>
      <c r="AW227" s="13" t="s">
        <v>32</v>
      </c>
      <c r="AX227" s="13" t="s">
        <v>70</v>
      </c>
      <c r="AY227" s="244" t="s">
        <v>164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2116</v>
      </c>
      <c r="G228" s="234"/>
      <c r="H228" s="238">
        <v>18.879999999999999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79</v>
      </c>
      <c r="AV228" s="13" t="s">
        <v>79</v>
      </c>
      <c r="AW228" s="13" t="s">
        <v>32</v>
      </c>
      <c r="AX228" s="13" t="s">
        <v>70</v>
      </c>
      <c r="AY228" s="244" t="s">
        <v>164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2117</v>
      </c>
      <c r="G229" s="234"/>
      <c r="H229" s="238">
        <v>3.3999999999999999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79</v>
      </c>
      <c r="AV229" s="13" t="s">
        <v>79</v>
      </c>
      <c r="AW229" s="13" t="s">
        <v>32</v>
      </c>
      <c r="AX229" s="13" t="s">
        <v>70</v>
      </c>
      <c r="AY229" s="244" t="s">
        <v>164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2118</v>
      </c>
      <c r="G230" s="234"/>
      <c r="H230" s="238">
        <v>20.600000000000001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3" customFormat="1">
      <c r="A231" s="13"/>
      <c r="B231" s="233"/>
      <c r="C231" s="234"/>
      <c r="D231" s="235" t="s">
        <v>175</v>
      </c>
      <c r="E231" s="236" t="s">
        <v>19</v>
      </c>
      <c r="F231" s="237" t="s">
        <v>2119</v>
      </c>
      <c r="G231" s="234"/>
      <c r="H231" s="238">
        <v>16.66</v>
      </c>
      <c r="I231" s="239"/>
      <c r="J231" s="234"/>
      <c r="K231" s="234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175</v>
      </c>
      <c r="AU231" s="244" t="s">
        <v>79</v>
      </c>
      <c r="AV231" s="13" t="s">
        <v>79</v>
      </c>
      <c r="AW231" s="13" t="s">
        <v>32</v>
      </c>
      <c r="AX231" s="13" t="s">
        <v>70</v>
      </c>
      <c r="AY231" s="244" t="s">
        <v>164</v>
      </c>
    </row>
    <row r="232" s="13" customFormat="1">
      <c r="A232" s="13"/>
      <c r="B232" s="233"/>
      <c r="C232" s="234"/>
      <c r="D232" s="235" t="s">
        <v>175</v>
      </c>
      <c r="E232" s="236" t="s">
        <v>19</v>
      </c>
      <c r="F232" s="237" t="s">
        <v>2120</v>
      </c>
      <c r="G232" s="234"/>
      <c r="H232" s="238">
        <v>3.2000000000000002</v>
      </c>
      <c r="I232" s="239"/>
      <c r="J232" s="234"/>
      <c r="K232" s="234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175</v>
      </c>
      <c r="AU232" s="244" t="s">
        <v>79</v>
      </c>
      <c r="AV232" s="13" t="s">
        <v>79</v>
      </c>
      <c r="AW232" s="13" t="s">
        <v>32</v>
      </c>
      <c r="AX232" s="13" t="s">
        <v>70</v>
      </c>
      <c r="AY232" s="244" t="s">
        <v>164</v>
      </c>
    </row>
    <row r="233" s="16" customFormat="1">
      <c r="A233" s="16"/>
      <c r="B233" s="266"/>
      <c r="C233" s="267"/>
      <c r="D233" s="235" t="s">
        <v>175</v>
      </c>
      <c r="E233" s="268" t="s">
        <v>19</v>
      </c>
      <c r="F233" s="269" t="s">
        <v>291</v>
      </c>
      <c r="G233" s="267"/>
      <c r="H233" s="270">
        <v>126.2</v>
      </c>
      <c r="I233" s="271"/>
      <c r="J233" s="267"/>
      <c r="K233" s="267"/>
      <c r="L233" s="272"/>
      <c r="M233" s="273"/>
      <c r="N233" s="274"/>
      <c r="O233" s="274"/>
      <c r="P233" s="274"/>
      <c r="Q233" s="274"/>
      <c r="R233" s="274"/>
      <c r="S233" s="274"/>
      <c r="T233" s="27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76" t="s">
        <v>175</v>
      </c>
      <c r="AU233" s="276" t="s">
        <v>79</v>
      </c>
      <c r="AV233" s="16" t="s">
        <v>183</v>
      </c>
      <c r="AW233" s="16" t="s">
        <v>32</v>
      </c>
      <c r="AX233" s="16" t="s">
        <v>70</v>
      </c>
      <c r="AY233" s="276" t="s">
        <v>164</v>
      </c>
    </row>
    <row r="234" s="15" customFormat="1">
      <c r="A234" s="15"/>
      <c r="B234" s="256"/>
      <c r="C234" s="257"/>
      <c r="D234" s="235" t="s">
        <v>175</v>
      </c>
      <c r="E234" s="258" t="s">
        <v>19</v>
      </c>
      <c r="F234" s="259" t="s">
        <v>319</v>
      </c>
      <c r="G234" s="257"/>
      <c r="H234" s="258" t="s">
        <v>19</v>
      </c>
      <c r="I234" s="260"/>
      <c r="J234" s="257"/>
      <c r="K234" s="257"/>
      <c r="L234" s="261"/>
      <c r="M234" s="262"/>
      <c r="N234" s="263"/>
      <c r="O234" s="263"/>
      <c r="P234" s="263"/>
      <c r="Q234" s="263"/>
      <c r="R234" s="263"/>
      <c r="S234" s="263"/>
      <c r="T234" s="264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65" t="s">
        <v>175</v>
      </c>
      <c r="AU234" s="265" t="s">
        <v>79</v>
      </c>
      <c r="AV234" s="15" t="s">
        <v>77</v>
      </c>
      <c r="AW234" s="15" t="s">
        <v>32</v>
      </c>
      <c r="AX234" s="15" t="s">
        <v>70</v>
      </c>
      <c r="AY234" s="265" t="s">
        <v>164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2122</v>
      </c>
      <c r="G235" s="234"/>
      <c r="H235" s="238">
        <v>23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79</v>
      </c>
      <c r="AV235" s="13" t="s">
        <v>79</v>
      </c>
      <c r="AW235" s="13" t="s">
        <v>32</v>
      </c>
      <c r="AX235" s="13" t="s">
        <v>70</v>
      </c>
      <c r="AY235" s="244" t="s">
        <v>164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2123</v>
      </c>
      <c r="G236" s="234"/>
      <c r="H236" s="238">
        <v>27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79</v>
      </c>
      <c r="AV236" s="13" t="s">
        <v>79</v>
      </c>
      <c r="AW236" s="13" t="s">
        <v>32</v>
      </c>
      <c r="AX236" s="13" t="s">
        <v>70</v>
      </c>
      <c r="AY236" s="244" t="s">
        <v>164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2124</v>
      </c>
      <c r="G237" s="234"/>
      <c r="H237" s="238">
        <v>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79</v>
      </c>
      <c r="AV237" s="13" t="s">
        <v>79</v>
      </c>
      <c r="AW237" s="13" t="s">
        <v>32</v>
      </c>
      <c r="AX237" s="13" t="s">
        <v>70</v>
      </c>
      <c r="AY237" s="244" t="s">
        <v>164</v>
      </c>
    </row>
    <row r="238" s="13" customFormat="1">
      <c r="A238" s="13"/>
      <c r="B238" s="233"/>
      <c r="C238" s="234"/>
      <c r="D238" s="235" t="s">
        <v>175</v>
      </c>
      <c r="E238" s="236" t="s">
        <v>19</v>
      </c>
      <c r="F238" s="237" t="s">
        <v>2125</v>
      </c>
      <c r="G238" s="234"/>
      <c r="H238" s="238">
        <v>8.5</v>
      </c>
      <c r="I238" s="239"/>
      <c r="J238" s="234"/>
      <c r="K238" s="234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175</v>
      </c>
      <c r="AU238" s="244" t="s">
        <v>79</v>
      </c>
      <c r="AV238" s="13" t="s">
        <v>79</v>
      </c>
      <c r="AW238" s="13" t="s">
        <v>32</v>
      </c>
      <c r="AX238" s="13" t="s">
        <v>70</v>
      </c>
      <c r="AY238" s="244" t="s">
        <v>164</v>
      </c>
    </row>
    <row r="239" s="13" customFormat="1">
      <c r="A239" s="13"/>
      <c r="B239" s="233"/>
      <c r="C239" s="234"/>
      <c r="D239" s="235" t="s">
        <v>175</v>
      </c>
      <c r="E239" s="236" t="s">
        <v>19</v>
      </c>
      <c r="F239" s="237" t="s">
        <v>2126</v>
      </c>
      <c r="G239" s="234"/>
      <c r="H239" s="238">
        <v>18</v>
      </c>
      <c r="I239" s="239"/>
      <c r="J239" s="234"/>
      <c r="K239" s="234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175</v>
      </c>
      <c r="AU239" s="244" t="s">
        <v>79</v>
      </c>
      <c r="AV239" s="13" t="s">
        <v>79</v>
      </c>
      <c r="AW239" s="13" t="s">
        <v>32</v>
      </c>
      <c r="AX239" s="13" t="s">
        <v>70</v>
      </c>
      <c r="AY239" s="244" t="s">
        <v>164</v>
      </c>
    </row>
    <row r="240" s="13" customFormat="1">
      <c r="A240" s="13"/>
      <c r="B240" s="233"/>
      <c r="C240" s="234"/>
      <c r="D240" s="235" t="s">
        <v>175</v>
      </c>
      <c r="E240" s="236" t="s">
        <v>19</v>
      </c>
      <c r="F240" s="237" t="s">
        <v>2127</v>
      </c>
      <c r="G240" s="234"/>
      <c r="H240" s="238">
        <v>8</v>
      </c>
      <c r="I240" s="239"/>
      <c r="J240" s="234"/>
      <c r="K240" s="234"/>
      <c r="L240" s="240"/>
      <c r="M240" s="241"/>
      <c r="N240" s="242"/>
      <c r="O240" s="242"/>
      <c r="P240" s="242"/>
      <c r="Q240" s="242"/>
      <c r="R240" s="242"/>
      <c r="S240" s="242"/>
      <c r="T240" s="24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4" t="s">
        <v>175</v>
      </c>
      <c r="AU240" s="244" t="s">
        <v>79</v>
      </c>
      <c r="AV240" s="13" t="s">
        <v>79</v>
      </c>
      <c r="AW240" s="13" t="s">
        <v>32</v>
      </c>
      <c r="AX240" s="13" t="s">
        <v>70</v>
      </c>
      <c r="AY240" s="244" t="s">
        <v>164</v>
      </c>
    </row>
    <row r="241" s="16" customFormat="1">
      <c r="A241" s="16"/>
      <c r="B241" s="266"/>
      <c r="C241" s="267"/>
      <c r="D241" s="235" t="s">
        <v>175</v>
      </c>
      <c r="E241" s="268" t="s">
        <v>19</v>
      </c>
      <c r="F241" s="269" t="s">
        <v>291</v>
      </c>
      <c r="G241" s="267"/>
      <c r="H241" s="270">
        <v>92.5</v>
      </c>
      <c r="I241" s="271"/>
      <c r="J241" s="267"/>
      <c r="K241" s="267"/>
      <c r="L241" s="272"/>
      <c r="M241" s="273"/>
      <c r="N241" s="274"/>
      <c r="O241" s="274"/>
      <c r="P241" s="274"/>
      <c r="Q241" s="274"/>
      <c r="R241" s="274"/>
      <c r="S241" s="274"/>
      <c r="T241" s="27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76" t="s">
        <v>175</v>
      </c>
      <c r="AU241" s="276" t="s">
        <v>79</v>
      </c>
      <c r="AV241" s="16" t="s">
        <v>183</v>
      </c>
      <c r="AW241" s="16" t="s">
        <v>32</v>
      </c>
      <c r="AX241" s="16" t="s">
        <v>70</v>
      </c>
      <c r="AY241" s="276" t="s">
        <v>164</v>
      </c>
    </row>
    <row r="242" s="14" customFormat="1">
      <c r="A242" s="14"/>
      <c r="B242" s="245"/>
      <c r="C242" s="246"/>
      <c r="D242" s="235" t="s">
        <v>175</v>
      </c>
      <c r="E242" s="247" t="s">
        <v>19</v>
      </c>
      <c r="F242" s="248" t="s">
        <v>177</v>
      </c>
      <c r="G242" s="246"/>
      <c r="H242" s="249">
        <v>218.69999999999999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175</v>
      </c>
      <c r="AU242" s="255" t="s">
        <v>79</v>
      </c>
      <c r="AV242" s="14" t="s">
        <v>171</v>
      </c>
      <c r="AW242" s="14" t="s">
        <v>32</v>
      </c>
      <c r="AX242" s="14" t="s">
        <v>77</v>
      </c>
      <c r="AY242" s="255" t="s">
        <v>164</v>
      </c>
    </row>
    <row r="243" s="13" customFormat="1">
      <c r="A243" s="13"/>
      <c r="B243" s="233"/>
      <c r="C243" s="234"/>
      <c r="D243" s="235" t="s">
        <v>175</v>
      </c>
      <c r="E243" s="234"/>
      <c r="F243" s="237" t="s">
        <v>2158</v>
      </c>
      <c r="G243" s="234"/>
      <c r="H243" s="238">
        <v>437.39999999999998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79</v>
      </c>
      <c r="AV243" s="13" t="s">
        <v>79</v>
      </c>
      <c r="AW243" s="13" t="s">
        <v>4</v>
      </c>
      <c r="AX243" s="13" t="s">
        <v>77</v>
      </c>
      <c r="AY243" s="244" t="s">
        <v>164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220</v>
      </c>
      <c r="H244" s="219">
        <v>176.84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41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79</v>
      </c>
      <c r="AY244" s="20" t="s">
        <v>164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77</v>
      </c>
      <c r="BK244" s="227">
        <f>ROUND(I244*H244,2)</f>
        <v>0</v>
      </c>
      <c r="BL244" s="20" t="s">
        <v>171</v>
      </c>
      <c r="BM244" s="226" t="s">
        <v>2159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79</v>
      </c>
    </row>
    <row r="246" s="15" customFormat="1">
      <c r="A246" s="15"/>
      <c r="B246" s="256"/>
      <c r="C246" s="257"/>
      <c r="D246" s="235" t="s">
        <v>175</v>
      </c>
      <c r="E246" s="258" t="s">
        <v>19</v>
      </c>
      <c r="F246" s="259" t="s">
        <v>223</v>
      </c>
      <c r="G246" s="257"/>
      <c r="H246" s="258" t="s">
        <v>19</v>
      </c>
      <c r="I246" s="260"/>
      <c r="J246" s="257"/>
      <c r="K246" s="257"/>
      <c r="L246" s="261"/>
      <c r="M246" s="262"/>
      <c r="N246" s="263"/>
      <c r="O246" s="263"/>
      <c r="P246" s="263"/>
      <c r="Q246" s="263"/>
      <c r="R246" s="263"/>
      <c r="S246" s="263"/>
      <c r="T246" s="264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5" t="s">
        <v>175</v>
      </c>
      <c r="AU246" s="265" t="s">
        <v>79</v>
      </c>
      <c r="AV246" s="15" t="s">
        <v>77</v>
      </c>
      <c r="AW246" s="15" t="s">
        <v>32</v>
      </c>
      <c r="AX246" s="15" t="s">
        <v>70</v>
      </c>
      <c r="AY246" s="265" t="s">
        <v>164</v>
      </c>
    </row>
    <row r="247" s="15" customFormat="1">
      <c r="A247" s="15"/>
      <c r="B247" s="256"/>
      <c r="C247" s="257"/>
      <c r="D247" s="235" t="s">
        <v>175</v>
      </c>
      <c r="E247" s="258" t="s">
        <v>19</v>
      </c>
      <c r="F247" s="259" t="s">
        <v>317</v>
      </c>
      <c r="G247" s="257"/>
      <c r="H247" s="258" t="s">
        <v>19</v>
      </c>
      <c r="I247" s="260"/>
      <c r="J247" s="257"/>
      <c r="K247" s="257"/>
      <c r="L247" s="261"/>
      <c r="M247" s="262"/>
      <c r="N247" s="263"/>
      <c r="O247" s="263"/>
      <c r="P247" s="263"/>
      <c r="Q247" s="263"/>
      <c r="R247" s="263"/>
      <c r="S247" s="263"/>
      <c r="T247" s="264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5" t="s">
        <v>175</v>
      </c>
      <c r="AU247" s="265" t="s">
        <v>79</v>
      </c>
      <c r="AV247" s="15" t="s">
        <v>77</v>
      </c>
      <c r="AW247" s="15" t="s">
        <v>32</v>
      </c>
      <c r="AX247" s="15" t="s">
        <v>70</v>
      </c>
      <c r="AY247" s="265" t="s">
        <v>164</v>
      </c>
    </row>
    <row r="248" s="13" customFormat="1">
      <c r="A248" s="13"/>
      <c r="B248" s="233"/>
      <c r="C248" s="234"/>
      <c r="D248" s="235" t="s">
        <v>175</v>
      </c>
      <c r="E248" s="236" t="s">
        <v>19</v>
      </c>
      <c r="F248" s="237" t="s">
        <v>2115</v>
      </c>
      <c r="G248" s="234"/>
      <c r="H248" s="238">
        <v>63.460000000000001</v>
      </c>
      <c r="I248" s="239"/>
      <c r="J248" s="234"/>
      <c r="K248" s="234"/>
      <c r="L248" s="240"/>
      <c r="M248" s="241"/>
      <c r="N248" s="242"/>
      <c r="O248" s="242"/>
      <c r="P248" s="242"/>
      <c r="Q248" s="242"/>
      <c r="R248" s="242"/>
      <c r="S248" s="242"/>
      <c r="T248" s="24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4" t="s">
        <v>175</v>
      </c>
      <c r="AU248" s="244" t="s">
        <v>79</v>
      </c>
      <c r="AV248" s="13" t="s">
        <v>79</v>
      </c>
      <c r="AW248" s="13" t="s">
        <v>32</v>
      </c>
      <c r="AX248" s="13" t="s">
        <v>70</v>
      </c>
      <c r="AY248" s="244" t="s">
        <v>164</v>
      </c>
    </row>
    <row r="249" s="13" customFormat="1">
      <c r="A249" s="13"/>
      <c r="B249" s="233"/>
      <c r="C249" s="234"/>
      <c r="D249" s="235" t="s">
        <v>175</v>
      </c>
      <c r="E249" s="236" t="s">
        <v>19</v>
      </c>
      <c r="F249" s="237" t="s">
        <v>2116</v>
      </c>
      <c r="G249" s="234"/>
      <c r="H249" s="238">
        <v>18.879999999999999</v>
      </c>
      <c r="I249" s="239"/>
      <c r="J249" s="234"/>
      <c r="K249" s="234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175</v>
      </c>
      <c r="AU249" s="244" t="s">
        <v>79</v>
      </c>
      <c r="AV249" s="13" t="s">
        <v>79</v>
      </c>
      <c r="AW249" s="13" t="s">
        <v>32</v>
      </c>
      <c r="AX249" s="13" t="s">
        <v>70</v>
      </c>
      <c r="AY249" s="244" t="s">
        <v>164</v>
      </c>
    </row>
    <row r="250" s="13" customFormat="1">
      <c r="A250" s="13"/>
      <c r="B250" s="233"/>
      <c r="C250" s="234"/>
      <c r="D250" s="235" t="s">
        <v>175</v>
      </c>
      <c r="E250" s="236" t="s">
        <v>19</v>
      </c>
      <c r="F250" s="237" t="s">
        <v>2117</v>
      </c>
      <c r="G250" s="234"/>
      <c r="H250" s="238">
        <v>3.3999999999999999</v>
      </c>
      <c r="I250" s="239"/>
      <c r="J250" s="234"/>
      <c r="K250" s="234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175</v>
      </c>
      <c r="AU250" s="244" t="s">
        <v>79</v>
      </c>
      <c r="AV250" s="13" t="s">
        <v>79</v>
      </c>
      <c r="AW250" s="13" t="s">
        <v>32</v>
      </c>
      <c r="AX250" s="13" t="s">
        <v>70</v>
      </c>
      <c r="AY250" s="244" t="s">
        <v>164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2118</v>
      </c>
      <c r="G251" s="234"/>
      <c r="H251" s="238">
        <v>20.600000000000001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79</v>
      </c>
      <c r="AV251" s="13" t="s">
        <v>79</v>
      </c>
      <c r="AW251" s="13" t="s">
        <v>32</v>
      </c>
      <c r="AX251" s="13" t="s">
        <v>70</v>
      </c>
      <c r="AY251" s="244" t="s">
        <v>164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2119</v>
      </c>
      <c r="G252" s="234"/>
      <c r="H252" s="238">
        <v>16.66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79</v>
      </c>
      <c r="AV252" s="13" t="s">
        <v>79</v>
      </c>
      <c r="AW252" s="13" t="s">
        <v>32</v>
      </c>
      <c r="AX252" s="13" t="s">
        <v>70</v>
      </c>
      <c r="AY252" s="244" t="s">
        <v>164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2120</v>
      </c>
      <c r="G253" s="234"/>
      <c r="H253" s="238">
        <v>3.2000000000000002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79</v>
      </c>
      <c r="AV253" s="13" t="s">
        <v>79</v>
      </c>
      <c r="AW253" s="13" t="s">
        <v>32</v>
      </c>
      <c r="AX253" s="13" t="s">
        <v>70</v>
      </c>
      <c r="AY253" s="244" t="s">
        <v>164</v>
      </c>
    </row>
    <row r="254" s="16" customFormat="1">
      <c r="A254" s="16"/>
      <c r="B254" s="266"/>
      <c r="C254" s="267"/>
      <c r="D254" s="235" t="s">
        <v>175</v>
      </c>
      <c r="E254" s="268" t="s">
        <v>19</v>
      </c>
      <c r="F254" s="269" t="s">
        <v>291</v>
      </c>
      <c r="G254" s="267"/>
      <c r="H254" s="270">
        <v>126.2</v>
      </c>
      <c r="I254" s="271"/>
      <c r="J254" s="267"/>
      <c r="K254" s="267"/>
      <c r="L254" s="272"/>
      <c r="M254" s="273"/>
      <c r="N254" s="274"/>
      <c r="O254" s="274"/>
      <c r="P254" s="274"/>
      <c r="Q254" s="274"/>
      <c r="R254" s="274"/>
      <c r="S254" s="274"/>
      <c r="T254" s="275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T254" s="276" t="s">
        <v>175</v>
      </c>
      <c r="AU254" s="276" t="s">
        <v>79</v>
      </c>
      <c r="AV254" s="16" t="s">
        <v>183</v>
      </c>
      <c r="AW254" s="16" t="s">
        <v>32</v>
      </c>
      <c r="AX254" s="16" t="s">
        <v>70</v>
      </c>
      <c r="AY254" s="276" t="s">
        <v>164</v>
      </c>
    </row>
    <row r="255" s="15" customFormat="1">
      <c r="A255" s="15"/>
      <c r="B255" s="256"/>
      <c r="C255" s="257"/>
      <c r="D255" s="235" t="s">
        <v>175</v>
      </c>
      <c r="E255" s="258" t="s">
        <v>19</v>
      </c>
      <c r="F255" s="259" t="s">
        <v>319</v>
      </c>
      <c r="G255" s="257"/>
      <c r="H255" s="258" t="s">
        <v>19</v>
      </c>
      <c r="I255" s="260"/>
      <c r="J255" s="257"/>
      <c r="K255" s="257"/>
      <c r="L255" s="261"/>
      <c r="M255" s="262"/>
      <c r="N255" s="263"/>
      <c r="O255" s="263"/>
      <c r="P255" s="263"/>
      <c r="Q255" s="263"/>
      <c r="R255" s="263"/>
      <c r="S255" s="263"/>
      <c r="T255" s="264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5" t="s">
        <v>175</v>
      </c>
      <c r="AU255" s="265" t="s">
        <v>79</v>
      </c>
      <c r="AV255" s="15" t="s">
        <v>77</v>
      </c>
      <c r="AW255" s="15" t="s">
        <v>32</v>
      </c>
      <c r="AX255" s="15" t="s">
        <v>70</v>
      </c>
      <c r="AY255" s="265" t="s">
        <v>164</v>
      </c>
    </row>
    <row r="256" s="13" customFormat="1">
      <c r="A256" s="13"/>
      <c r="B256" s="233"/>
      <c r="C256" s="234"/>
      <c r="D256" s="235" t="s">
        <v>175</v>
      </c>
      <c r="E256" s="236" t="s">
        <v>19</v>
      </c>
      <c r="F256" s="237" t="s">
        <v>2122</v>
      </c>
      <c r="G256" s="234"/>
      <c r="H256" s="238">
        <v>23</v>
      </c>
      <c r="I256" s="239"/>
      <c r="J256" s="234"/>
      <c r="K256" s="234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175</v>
      </c>
      <c r="AU256" s="244" t="s">
        <v>79</v>
      </c>
      <c r="AV256" s="13" t="s">
        <v>79</v>
      </c>
      <c r="AW256" s="13" t="s">
        <v>32</v>
      </c>
      <c r="AX256" s="13" t="s">
        <v>70</v>
      </c>
      <c r="AY256" s="244" t="s">
        <v>164</v>
      </c>
    </row>
    <row r="257" s="13" customFormat="1">
      <c r="A257" s="13"/>
      <c r="B257" s="233"/>
      <c r="C257" s="234"/>
      <c r="D257" s="235" t="s">
        <v>175</v>
      </c>
      <c r="E257" s="236" t="s">
        <v>19</v>
      </c>
      <c r="F257" s="237" t="s">
        <v>2123</v>
      </c>
      <c r="G257" s="234"/>
      <c r="H257" s="238">
        <v>27</v>
      </c>
      <c r="I257" s="239"/>
      <c r="J257" s="234"/>
      <c r="K257" s="234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175</v>
      </c>
      <c r="AU257" s="244" t="s">
        <v>79</v>
      </c>
      <c r="AV257" s="13" t="s">
        <v>79</v>
      </c>
      <c r="AW257" s="13" t="s">
        <v>32</v>
      </c>
      <c r="AX257" s="13" t="s">
        <v>70</v>
      </c>
      <c r="AY257" s="244" t="s">
        <v>164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2124</v>
      </c>
      <c r="G258" s="234"/>
      <c r="H258" s="238">
        <v>8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79</v>
      </c>
      <c r="AV258" s="13" t="s">
        <v>79</v>
      </c>
      <c r="AW258" s="13" t="s">
        <v>32</v>
      </c>
      <c r="AX258" s="13" t="s">
        <v>70</v>
      </c>
      <c r="AY258" s="244" t="s">
        <v>164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2125</v>
      </c>
      <c r="G259" s="234"/>
      <c r="H259" s="238">
        <v>8.5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79</v>
      </c>
      <c r="AV259" s="13" t="s">
        <v>79</v>
      </c>
      <c r="AW259" s="13" t="s">
        <v>32</v>
      </c>
      <c r="AX259" s="13" t="s">
        <v>70</v>
      </c>
      <c r="AY259" s="244" t="s">
        <v>164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2126</v>
      </c>
      <c r="G260" s="234"/>
      <c r="H260" s="238">
        <v>18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79</v>
      </c>
      <c r="AV260" s="13" t="s">
        <v>79</v>
      </c>
      <c r="AW260" s="13" t="s">
        <v>32</v>
      </c>
      <c r="AX260" s="13" t="s">
        <v>70</v>
      </c>
      <c r="AY260" s="244" t="s">
        <v>164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2127</v>
      </c>
      <c r="G261" s="234"/>
      <c r="H261" s="238">
        <v>8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79</v>
      </c>
      <c r="AV261" s="13" t="s">
        <v>79</v>
      </c>
      <c r="AW261" s="13" t="s">
        <v>32</v>
      </c>
      <c r="AX261" s="13" t="s">
        <v>70</v>
      </c>
      <c r="AY261" s="244" t="s">
        <v>164</v>
      </c>
    </row>
    <row r="262" s="16" customFormat="1">
      <c r="A262" s="16"/>
      <c r="B262" s="266"/>
      <c r="C262" s="267"/>
      <c r="D262" s="235" t="s">
        <v>175</v>
      </c>
      <c r="E262" s="268" t="s">
        <v>19</v>
      </c>
      <c r="F262" s="269" t="s">
        <v>291</v>
      </c>
      <c r="G262" s="267"/>
      <c r="H262" s="270">
        <v>92.5</v>
      </c>
      <c r="I262" s="271"/>
      <c r="J262" s="267"/>
      <c r="K262" s="267"/>
      <c r="L262" s="272"/>
      <c r="M262" s="273"/>
      <c r="N262" s="274"/>
      <c r="O262" s="274"/>
      <c r="P262" s="274"/>
      <c r="Q262" s="274"/>
      <c r="R262" s="274"/>
      <c r="S262" s="274"/>
      <c r="T262" s="275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T262" s="276" t="s">
        <v>175</v>
      </c>
      <c r="AU262" s="276" t="s">
        <v>79</v>
      </c>
      <c r="AV262" s="16" t="s">
        <v>183</v>
      </c>
      <c r="AW262" s="16" t="s">
        <v>32</v>
      </c>
      <c r="AX262" s="16" t="s">
        <v>70</v>
      </c>
      <c r="AY262" s="276" t="s">
        <v>164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2160</v>
      </c>
      <c r="G263" s="234"/>
      <c r="H263" s="238">
        <v>-41.859999999999999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79</v>
      </c>
      <c r="AV263" s="13" t="s">
        <v>79</v>
      </c>
      <c r="AW263" s="13" t="s">
        <v>32</v>
      </c>
      <c r="AX263" s="13" t="s">
        <v>70</v>
      </c>
      <c r="AY263" s="244" t="s">
        <v>164</v>
      </c>
    </row>
    <row r="264" s="16" customFormat="1">
      <c r="A264" s="16"/>
      <c r="B264" s="266"/>
      <c r="C264" s="267"/>
      <c r="D264" s="235" t="s">
        <v>175</v>
      </c>
      <c r="E264" s="268" t="s">
        <v>19</v>
      </c>
      <c r="F264" s="269" t="s">
        <v>291</v>
      </c>
      <c r="G264" s="267"/>
      <c r="H264" s="270">
        <v>-41.859999999999999</v>
      </c>
      <c r="I264" s="271"/>
      <c r="J264" s="267"/>
      <c r="K264" s="267"/>
      <c r="L264" s="272"/>
      <c r="M264" s="273"/>
      <c r="N264" s="274"/>
      <c r="O264" s="274"/>
      <c r="P264" s="274"/>
      <c r="Q264" s="274"/>
      <c r="R264" s="274"/>
      <c r="S264" s="274"/>
      <c r="T264" s="27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76" t="s">
        <v>175</v>
      </c>
      <c r="AU264" s="276" t="s">
        <v>79</v>
      </c>
      <c r="AV264" s="16" t="s">
        <v>183</v>
      </c>
      <c r="AW264" s="16" t="s">
        <v>32</v>
      </c>
      <c r="AX264" s="16" t="s">
        <v>70</v>
      </c>
      <c r="AY264" s="276" t="s">
        <v>164</v>
      </c>
    </row>
    <row r="265" s="14" customFormat="1">
      <c r="A265" s="14"/>
      <c r="B265" s="245"/>
      <c r="C265" s="246"/>
      <c r="D265" s="235" t="s">
        <v>175</v>
      </c>
      <c r="E265" s="247" t="s">
        <v>19</v>
      </c>
      <c r="F265" s="248" t="s">
        <v>177</v>
      </c>
      <c r="G265" s="246"/>
      <c r="H265" s="249">
        <v>176.83999999999998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175</v>
      </c>
      <c r="AU265" s="255" t="s">
        <v>79</v>
      </c>
      <c r="AV265" s="14" t="s">
        <v>171</v>
      </c>
      <c r="AW265" s="14" t="s">
        <v>32</v>
      </c>
      <c r="AX265" s="14" t="s">
        <v>77</v>
      </c>
      <c r="AY265" s="255" t="s">
        <v>164</v>
      </c>
    </row>
    <row r="266" s="2" customFormat="1" ht="16.5" customHeight="1">
      <c r="A266" s="41"/>
      <c r="B266" s="42"/>
      <c r="C266" s="277" t="s">
        <v>7</v>
      </c>
      <c r="D266" s="277" t="s">
        <v>306</v>
      </c>
      <c r="E266" s="278" t="s">
        <v>307</v>
      </c>
      <c r="F266" s="279" t="s">
        <v>308</v>
      </c>
      <c r="G266" s="280" t="s">
        <v>295</v>
      </c>
      <c r="H266" s="281">
        <v>353.68000000000001</v>
      </c>
      <c r="I266" s="282"/>
      <c r="J266" s="283">
        <f>ROUND(I266*H266,2)</f>
        <v>0</v>
      </c>
      <c r="K266" s="279" t="s">
        <v>309</v>
      </c>
      <c r="L266" s="284"/>
      <c r="M266" s="285" t="s">
        <v>19</v>
      </c>
      <c r="N266" s="286" t="s">
        <v>41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217</v>
      </c>
      <c r="AT266" s="226" t="s">
        <v>306</v>
      </c>
      <c r="AU266" s="226" t="s">
        <v>79</v>
      </c>
      <c r="AY266" s="20" t="s">
        <v>164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77</v>
      </c>
      <c r="BK266" s="227">
        <f>ROUND(I266*H266,2)</f>
        <v>0</v>
      </c>
      <c r="BL266" s="20" t="s">
        <v>171</v>
      </c>
      <c r="BM266" s="226" t="s">
        <v>2161</v>
      </c>
    </row>
    <row r="267" s="13" customFormat="1">
      <c r="A267" s="13"/>
      <c r="B267" s="233"/>
      <c r="C267" s="234"/>
      <c r="D267" s="235" t="s">
        <v>175</v>
      </c>
      <c r="E267" s="234"/>
      <c r="F267" s="237" t="s">
        <v>2162</v>
      </c>
      <c r="G267" s="234"/>
      <c r="H267" s="238">
        <v>353.68000000000001</v>
      </c>
      <c r="I267" s="239"/>
      <c r="J267" s="234"/>
      <c r="K267" s="234"/>
      <c r="L267" s="240"/>
      <c r="M267" s="241"/>
      <c r="N267" s="242"/>
      <c r="O267" s="242"/>
      <c r="P267" s="242"/>
      <c r="Q267" s="242"/>
      <c r="R267" s="242"/>
      <c r="S267" s="242"/>
      <c r="T267" s="24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4" t="s">
        <v>175</v>
      </c>
      <c r="AU267" s="244" t="s">
        <v>79</v>
      </c>
      <c r="AV267" s="13" t="s">
        <v>79</v>
      </c>
      <c r="AW267" s="13" t="s">
        <v>4</v>
      </c>
      <c r="AX267" s="13" t="s">
        <v>77</v>
      </c>
      <c r="AY267" s="244" t="s">
        <v>164</v>
      </c>
    </row>
    <row r="268" s="2" customFormat="1" ht="37.8" customHeight="1">
      <c r="A268" s="41"/>
      <c r="B268" s="42"/>
      <c r="C268" s="215" t="s">
        <v>312</v>
      </c>
      <c r="D268" s="215" t="s">
        <v>166</v>
      </c>
      <c r="E268" s="216" t="s">
        <v>313</v>
      </c>
      <c r="F268" s="217" t="s">
        <v>314</v>
      </c>
      <c r="G268" s="218" t="s">
        <v>220</v>
      </c>
      <c r="H268" s="219">
        <v>29.899999999999999</v>
      </c>
      <c r="I268" s="220"/>
      <c r="J268" s="221">
        <f>ROUND(I268*H268,2)</f>
        <v>0</v>
      </c>
      <c r="K268" s="217" t="s">
        <v>170</v>
      </c>
      <c r="L268" s="47"/>
      <c r="M268" s="222" t="s">
        <v>19</v>
      </c>
      <c r="N268" s="223" t="s">
        <v>41</v>
      </c>
      <c r="O268" s="87"/>
      <c r="P268" s="224">
        <f>O268*H268</f>
        <v>0</v>
      </c>
      <c r="Q268" s="224">
        <v>0</v>
      </c>
      <c r="R268" s="224">
        <f>Q268*H268</f>
        <v>0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171</v>
      </c>
      <c r="AT268" s="226" t="s">
        <v>166</v>
      </c>
      <c r="AU268" s="226" t="s">
        <v>79</v>
      </c>
      <c r="AY268" s="20" t="s">
        <v>164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77</v>
      </c>
      <c r="BK268" s="227">
        <f>ROUND(I268*H268,2)</f>
        <v>0</v>
      </c>
      <c r="BL268" s="20" t="s">
        <v>171</v>
      </c>
      <c r="BM268" s="226" t="s">
        <v>2163</v>
      </c>
    </row>
    <row r="269" s="2" customFormat="1">
      <c r="A269" s="41"/>
      <c r="B269" s="42"/>
      <c r="C269" s="43"/>
      <c r="D269" s="228" t="s">
        <v>173</v>
      </c>
      <c r="E269" s="43"/>
      <c r="F269" s="229" t="s">
        <v>316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173</v>
      </c>
      <c r="AU269" s="20" t="s">
        <v>79</v>
      </c>
    </row>
    <row r="270" s="15" customFormat="1">
      <c r="A270" s="15"/>
      <c r="B270" s="256"/>
      <c r="C270" s="257"/>
      <c r="D270" s="235" t="s">
        <v>175</v>
      </c>
      <c r="E270" s="258" t="s">
        <v>19</v>
      </c>
      <c r="F270" s="259" t="s">
        <v>317</v>
      </c>
      <c r="G270" s="257"/>
      <c r="H270" s="258" t="s">
        <v>19</v>
      </c>
      <c r="I270" s="260"/>
      <c r="J270" s="257"/>
      <c r="K270" s="257"/>
      <c r="L270" s="261"/>
      <c r="M270" s="262"/>
      <c r="N270" s="263"/>
      <c r="O270" s="263"/>
      <c r="P270" s="263"/>
      <c r="Q270" s="263"/>
      <c r="R270" s="263"/>
      <c r="S270" s="263"/>
      <c r="T270" s="264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65" t="s">
        <v>175</v>
      </c>
      <c r="AU270" s="265" t="s">
        <v>79</v>
      </c>
      <c r="AV270" s="15" t="s">
        <v>77</v>
      </c>
      <c r="AW270" s="15" t="s">
        <v>32</v>
      </c>
      <c r="AX270" s="15" t="s">
        <v>70</v>
      </c>
      <c r="AY270" s="265" t="s">
        <v>164</v>
      </c>
    </row>
    <row r="271" s="13" customFormat="1">
      <c r="A271" s="13"/>
      <c r="B271" s="233"/>
      <c r="C271" s="234"/>
      <c r="D271" s="235" t="s">
        <v>175</v>
      </c>
      <c r="E271" s="236" t="s">
        <v>19</v>
      </c>
      <c r="F271" s="237" t="s">
        <v>2164</v>
      </c>
      <c r="G271" s="234"/>
      <c r="H271" s="238">
        <v>7.6500000000000004</v>
      </c>
      <c r="I271" s="239"/>
      <c r="J271" s="234"/>
      <c r="K271" s="234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175</v>
      </c>
      <c r="AU271" s="244" t="s">
        <v>79</v>
      </c>
      <c r="AV271" s="13" t="s">
        <v>79</v>
      </c>
      <c r="AW271" s="13" t="s">
        <v>32</v>
      </c>
      <c r="AX271" s="13" t="s">
        <v>70</v>
      </c>
      <c r="AY271" s="244" t="s">
        <v>164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2165</v>
      </c>
      <c r="G272" s="234"/>
      <c r="H272" s="238">
        <v>2.9500000000000002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79</v>
      </c>
      <c r="AV272" s="13" t="s">
        <v>79</v>
      </c>
      <c r="AW272" s="13" t="s">
        <v>32</v>
      </c>
      <c r="AX272" s="13" t="s">
        <v>70</v>
      </c>
      <c r="AY272" s="244" t="s">
        <v>164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2166</v>
      </c>
      <c r="G273" s="234"/>
      <c r="H273" s="238">
        <v>0.5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79</v>
      </c>
      <c r="AV273" s="13" t="s">
        <v>79</v>
      </c>
      <c r="AW273" s="13" t="s">
        <v>32</v>
      </c>
      <c r="AX273" s="13" t="s">
        <v>70</v>
      </c>
      <c r="AY273" s="244" t="s">
        <v>164</v>
      </c>
    </row>
    <row r="274" s="13" customFormat="1">
      <c r="A274" s="13"/>
      <c r="B274" s="233"/>
      <c r="C274" s="234"/>
      <c r="D274" s="235" t="s">
        <v>175</v>
      </c>
      <c r="E274" s="236" t="s">
        <v>19</v>
      </c>
      <c r="F274" s="237" t="s">
        <v>2167</v>
      </c>
      <c r="G274" s="234"/>
      <c r="H274" s="238">
        <v>3.3500000000000001</v>
      </c>
      <c r="I274" s="239"/>
      <c r="J274" s="234"/>
      <c r="K274" s="234"/>
      <c r="L274" s="240"/>
      <c r="M274" s="241"/>
      <c r="N274" s="242"/>
      <c r="O274" s="242"/>
      <c r="P274" s="242"/>
      <c r="Q274" s="242"/>
      <c r="R274" s="242"/>
      <c r="S274" s="242"/>
      <c r="T274" s="24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4" t="s">
        <v>175</v>
      </c>
      <c r="AU274" s="244" t="s">
        <v>79</v>
      </c>
      <c r="AV274" s="13" t="s">
        <v>79</v>
      </c>
      <c r="AW274" s="13" t="s">
        <v>32</v>
      </c>
      <c r="AX274" s="13" t="s">
        <v>70</v>
      </c>
      <c r="AY274" s="244" t="s">
        <v>164</v>
      </c>
    </row>
    <row r="275" s="13" customFormat="1">
      <c r="A275" s="13"/>
      <c r="B275" s="233"/>
      <c r="C275" s="234"/>
      <c r="D275" s="235" t="s">
        <v>175</v>
      </c>
      <c r="E275" s="236" t="s">
        <v>19</v>
      </c>
      <c r="F275" s="237" t="s">
        <v>2168</v>
      </c>
      <c r="G275" s="234"/>
      <c r="H275" s="238">
        <v>2.4500000000000002</v>
      </c>
      <c r="I275" s="239"/>
      <c r="J275" s="234"/>
      <c r="K275" s="234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175</v>
      </c>
      <c r="AU275" s="244" t="s">
        <v>79</v>
      </c>
      <c r="AV275" s="13" t="s">
        <v>79</v>
      </c>
      <c r="AW275" s="13" t="s">
        <v>32</v>
      </c>
      <c r="AX275" s="13" t="s">
        <v>70</v>
      </c>
      <c r="AY275" s="244" t="s">
        <v>164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2169</v>
      </c>
      <c r="G276" s="234"/>
      <c r="H276" s="238">
        <v>0.5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79</v>
      </c>
      <c r="AV276" s="13" t="s">
        <v>79</v>
      </c>
      <c r="AW276" s="13" t="s">
        <v>32</v>
      </c>
      <c r="AX276" s="13" t="s">
        <v>70</v>
      </c>
      <c r="AY276" s="244" t="s">
        <v>164</v>
      </c>
    </row>
    <row r="277" s="16" customFormat="1">
      <c r="A277" s="16"/>
      <c r="B277" s="266"/>
      <c r="C277" s="267"/>
      <c r="D277" s="235" t="s">
        <v>175</v>
      </c>
      <c r="E277" s="268" t="s">
        <v>19</v>
      </c>
      <c r="F277" s="269" t="s">
        <v>291</v>
      </c>
      <c r="G277" s="267"/>
      <c r="H277" s="270">
        <v>17.400000000000002</v>
      </c>
      <c r="I277" s="271"/>
      <c r="J277" s="267"/>
      <c r="K277" s="267"/>
      <c r="L277" s="272"/>
      <c r="M277" s="273"/>
      <c r="N277" s="274"/>
      <c r="O277" s="274"/>
      <c r="P277" s="274"/>
      <c r="Q277" s="274"/>
      <c r="R277" s="274"/>
      <c r="S277" s="274"/>
      <c r="T277" s="275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T277" s="276" t="s">
        <v>175</v>
      </c>
      <c r="AU277" s="276" t="s">
        <v>79</v>
      </c>
      <c r="AV277" s="16" t="s">
        <v>183</v>
      </c>
      <c r="AW277" s="16" t="s">
        <v>32</v>
      </c>
      <c r="AX277" s="16" t="s">
        <v>70</v>
      </c>
      <c r="AY277" s="276" t="s">
        <v>164</v>
      </c>
    </row>
    <row r="278" s="15" customFormat="1">
      <c r="A278" s="15"/>
      <c r="B278" s="256"/>
      <c r="C278" s="257"/>
      <c r="D278" s="235" t="s">
        <v>175</v>
      </c>
      <c r="E278" s="258" t="s">
        <v>19</v>
      </c>
      <c r="F278" s="259" t="s">
        <v>319</v>
      </c>
      <c r="G278" s="257"/>
      <c r="H278" s="258" t="s">
        <v>19</v>
      </c>
      <c r="I278" s="260"/>
      <c r="J278" s="257"/>
      <c r="K278" s="257"/>
      <c r="L278" s="261"/>
      <c r="M278" s="262"/>
      <c r="N278" s="263"/>
      <c r="O278" s="263"/>
      <c r="P278" s="263"/>
      <c r="Q278" s="263"/>
      <c r="R278" s="263"/>
      <c r="S278" s="263"/>
      <c r="T278" s="264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65" t="s">
        <v>175</v>
      </c>
      <c r="AU278" s="265" t="s">
        <v>79</v>
      </c>
      <c r="AV278" s="15" t="s">
        <v>77</v>
      </c>
      <c r="AW278" s="15" t="s">
        <v>32</v>
      </c>
      <c r="AX278" s="15" t="s">
        <v>70</v>
      </c>
      <c r="AY278" s="265" t="s">
        <v>164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2170</v>
      </c>
      <c r="G279" s="234"/>
      <c r="H279" s="238">
        <v>2.5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79</v>
      </c>
      <c r="AV279" s="13" t="s">
        <v>79</v>
      </c>
      <c r="AW279" s="13" t="s">
        <v>32</v>
      </c>
      <c r="AX279" s="13" t="s">
        <v>70</v>
      </c>
      <c r="AY279" s="244" t="s">
        <v>164</v>
      </c>
    </row>
    <row r="280" s="13" customFormat="1">
      <c r="A280" s="13"/>
      <c r="B280" s="233"/>
      <c r="C280" s="234"/>
      <c r="D280" s="235" t="s">
        <v>175</v>
      </c>
      <c r="E280" s="236" t="s">
        <v>19</v>
      </c>
      <c r="F280" s="237" t="s">
        <v>2171</v>
      </c>
      <c r="G280" s="234"/>
      <c r="H280" s="238">
        <v>3.75</v>
      </c>
      <c r="I280" s="239"/>
      <c r="J280" s="234"/>
      <c r="K280" s="234"/>
      <c r="L280" s="240"/>
      <c r="M280" s="241"/>
      <c r="N280" s="242"/>
      <c r="O280" s="242"/>
      <c r="P280" s="242"/>
      <c r="Q280" s="242"/>
      <c r="R280" s="242"/>
      <c r="S280" s="242"/>
      <c r="T280" s="24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4" t="s">
        <v>175</v>
      </c>
      <c r="AU280" s="244" t="s">
        <v>79</v>
      </c>
      <c r="AV280" s="13" t="s">
        <v>79</v>
      </c>
      <c r="AW280" s="13" t="s">
        <v>32</v>
      </c>
      <c r="AX280" s="13" t="s">
        <v>70</v>
      </c>
      <c r="AY280" s="244" t="s">
        <v>164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2172</v>
      </c>
      <c r="G281" s="234"/>
      <c r="H281" s="238">
        <v>1.25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79</v>
      </c>
      <c r="AV281" s="13" t="s">
        <v>79</v>
      </c>
      <c r="AW281" s="13" t="s">
        <v>32</v>
      </c>
      <c r="AX281" s="13" t="s">
        <v>70</v>
      </c>
      <c r="AY281" s="244" t="s">
        <v>164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2173</v>
      </c>
      <c r="G282" s="234"/>
      <c r="H282" s="238">
        <v>1.25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79</v>
      </c>
      <c r="AV282" s="13" t="s">
        <v>79</v>
      </c>
      <c r="AW282" s="13" t="s">
        <v>32</v>
      </c>
      <c r="AX282" s="13" t="s">
        <v>70</v>
      </c>
      <c r="AY282" s="244" t="s">
        <v>164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2174</v>
      </c>
      <c r="G283" s="234"/>
      <c r="H283" s="238">
        <v>2.5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79</v>
      </c>
      <c r="AV283" s="13" t="s">
        <v>79</v>
      </c>
      <c r="AW283" s="13" t="s">
        <v>32</v>
      </c>
      <c r="AX283" s="13" t="s">
        <v>70</v>
      </c>
      <c r="AY283" s="244" t="s">
        <v>164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2175</v>
      </c>
      <c r="G284" s="234"/>
      <c r="H284" s="238">
        <v>1.25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79</v>
      </c>
      <c r="AV284" s="13" t="s">
        <v>79</v>
      </c>
      <c r="AW284" s="13" t="s">
        <v>32</v>
      </c>
      <c r="AX284" s="13" t="s">
        <v>70</v>
      </c>
      <c r="AY284" s="244" t="s">
        <v>164</v>
      </c>
    </row>
    <row r="285" s="16" customFormat="1">
      <c r="A285" s="16"/>
      <c r="B285" s="266"/>
      <c r="C285" s="267"/>
      <c r="D285" s="235" t="s">
        <v>175</v>
      </c>
      <c r="E285" s="268" t="s">
        <v>19</v>
      </c>
      <c r="F285" s="269" t="s">
        <v>291</v>
      </c>
      <c r="G285" s="267"/>
      <c r="H285" s="270">
        <v>12.5</v>
      </c>
      <c r="I285" s="271"/>
      <c r="J285" s="267"/>
      <c r="K285" s="267"/>
      <c r="L285" s="272"/>
      <c r="M285" s="273"/>
      <c r="N285" s="274"/>
      <c r="O285" s="274"/>
      <c r="P285" s="274"/>
      <c r="Q285" s="274"/>
      <c r="R285" s="274"/>
      <c r="S285" s="274"/>
      <c r="T285" s="275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T285" s="276" t="s">
        <v>175</v>
      </c>
      <c r="AU285" s="276" t="s">
        <v>79</v>
      </c>
      <c r="AV285" s="16" t="s">
        <v>183</v>
      </c>
      <c r="AW285" s="16" t="s">
        <v>32</v>
      </c>
      <c r="AX285" s="16" t="s">
        <v>70</v>
      </c>
      <c r="AY285" s="276" t="s">
        <v>164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177</v>
      </c>
      <c r="G286" s="246"/>
      <c r="H286" s="249">
        <v>29.900000000000002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79</v>
      </c>
      <c r="AV286" s="14" t="s">
        <v>171</v>
      </c>
      <c r="AW286" s="14" t="s">
        <v>32</v>
      </c>
      <c r="AX286" s="14" t="s">
        <v>77</v>
      </c>
      <c r="AY286" s="255" t="s">
        <v>164</v>
      </c>
    </row>
    <row r="287" s="2" customFormat="1" ht="16.5" customHeight="1">
      <c r="A287" s="41"/>
      <c r="B287" s="42"/>
      <c r="C287" s="277" t="s">
        <v>324</v>
      </c>
      <c r="D287" s="277" t="s">
        <v>306</v>
      </c>
      <c r="E287" s="278" t="s">
        <v>325</v>
      </c>
      <c r="F287" s="279" t="s">
        <v>326</v>
      </c>
      <c r="G287" s="280" t="s">
        <v>295</v>
      </c>
      <c r="H287" s="281">
        <v>59.799999999999997</v>
      </c>
      <c r="I287" s="282"/>
      <c r="J287" s="283">
        <f>ROUND(I287*H287,2)</f>
        <v>0</v>
      </c>
      <c r="K287" s="279" t="s">
        <v>170</v>
      </c>
      <c r="L287" s="284"/>
      <c r="M287" s="285" t="s">
        <v>19</v>
      </c>
      <c r="N287" s="286" t="s">
        <v>41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217</v>
      </c>
      <c r="AT287" s="226" t="s">
        <v>306</v>
      </c>
      <c r="AU287" s="226" t="s">
        <v>79</v>
      </c>
      <c r="AY287" s="20" t="s">
        <v>164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77</v>
      </c>
      <c r="BK287" s="227">
        <f>ROUND(I287*H287,2)</f>
        <v>0</v>
      </c>
      <c r="BL287" s="20" t="s">
        <v>171</v>
      </c>
      <c r="BM287" s="226" t="s">
        <v>2176</v>
      </c>
    </row>
    <row r="288" s="13" customFormat="1">
      <c r="A288" s="13"/>
      <c r="B288" s="233"/>
      <c r="C288" s="234"/>
      <c r="D288" s="235" t="s">
        <v>175</v>
      </c>
      <c r="E288" s="234"/>
      <c r="F288" s="237" t="s">
        <v>2177</v>
      </c>
      <c r="G288" s="234"/>
      <c r="H288" s="238">
        <v>59.799999999999997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79</v>
      </c>
      <c r="AV288" s="13" t="s">
        <v>79</v>
      </c>
      <c r="AW288" s="13" t="s">
        <v>4</v>
      </c>
      <c r="AX288" s="13" t="s">
        <v>77</v>
      </c>
      <c r="AY288" s="244" t="s">
        <v>164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171</v>
      </c>
      <c r="F289" s="213" t="s">
        <v>329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SUM(P290:P308)</f>
        <v>0</v>
      </c>
      <c r="Q289" s="207"/>
      <c r="R289" s="208">
        <f>SUM(R290:R308)</f>
        <v>0</v>
      </c>
      <c r="S289" s="207"/>
      <c r="T289" s="209">
        <f>SUM(T290:T308)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77</v>
      </c>
      <c r="AT289" s="211" t="s">
        <v>69</v>
      </c>
      <c r="AU289" s="211" t="s">
        <v>77</v>
      </c>
      <c r="AY289" s="210" t="s">
        <v>164</v>
      </c>
      <c r="BK289" s="212">
        <f>SUM(BK290:BK308)</f>
        <v>0</v>
      </c>
    </row>
    <row r="290" s="2" customFormat="1" ht="16.5" customHeight="1">
      <c r="A290" s="41"/>
      <c r="B290" s="42"/>
      <c r="C290" s="215" t="s">
        <v>330</v>
      </c>
      <c r="D290" s="215" t="s">
        <v>166</v>
      </c>
      <c r="E290" s="216" t="s">
        <v>331</v>
      </c>
      <c r="F290" s="217" t="s">
        <v>332</v>
      </c>
      <c r="G290" s="218" t="s">
        <v>220</v>
      </c>
      <c r="H290" s="219">
        <v>11.960000000000001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41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171</v>
      </c>
      <c r="AT290" s="226" t="s">
        <v>166</v>
      </c>
      <c r="AU290" s="226" t="s">
        <v>79</v>
      </c>
      <c r="AY290" s="20" t="s">
        <v>164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77</v>
      </c>
      <c r="BK290" s="227">
        <f>ROUND(I290*H290,2)</f>
        <v>0</v>
      </c>
      <c r="BL290" s="20" t="s">
        <v>171</v>
      </c>
      <c r="BM290" s="226" t="s">
        <v>2178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334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79</v>
      </c>
    </row>
    <row r="292" s="15" customFormat="1">
      <c r="A292" s="15"/>
      <c r="B292" s="256"/>
      <c r="C292" s="257"/>
      <c r="D292" s="235" t="s">
        <v>175</v>
      </c>
      <c r="E292" s="258" t="s">
        <v>19</v>
      </c>
      <c r="F292" s="259" t="s">
        <v>317</v>
      </c>
      <c r="G292" s="257"/>
      <c r="H292" s="258" t="s">
        <v>19</v>
      </c>
      <c r="I292" s="260"/>
      <c r="J292" s="257"/>
      <c r="K292" s="257"/>
      <c r="L292" s="261"/>
      <c r="M292" s="262"/>
      <c r="N292" s="263"/>
      <c r="O292" s="263"/>
      <c r="P292" s="263"/>
      <c r="Q292" s="263"/>
      <c r="R292" s="263"/>
      <c r="S292" s="263"/>
      <c r="T292" s="264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65" t="s">
        <v>175</v>
      </c>
      <c r="AU292" s="265" t="s">
        <v>79</v>
      </c>
      <c r="AV292" s="15" t="s">
        <v>77</v>
      </c>
      <c r="AW292" s="15" t="s">
        <v>32</v>
      </c>
      <c r="AX292" s="15" t="s">
        <v>70</v>
      </c>
      <c r="AY292" s="265" t="s">
        <v>164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2179</v>
      </c>
      <c r="G293" s="234"/>
      <c r="H293" s="238">
        <v>3.0600000000000001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79</v>
      </c>
      <c r="AV293" s="13" t="s">
        <v>79</v>
      </c>
      <c r="AW293" s="13" t="s">
        <v>32</v>
      </c>
      <c r="AX293" s="13" t="s">
        <v>70</v>
      </c>
      <c r="AY293" s="244" t="s">
        <v>164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2180</v>
      </c>
      <c r="G294" s="234"/>
      <c r="H294" s="238">
        <v>1.1799999999999999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79</v>
      </c>
      <c r="AV294" s="13" t="s">
        <v>79</v>
      </c>
      <c r="AW294" s="13" t="s">
        <v>32</v>
      </c>
      <c r="AX294" s="13" t="s">
        <v>70</v>
      </c>
      <c r="AY294" s="244" t="s">
        <v>164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2181</v>
      </c>
      <c r="G295" s="234"/>
      <c r="H295" s="238">
        <v>0.20000000000000001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79</v>
      </c>
      <c r="AV295" s="13" t="s">
        <v>79</v>
      </c>
      <c r="AW295" s="13" t="s">
        <v>32</v>
      </c>
      <c r="AX295" s="13" t="s">
        <v>70</v>
      </c>
      <c r="AY295" s="244" t="s">
        <v>164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2182</v>
      </c>
      <c r="G296" s="234"/>
      <c r="H296" s="238">
        <v>1.3400000000000001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79</v>
      </c>
      <c r="AV296" s="13" t="s">
        <v>79</v>
      </c>
      <c r="AW296" s="13" t="s">
        <v>32</v>
      </c>
      <c r="AX296" s="13" t="s">
        <v>70</v>
      </c>
      <c r="AY296" s="244" t="s">
        <v>164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2183</v>
      </c>
      <c r="G297" s="234"/>
      <c r="H297" s="238">
        <v>0.97999999999999998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79</v>
      </c>
      <c r="AV297" s="13" t="s">
        <v>79</v>
      </c>
      <c r="AW297" s="13" t="s">
        <v>32</v>
      </c>
      <c r="AX297" s="13" t="s">
        <v>70</v>
      </c>
      <c r="AY297" s="244" t="s">
        <v>164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2184</v>
      </c>
      <c r="G298" s="234"/>
      <c r="H298" s="238">
        <v>0.20000000000000001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79</v>
      </c>
      <c r="AV298" s="13" t="s">
        <v>79</v>
      </c>
      <c r="AW298" s="13" t="s">
        <v>32</v>
      </c>
      <c r="AX298" s="13" t="s">
        <v>70</v>
      </c>
      <c r="AY298" s="244" t="s">
        <v>164</v>
      </c>
    </row>
    <row r="299" s="16" customFormat="1">
      <c r="A299" s="16"/>
      <c r="B299" s="266"/>
      <c r="C299" s="267"/>
      <c r="D299" s="235" t="s">
        <v>175</v>
      </c>
      <c r="E299" s="268" t="s">
        <v>19</v>
      </c>
      <c r="F299" s="269" t="s">
        <v>291</v>
      </c>
      <c r="G299" s="267"/>
      <c r="H299" s="270">
        <v>6.96</v>
      </c>
      <c r="I299" s="271"/>
      <c r="J299" s="267"/>
      <c r="K299" s="267"/>
      <c r="L299" s="272"/>
      <c r="M299" s="273"/>
      <c r="N299" s="274"/>
      <c r="O299" s="274"/>
      <c r="P299" s="274"/>
      <c r="Q299" s="274"/>
      <c r="R299" s="274"/>
      <c r="S299" s="274"/>
      <c r="T299" s="275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T299" s="276" t="s">
        <v>175</v>
      </c>
      <c r="AU299" s="276" t="s">
        <v>79</v>
      </c>
      <c r="AV299" s="16" t="s">
        <v>183</v>
      </c>
      <c r="AW299" s="16" t="s">
        <v>32</v>
      </c>
      <c r="AX299" s="16" t="s">
        <v>70</v>
      </c>
      <c r="AY299" s="276" t="s">
        <v>164</v>
      </c>
    </row>
    <row r="300" s="15" customFormat="1">
      <c r="A300" s="15"/>
      <c r="B300" s="256"/>
      <c r="C300" s="257"/>
      <c r="D300" s="235" t="s">
        <v>175</v>
      </c>
      <c r="E300" s="258" t="s">
        <v>19</v>
      </c>
      <c r="F300" s="259" t="s">
        <v>319</v>
      </c>
      <c r="G300" s="257"/>
      <c r="H300" s="258" t="s">
        <v>19</v>
      </c>
      <c r="I300" s="260"/>
      <c r="J300" s="257"/>
      <c r="K300" s="257"/>
      <c r="L300" s="261"/>
      <c r="M300" s="262"/>
      <c r="N300" s="263"/>
      <c r="O300" s="263"/>
      <c r="P300" s="263"/>
      <c r="Q300" s="263"/>
      <c r="R300" s="263"/>
      <c r="S300" s="263"/>
      <c r="T300" s="264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5" t="s">
        <v>175</v>
      </c>
      <c r="AU300" s="265" t="s">
        <v>79</v>
      </c>
      <c r="AV300" s="15" t="s">
        <v>77</v>
      </c>
      <c r="AW300" s="15" t="s">
        <v>32</v>
      </c>
      <c r="AX300" s="15" t="s">
        <v>70</v>
      </c>
      <c r="AY300" s="265" t="s">
        <v>164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2185</v>
      </c>
      <c r="G301" s="234"/>
      <c r="H301" s="238">
        <v>1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79</v>
      </c>
      <c r="AV301" s="13" t="s">
        <v>79</v>
      </c>
      <c r="AW301" s="13" t="s">
        <v>32</v>
      </c>
      <c r="AX301" s="13" t="s">
        <v>70</v>
      </c>
      <c r="AY301" s="244" t="s">
        <v>164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2186</v>
      </c>
      <c r="G302" s="234"/>
      <c r="H302" s="238">
        <v>1.5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79</v>
      </c>
      <c r="AV302" s="13" t="s">
        <v>79</v>
      </c>
      <c r="AW302" s="13" t="s">
        <v>32</v>
      </c>
      <c r="AX302" s="13" t="s">
        <v>70</v>
      </c>
      <c r="AY302" s="244" t="s">
        <v>164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2187</v>
      </c>
      <c r="G303" s="234"/>
      <c r="H303" s="238">
        <v>0.5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79</v>
      </c>
      <c r="AV303" s="13" t="s">
        <v>79</v>
      </c>
      <c r="AW303" s="13" t="s">
        <v>32</v>
      </c>
      <c r="AX303" s="13" t="s">
        <v>70</v>
      </c>
      <c r="AY303" s="244" t="s">
        <v>164</v>
      </c>
    </row>
    <row r="304" s="13" customFormat="1">
      <c r="A304" s="13"/>
      <c r="B304" s="233"/>
      <c r="C304" s="234"/>
      <c r="D304" s="235" t="s">
        <v>175</v>
      </c>
      <c r="E304" s="236" t="s">
        <v>19</v>
      </c>
      <c r="F304" s="237" t="s">
        <v>2188</v>
      </c>
      <c r="G304" s="234"/>
      <c r="H304" s="238">
        <v>0.5</v>
      </c>
      <c r="I304" s="239"/>
      <c r="J304" s="234"/>
      <c r="K304" s="234"/>
      <c r="L304" s="240"/>
      <c r="M304" s="241"/>
      <c r="N304" s="242"/>
      <c r="O304" s="242"/>
      <c r="P304" s="242"/>
      <c r="Q304" s="242"/>
      <c r="R304" s="242"/>
      <c r="S304" s="242"/>
      <c r="T304" s="24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4" t="s">
        <v>175</v>
      </c>
      <c r="AU304" s="244" t="s">
        <v>79</v>
      </c>
      <c r="AV304" s="13" t="s">
        <v>79</v>
      </c>
      <c r="AW304" s="13" t="s">
        <v>32</v>
      </c>
      <c r="AX304" s="13" t="s">
        <v>70</v>
      </c>
      <c r="AY304" s="244" t="s">
        <v>164</v>
      </c>
    </row>
    <row r="305" s="13" customFormat="1">
      <c r="A305" s="13"/>
      <c r="B305" s="233"/>
      <c r="C305" s="234"/>
      <c r="D305" s="235" t="s">
        <v>175</v>
      </c>
      <c r="E305" s="236" t="s">
        <v>19</v>
      </c>
      <c r="F305" s="237" t="s">
        <v>2189</v>
      </c>
      <c r="G305" s="234"/>
      <c r="H305" s="238">
        <v>1</v>
      </c>
      <c r="I305" s="239"/>
      <c r="J305" s="234"/>
      <c r="K305" s="234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175</v>
      </c>
      <c r="AU305" s="244" t="s">
        <v>79</v>
      </c>
      <c r="AV305" s="13" t="s">
        <v>79</v>
      </c>
      <c r="AW305" s="13" t="s">
        <v>32</v>
      </c>
      <c r="AX305" s="13" t="s">
        <v>70</v>
      </c>
      <c r="AY305" s="244" t="s">
        <v>164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2190</v>
      </c>
      <c r="G306" s="234"/>
      <c r="H306" s="238">
        <v>0.5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79</v>
      </c>
      <c r="AV306" s="13" t="s">
        <v>79</v>
      </c>
      <c r="AW306" s="13" t="s">
        <v>32</v>
      </c>
      <c r="AX306" s="13" t="s">
        <v>70</v>
      </c>
      <c r="AY306" s="244" t="s">
        <v>164</v>
      </c>
    </row>
    <row r="307" s="16" customFormat="1">
      <c r="A307" s="16"/>
      <c r="B307" s="266"/>
      <c r="C307" s="267"/>
      <c r="D307" s="235" t="s">
        <v>175</v>
      </c>
      <c r="E307" s="268" t="s">
        <v>19</v>
      </c>
      <c r="F307" s="269" t="s">
        <v>291</v>
      </c>
      <c r="G307" s="267"/>
      <c r="H307" s="270">
        <v>5</v>
      </c>
      <c r="I307" s="271"/>
      <c r="J307" s="267"/>
      <c r="K307" s="267"/>
      <c r="L307" s="272"/>
      <c r="M307" s="273"/>
      <c r="N307" s="274"/>
      <c r="O307" s="274"/>
      <c r="P307" s="274"/>
      <c r="Q307" s="274"/>
      <c r="R307" s="274"/>
      <c r="S307" s="274"/>
      <c r="T307" s="275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T307" s="276" t="s">
        <v>175</v>
      </c>
      <c r="AU307" s="276" t="s">
        <v>79</v>
      </c>
      <c r="AV307" s="16" t="s">
        <v>183</v>
      </c>
      <c r="AW307" s="16" t="s">
        <v>32</v>
      </c>
      <c r="AX307" s="16" t="s">
        <v>70</v>
      </c>
      <c r="AY307" s="276" t="s">
        <v>164</v>
      </c>
    </row>
    <row r="308" s="14" customFormat="1">
      <c r="A308" s="14"/>
      <c r="B308" s="245"/>
      <c r="C308" s="246"/>
      <c r="D308" s="235" t="s">
        <v>175</v>
      </c>
      <c r="E308" s="247" t="s">
        <v>19</v>
      </c>
      <c r="F308" s="248" t="s">
        <v>177</v>
      </c>
      <c r="G308" s="246"/>
      <c r="H308" s="249">
        <v>11.960000000000001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175</v>
      </c>
      <c r="AU308" s="255" t="s">
        <v>79</v>
      </c>
      <c r="AV308" s="14" t="s">
        <v>171</v>
      </c>
      <c r="AW308" s="14" t="s">
        <v>32</v>
      </c>
      <c r="AX308" s="14" t="s">
        <v>77</v>
      </c>
      <c r="AY308" s="255" t="s">
        <v>164</v>
      </c>
    </row>
    <row r="309" s="12" customFormat="1" ht="22.8" customHeight="1">
      <c r="A309" s="12"/>
      <c r="B309" s="199"/>
      <c r="C309" s="200"/>
      <c r="D309" s="201" t="s">
        <v>69</v>
      </c>
      <c r="E309" s="213" t="s">
        <v>197</v>
      </c>
      <c r="F309" s="213" t="s">
        <v>340</v>
      </c>
      <c r="G309" s="200"/>
      <c r="H309" s="200"/>
      <c r="I309" s="203"/>
      <c r="J309" s="214">
        <f>BK309</f>
        <v>0</v>
      </c>
      <c r="K309" s="200"/>
      <c r="L309" s="205"/>
      <c r="M309" s="206"/>
      <c r="N309" s="207"/>
      <c r="O309" s="207"/>
      <c r="P309" s="208">
        <f>SUM(P310:P347)</f>
        <v>0</v>
      </c>
      <c r="Q309" s="207"/>
      <c r="R309" s="208">
        <f>SUM(R310:R347)</f>
        <v>1.7843999999999998</v>
      </c>
      <c r="S309" s="207"/>
      <c r="T309" s="209">
        <f>SUM(T310:T347)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10" t="s">
        <v>77</v>
      </c>
      <c r="AT309" s="211" t="s">
        <v>69</v>
      </c>
      <c r="AU309" s="211" t="s">
        <v>77</v>
      </c>
      <c r="AY309" s="210" t="s">
        <v>164</v>
      </c>
      <c r="BK309" s="212">
        <f>SUM(BK310:BK347)</f>
        <v>0</v>
      </c>
    </row>
    <row r="310" s="2" customFormat="1" ht="21.75" customHeight="1">
      <c r="A310" s="41"/>
      <c r="B310" s="42"/>
      <c r="C310" s="215" t="s">
        <v>341</v>
      </c>
      <c r="D310" s="215" t="s">
        <v>166</v>
      </c>
      <c r="E310" s="216" t="s">
        <v>1160</v>
      </c>
      <c r="F310" s="217" t="s">
        <v>1161</v>
      </c>
      <c r="G310" s="218" t="s">
        <v>169</v>
      </c>
      <c r="H310" s="219">
        <v>50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41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171</v>
      </c>
      <c r="AT310" s="226" t="s">
        <v>166</v>
      </c>
      <c r="AU310" s="226" t="s">
        <v>79</v>
      </c>
      <c r="AY310" s="20" t="s">
        <v>164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77</v>
      </c>
      <c r="BK310" s="227">
        <f>ROUND(I310*H310,2)</f>
        <v>0</v>
      </c>
      <c r="BL310" s="20" t="s">
        <v>171</v>
      </c>
      <c r="BM310" s="226" t="s">
        <v>2191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1163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79</v>
      </c>
    </row>
    <row r="312" s="13" customFormat="1">
      <c r="A312" s="13"/>
      <c r="B312" s="233"/>
      <c r="C312" s="234"/>
      <c r="D312" s="235" t="s">
        <v>175</v>
      </c>
      <c r="E312" s="236" t="s">
        <v>19</v>
      </c>
      <c r="F312" s="237" t="s">
        <v>2192</v>
      </c>
      <c r="G312" s="234"/>
      <c r="H312" s="238">
        <v>50</v>
      </c>
      <c r="I312" s="239"/>
      <c r="J312" s="234"/>
      <c r="K312" s="234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175</v>
      </c>
      <c r="AU312" s="244" t="s">
        <v>79</v>
      </c>
      <c r="AV312" s="13" t="s">
        <v>79</v>
      </c>
      <c r="AW312" s="13" t="s">
        <v>32</v>
      </c>
      <c r="AX312" s="13" t="s">
        <v>70</v>
      </c>
      <c r="AY312" s="244" t="s">
        <v>164</v>
      </c>
    </row>
    <row r="313" s="14" customFormat="1">
      <c r="A313" s="14"/>
      <c r="B313" s="245"/>
      <c r="C313" s="246"/>
      <c r="D313" s="235" t="s">
        <v>175</v>
      </c>
      <c r="E313" s="247" t="s">
        <v>19</v>
      </c>
      <c r="F313" s="248" t="s">
        <v>177</v>
      </c>
      <c r="G313" s="246"/>
      <c r="H313" s="249">
        <v>50</v>
      </c>
      <c r="I313" s="250"/>
      <c r="J313" s="246"/>
      <c r="K313" s="246"/>
      <c r="L313" s="251"/>
      <c r="M313" s="252"/>
      <c r="N313" s="253"/>
      <c r="O313" s="253"/>
      <c r="P313" s="253"/>
      <c r="Q313" s="253"/>
      <c r="R313" s="253"/>
      <c r="S313" s="253"/>
      <c r="T313" s="25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5" t="s">
        <v>175</v>
      </c>
      <c r="AU313" s="255" t="s">
        <v>79</v>
      </c>
      <c r="AV313" s="14" t="s">
        <v>171</v>
      </c>
      <c r="AW313" s="14" t="s">
        <v>32</v>
      </c>
      <c r="AX313" s="14" t="s">
        <v>77</v>
      </c>
      <c r="AY313" s="255" t="s">
        <v>164</v>
      </c>
    </row>
    <row r="314" s="2" customFormat="1" ht="21.75" customHeight="1">
      <c r="A314" s="41"/>
      <c r="B314" s="42"/>
      <c r="C314" s="215" t="s">
        <v>347</v>
      </c>
      <c r="D314" s="215" t="s">
        <v>166</v>
      </c>
      <c r="E314" s="216" t="s">
        <v>342</v>
      </c>
      <c r="F314" s="217" t="s">
        <v>343</v>
      </c>
      <c r="G314" s="218" t="s">
        <v>169</v>
      </c>
      <c r="H314" s="219">
        <v>50</v>
      </c>
      <c r="I314" s="220"/>
      <c r="J314" s="221">
        <f>ROUND(I314*H314,2)</f>
        <v>0</v>
      </c>
      <c r="K314" s="217" t="s">
        <v>170</v>
      </c>
      <c r="L314" s="47"/>
      <c r="M314" s="222" t="s">
        <v>19</v>
      </c>
      <c r="N314" s="223" t="s">
        <v>41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171</v>
      </c>
      <c r="AT314" s="226" t="s">
        <v>166</v>
      </c>
      <c r="AU314" s="226" t="s">
        <v>79</v>
      </c>
      <c r="AY314" s="20" t="s">
        <v>164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77</v>
      </c>
      <c r="BK314" s="227">
        <f>ROUND(I314*H314,2)</f>
        <v>0</v>
      </c>
      <c r="BL314" s="20" t="s">
        <v>171</v>
      </c>
      <c r="BM314" s="226" t="s">
        <v>2193</v>
      </c>
    </row>
    <row r="315" s="2" customFormat="1">
      <c r="A315" s="41"/>
      <c r="B315" s="42"/>
      <c r="C315" s="43"/>
      <c r="D315" s="228" t="s">
        <v>173</v>
      </c>
      <c r="E315" s="43"/>
      <c r="F315" s="229" t="s">
        <v>345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173</v>
      </c>
      <c r="AU315" s="20" t="s">
        <v>79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2192</v>
      </c>
      <c r="G316" s="234"/>
      <c r="H316" s="238">
        <v>50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79</v>
      </c>
      <c r="AV316" s="13" t="s">
        <v>79</v>
      </c>
      <c r="AW316" s="13" t="s">
        <v>32</v>
      </c>
      <c r="AX316" s="13" t="s">
        <v>70</v>
      </c>
      <c r="AY316" s="244" t="s">
        <v>164</v>
      </c>
    </row>
    <row r="317" s="14" customFormat="1">
      <c r="A317" s="14"/>
      <c r="B317" s="245"/>
      <c r="C317" s="246"/>
      <c r="D317" s="235" t="s">
        <v>175</v>
      </c>
      <c r="E317" s="247" t="s">
        <v>19</v>
      </c>
      <c r="F317" s="248" t="s">
        <v>177</v>
      </c>
      <c r="G317" s="246"/>
      <c r="H317" s="249">
        <v>50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175</v>
      </c>
      <c r="AU317" s="255" t="s">
        <v>79</v>
      </c>
      <c r="AV317" s="14" t="s">
        <v>171</v>
      </c>
      <c r="AW317" s="14" t="s">
        <v>32</v>
      </c>
      <c r="AX317" s="14" t="s">
        <v>77</v>
      </c>
      <c r="AY317" s="255" t="s">
        <v>164</v>
      </c>
    </row>
    <row r="318" s="2" customFormat="1" ht="21.75" customHeight="1">
      <c r="A318" s="41"/>
      <c r="B318" s="42"/>
      <c r="C318" s="215" t="s">
        <v>354</v>
      </c>
      <c r="D318" s="215" t="s">
        <v>166</v>
      </c>
      <c r="E318" s="216" t="s">
        <v>348</v>
      </c>
      <c r="F318" s="217" t="s">
        <v>349</v>
      </c>
      <c r="G318" s="218" t="s">
        <v>169</v>
      </c>
      <c r="H318" s="219">
        <v>12.5</v>
      </c>
      <c r="I318" s="220"/>
      <c r="J318" s="221">
        <f>ROUND(I318*H318,2)</f>
        <v>0</v>
      </c>
      <c r="K318" s="217" t="s">
        <v>170</v>
      </c>
      <c r="L318" s="47"/>
      <c r="M318" s="222" t="s">
        <v>19</v>
      </c>
      <c r="N318" s="223" t="s">
        <v>41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171</v>
      </c>
      <c r="AT318" s="226" t="s">
        <v>166</v>
      </c>
      <c r="AU318" s="226" t="s">
        <v>79</v>
      </c>
      <c r="AY318" s="20" t="s">
        <v>164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77</v>
      </c>
      <c r="BK318" s="227">
        <f>ROUND(I318*H318,2)</f>
        <v>0</v>
      </c>
      <c r="BL318" s="20" t="s">
        <v>171</v>
      </c>
      <c r="BM318" s="226" t="s">
        <v>2194</v>
      </c>
    </row>
    <row r="319" s="2" customFormat="1">
      <c r="A319" s="41"/>
      <c r="B319" s="42"/>
      <c r="C319" s="43"/>
      <c r="D319" s="228" t="s">
        <v>173</v>
      </c>
      <c r="E319" s="43"/>
      <c r="F319" s="229" t="s">
        <v>351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173</v>
      </c>
      <c r="AU319" s="20" t="s">
        <v>79</v>
      </c>
    </row>
    <row r="320" s="15" customFormat="1">
      <c r="A320" s="15"/>
      <c r="B320" s="256"/>
      <c r="C320" s="257"/>
      <c r="D320" s="235" t="s">
        <v>175</v>
      </c>
      <c r="E320" s="258" t="s">
        <v>19</v>
      </c>
      <c r="F320" s="259" t="s">
        <v>352</v>
      </c>
      <c r="G320" s="257"/>
      <c r="H320" s="258" t="s">
        <v>19</v>
      </c>
      <c r="I320" s="260"/>
      <c r="J320" s="257"/>
      <c r="K320" s="257"/>
      <c r="L320" s="261"/>
      <c r="M320" s="262"/>
      <c r="N320" s="263"/>
      <c r="O320" s="263"/>
      <c r="P320" s="263"/>
      <c r="Q320" s="263"/>
      <c r="R320" s="263"/>
      <c r="S320" s="263"/>
      <c r="T320" s="264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5" t="s">
        <v>175</v>
      </c>
      <c r="AU320" s="265" t="s">
        <v>79</v>
      </c>
      <c r="AV320" s="15" t="s">
        <v>77</v>
      </c>
      <c r="AW320" s="15" t="s">
        <v>32</v>
      </c>
      <c r="AX320" s="15" t="s">
        <v>70</v>
      </c>
      <c r="AY320" s="265" t="s">
        <v>164</v>
      </c>
    </row>
    <row r="321" s="13" customFormat="1">
      <c r="A321" s="13"/>
      <c r="B321" s="233"/>
      <c r="C321" s="234"/>
      <c r="D321" s="235" t="s">
        <v>175</v>
      </c>
      <c r="E321" s="236" t="s">
        <v>19</v>
      </c>
      <c r="F321" s="237" t="s">
        <v>2195</v>
      </c>
      <c r="G321" s="234"/>
      <c r="H321" s="238">
        <v>12.5</v>
      </c>
      <c r="I321" s="239"/>
      <c r="J321" s="234"/>
      <c r="K321" s="234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175</v>
      </c>
      <c r="AU321" s="244" t="s">
        <v>79</v>
      </c>
      <c r="AV321" s="13" t="s">
        <v>79</v>
      </c>
      <c r="AW321" s="13" t="s">
        <v>32</v>
      </c>
      <c r="AX321" s="13" t="s">
        <v>70</v>
      </c>
      <c r="AY321" s="244" t="s">
        <v>164</v>
      </c>
    </row>
    <row r="322" s="14" customFormat="1">
      <c r="A322" s="14"/>
      <c r="B322" s="245"/>
      <c r="C322" s="246"/>
      <c r="D322" s="235" t="s">
        <v>175</v>
      </c>
      <c r="E322" s="247" t="s">
        <v>19</v>
      </c>
      <c r="F322" s="248" t="s">
        <v>177</v>
      </c>
      <c r="G322" s="246"/>
      <c r="H322" s="249">
        <v>12.5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175</v>
      </c>
      <c r="AU322" s="255" t="s">
        <v>79</v>
      </c>
      <c r="AV322" s="14" t="s">
        <v>171</v>
      </c>
      <c r="AW322" s="14" t="s">
        <v>32</v>
      </c>
      <c r="AX322" s="14" t="s">
        <v>77</v>
      </c>
      <c r="AY322" s="255" t="s">
        <v>164</v>
      </c>
    </row>
    <row r="323" s="2" customFormat="1" ht="24.15" customHeight="1">
      <c r="A323" s="41"/>
      <c r="B323" s="42"/>
      <c r="C323" s="215" t="s">
        <v>360</v>
      </c>
      <c r="D323" s="215" t="s">
        <v>166</v>
      </c>
      <c r="E323" s="216" t="s">
        <v>1170</v>
      </c>
      <c r="F323" s="217" t="s">
        <v>1171</v>
      </c>
      <c r="G323" s="218" t="s">
        <v>169</v>
      </c>
      <c r="H323" s="219">
        <v>60</v>
      </c>
      <c r="I323" s="220"/>
      <c r="J323" s="221">
        <f>ROUND(I323*H323,2)</f>
        <v>0</v>
      </c>
      <c r="K323" s="217" t="s">
        <v>170</v>
      </c>
      <c r="L323" s="47"/>
      <c r="M323" s="222" t="s">
        <v>19</v>
      </c>
      <c r="N323" s="223" t="s">
        <v>41</v>
      </c>
      <c r="O323" s="87"/>
      <c r="P323" s="224">
        <f>O323*H323</f>
        <v>0</v>
      </c>
      <c r="Q323" s="224">
        <v>0</v>
      </c>
      <c r="R323" s="224">
        <f>Q323*H323</f>
        <v>0</v>
      </c>
      <c r="S323" s="224">
        <v>0</v>
      </c>
      <c r="T323" s="225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6" t="s">
        <v>171</v>
      </c>
      <c r="AT323" s="226" t="s">
        <v>166</v>
      </c>
      <c r="AU323" s="226" t="s">
        <v>79</v>
      </c>
      <c r="AY323" s="20" t="s">
        <v>164</v>
      </c>
      <c r="BE323" s="227">
        <f>IF(N323="základní",J323,0)</f>
        <v>0</v>
      </c>
      <c r="BF323" s="227">
        <f>IF(N323="snížená",J323,0)</f>
        <v>0</v>
      </c>
      <c r="BG323" s="227">
        <f>IF(N323="zákl. přenesená",J323,0)</f>
        <v>0</v>
      </c>
      <c r="BH323" s="227">
        <f>IF(N323="sníž. přenesená",J323,0)</f>
        <v>0</v>
      </c>
      <c r="BI323" s="227">
        <f>IF(N323="nulová",J323,0)</f>
        <v>0</v>
      </c>
      <c r="BJ323" s="20" t="s">
        <v>77</v>
      </c>
      <c r="BK323" s="227">
        <f>ROUND(I323*H323,2)</f>
        <v>0</v>
      </c>
      <c r="BL323" s="20" t="s">
        <v>171</v>
      </c>
      <c r="BM323" s="226" t="s">
        <v>2196</v>
      </c>
    </row>
    <row r="324" s="2" customFormat="1">
      <c r="A324" s="41"/>
      <c r="B324" s="42"/>
      <c r="C324" s="43"/>
      <c r="D324" s="228" t="s">
        <v>173</v>
      </c>
      <c r="E324" s="43"/>
      <c r="F324" s="229" t="s">
        <v>1173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173</v>
      </c>
      <c r="AU324" s="20" t="s">
        <v>79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2108</v>
      </c>
      <c r="G325" s="234"/>
      <c r="H325" s="238">
        <v>45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79</v>
      </c>
      <c r="AV325" s="13" t="s">
        <v>79</v>
      </c>
      <c r="AW325" s="13" t="s">
        <v>32</v>
      </c>
      <c r="AX325" s="13" t="s">
        <v>70</v>
      </c>
      <c r="AY325" s="244" t="s">
        <v>164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2109</v>
      </c>
      <c r="G326" s="234"/>
      <c r="H326" s="238">
        <v>15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79</v>
      </c>
      <c r="AV326" s="13" t="s">
        <v>79</v>
      </c>
      <c r="AW326" s="13" t="s">
        <v>32</v>
      </c>
      <c r="AX326" s="13" t="s">
        <v>70</v>
      </c>
      <c r="AY326" s="244" t="s">
        <v>164</v>
      </c>
    </row>
    <row r="327" s="14" customFormat="1">
      <c r="A327" s="14"/>
      <c r="B327" s="245"/>
      <c r="C327" s="246"/>
      <c r="D327" s="235" t="s">
        <v>175</v>
      </c>
      <c r="E327" s="247" t="s">
        <v>19</v>
      </c>
      <c r="F327" s="248" t="s">
        <v>177</v>
      </c>
      <c r="G327" s="246"/>
      <c r="H327" s="249">
        <v>60</v>
      </c>
      <c r="I327" s="250"/>
      <c r="J327" s="246"/>
      <c r="K327" s="246"/>
      <c r="L327" s="251"/>
      <c r="M327" s="252"/>
      <c r="N327" s="253"/>
      <c r="O327" s="253"/>
      <c r="P327" s="253"/>
      <c r="Q327" s="253"/>
      <c r="R327" s="253"/>
      <c r="S327" s="253"/>
      <c r="T327" s="25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5" t="s">
        <v>175</v>
      </c>
      <c r="AU327" s="255" t="s">
        <v>79</v>
      </c>
      <c r="AV327" s="14" t="s">
        <v>171</v>
      </c>
      <c r="AW327" s="14" t="s">
        <v>32</v>
      </c>
      <c r="AX327" s="14" t="s">
        <v>77</v>
      </c>
      <c r="AY327" s="255" t="s">
        <v>164</v>
      </c>
    </row>
    <row r="328" s="2" customFormat="1" ht="16.5" customHeight="1">
      <c r="A328" s="41"/>
      <c r="B328" s="42"/>
      <c r="C328" s="215" t="s">
        <v>365</v>
      </c>
      <c r="D328" s="215" t="s">
        <v>166</v>
      </c>
      <c r="E328" s="216" t="s">
        <v>1178</v>
      </c>
      <c r="F328" s="217" t="s">
        <v>1179</v>
      </c>
      <c r="G328" s="218" t="s">
        <v>169</v>
      </c>
      <c r="H328" s="219">
        <v>60</v>
      </c>
      <c r="I328" s="220"/>
      <c r="J328" s="221">
        <f>ROUND(I328*H328,2)</f>
        <v>0</v>
      </c>
      <c r="K328" s="217" t="s">
        <v>170</v>
      </c>
      <c r="L328" s="47"/>
      <c r="M328" s="222" t="s">
        <v>19</v>
      </c>
      <c r="N328" s="223" t="s">
        <v>41</v>
      </c>
      <c r="O328" s="87"/>
      <c r="P328" s="224">
        <f>O328*H328</f>
        <v>0</v>
      </c>
      <c r="Q328" s="224">
        <v>0</v>
      </c>
      <c r="R328" s="224">
        <f>Q328*H328</f>
        <v>0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171</v>
      </c>
      <c r="AT328" s="226" t="s">
        <v>166</v>
      </c>
      <c r="AU328" s="226" t="s">
        <v>79</v>
      </c>
      <c r="AY328" s="20" t="s">
        <v>164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77</v>
      </c>
      <c r="BK328" s="227">
        <f>ROUND(I328*H328,2)</f>
        <v>0</v>
      </c>
      <c r="BL328" s="20" t="s">
        <v>171</v>
      </c>
      <c r="BM328" s="226" t="s">
        <v>2197</v>
      </c>
    </row>
    <row r="329" s="2" customFormat="1">
      <c r="A329" s="41"/>
      <c r="B329" s="42"/>
      <c r="C329" s="43"/>
      <c r="D329" s="228" t="s">
        <v>173</v>
      </c>
      <c r="E329" s="43"/>
      <c r="F329" s="229" t="s">
        <v>1181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173</v>
      </c>
      <c r="AU329" s="20" t="s">
        <v>79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2108</v>
      </c>
      <c r="G330" s="234"/>
      <c r="H330" s="238">
        <v>45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79</v>
      </c>
      <c r="AV330" s="13" t="s">
        <v>79</v>
      </c>
      <c r="AW330" s="13" t="s">
        <v>32</v>
      </c>
      <c r="AX330" s="13" t="s">
        <v>70</v>
      </c>
      <c r="AY330" s="244" t="s">
        <v>164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2109</v>
      </c>
      <c r="G331" s="234"/>
      <c r="H331" s="238">
        <v>15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79</v>
      </c>
      <c r="AV331" s="13" t="s">
        <v>79</v>
      </c>
      <c r="AW331" s="13" t="s">
        <v>32</v>
      </c>
      <c r="AX331" s="13" t="s">
        <v>70</v>
      </c>
      <c r="AY331" s="244" t="s">
        <v>164</v>
      </c>
    </row>
    <row r="332" s="14" customFormat="1">
      <c r="A332" s="14"/>
      <c r="B332" s="245"/>
      <c r="C332" s="246"/>
      <c r="D332" s="235" t="s">
        <v>175</v>
      </c>
      <c r="E332" s="247" t="s">
        <v>19</v>
      </c>
      <c r="F332" s="248" t="s">
        <v>177</v>
      </c>
      <c r="G332" s="246"/>
      <c r="H332" s="249">
        <v>60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175</v>
      </c>
      <c r="AU332" s="255" t="s">
        <v>79</v>
      </c>
      <c r="AV332" s="14" t="s">
        <v>171</v>
      </c>
      <c r="AW332" s="14" t="s">
        <v>32</v>
      </c>
      <c r="AX332" s="14" t="s">
        <v>77</v>
      </c>
      <c r="AY332" s="255" t="s">
        <v>164</v>
      </c>
    </row>
    <row r="333" s="2" customFormat="1" ht="16.5" customHeight="1">
      <c r="A333" s="41"/>
      <c r="B333" s="42"/>
      <c r="C333" s="215" t="s">
        <v>371</v>
      </c>
      <c r="D333" s="215" t="s">
        <v>166</v>
      </c>
      <c r="E333" s="216" t="s">
        <v>1183</v>
      </c>
      <c r="F333" s="217" t="s">
        <v>1184</v>
      </c>
      <c r="G333" s="218" t="s">
        <v>169</v>
      </c>
      <c r="H333" s="219">
        <v>117</v>
      </c>
      <c r="I333" s="220"/>
      <c r="J333" s="221">
        <f>ROUND(I333*H333,2)</f>
        <v>0</v>
      </c>
      <c r="K333" s="217" t="s">
        <v>170</v>
      </c>
      <c r="L333" s="47"/>
      <c r="M333" s="222" t="s">
        <v>19</v>
      </c>
      <c r="N333" s="223" t="s">
        <v>41</v>
      </c>
      <c r="O333" s="87"/>
      <c r="P333" s="224">
        <f>O333*H333</f>
        <v>0</v>
      </c>
      <c r="Q333" s="224">
        <v>0</v>
      </c>
      <c r="R333" s="224">
        <f>Q333*H333</f>
        <v>0</v>
      </c>
      <c r="S333" s="224">
        <v>0</v>
      </c>
      <c r="T333" s="225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6" t="s">
        <v>171</v>
      </c>
      <c r="AT333" s="226" t="s">
        <v>166</v>
      </c>
      <c r="AU333" s="226" t="s">
        <v>79</v>
      </c>
      <c r="AY333" s="20" t="s">
        <v>164</v>
      </c>
      <c r="BE333" s="227">
        <f>IF(N333="základní",J333,0)</f>
        <v>0</v>
      </c>
      <c r="BF333" s="227">
        <f>IF(N333="snížená",J333,0)</f>
        <v>0</v>
      </c>
      <c r="BG333" s="227">
        <f>IF(N333="zákl. přenesená",J333,0)</f>
        <v>0</v>
      </c>
      <c r="BH333" s="227">
        <f>IF(N333="sníž. přenesená",J333,0)</f>
        <v>0</v>
      </c>
      <c r="BI333" s="227">
        <f>IF(N333="nulová",J333,0)</f>
        <v>0</v>
      </c>
      <c r="BJ333" s="20" t="s">
        <v>77</v>
      </c>
      <c r="BK333" s="227">
        <f>ROUND(I333*H333,2)</f>
        <v>0</v>
      </c>
      <c r="BL333" s="20" t="s">
        <v>171</v>
      </c>
      <c r="BM333" s="226" t="s">
        <v>2198</v>
      </c>
    </row>
    <row r="334" s="2" customFormat="1">
      <c r="A334" s="41"/>
      <c r="B334" s="42"/>
      <c r="C334" s="43"/>
      <c r="D334" s="228" t="s">
        <v>173</v>
      </c>
      <c r="E334" s="43"/>
      <c r="F334" s="229" t="s">
        <v>1186</v>
      </c>
      <c r="G334" s="43"/>
      <c r="H334" s="43"/>
      <c r="I334" s="230"/>
      <c r="J334" s="43"/>
      <c r="K334" s="43"/>
      <c r="L334" s="47"/>
      <c r="M334" s="231"/>
      <c r="N334" s="232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173</v>
      </c>
      <c r="AU334" s="20" t="s">
        <v>79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2105</v>
      </c>
      <c r="G335" s="234"/>
      <c r="H335" s="238">
        <v>95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79</v>
      </c>
      <c r="AV335" s="13" t="s">
        <v>79</v>
      </c>
      <c r="AW335" s="13" t="s">
        <v>32</v>
      </c>
      <c r="AX335" s="13" t="s">
        <v>70</v>
      </c>
      <c r="AY335" s="244" t="s">
        <v>164</v>
      </c>
    </row>
    <row r="336" s="13" customFormat="1">
      <c r="A336" s="13"/>
      <c r="B336" s="233"/>
      <c r="C336" s="234"/>
      <c r="D336" s="235" t="s">
        <v>175</v>
      </c>
      <c r="E336" s="236" t="s">
        <v>19</v>
      </c>
      <c r="F336" s="237" t="s">
        <v>2106</v>
      </c>
      <c r="G336" s="234"/>
      <c r="H336" s="238">
        <v>22</v>
      </c>
      <c r="I336" s="239"/>
      <c r="J336" s="234"/>
      <c r="K336" s="234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175</v>
      </c>
      <c r="AU336" s="244" t="s">
        <v>79</v>
      </c>
      <c r="AV336" s="13" t="s">
        <v>79</v>
      </c>
      <c r="AW336" s="13" t="s">
        <v>32</v>
      </c>
      <c r="AX336" s="13" t="s">
        <v>70</v>
      </c>
      <c r="AY336" s="244" t="s">
        <v>164</v>
      </c>
    </row>
    <row r="337" s="14" customFormat="1">
      <c r="A337" s="14"/>
      <c r="B337" s="245"/>
      <c r="C337" s="246"/>
      <c r="D337" s="235" t="s">
        <v>175</v>
      </c>
      <c r="E337" s="247" t="s">
        <v>19</v>
      </c>
      <c r="F337" s="248" t="s">
        <v>177</v>
      </c>
      <c r="G337" s="246"/>
      <c r="H337" s="249">
        <v>117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175</v>
      </c>
      <c r="AU337" s="255" t="s">
        <v>79</v>
      </c>
      <c r="AV337" s="14" t="s">
        <v>171</v>
      </c>
      <c r="AW337" s="14" t="s">
        <v>32</v>
      </c>
      <c r="AX337" s="14" t="s">
        <v>77</v>
      </c>
      <c r="AY337" s="255" t="s">
        <v>164</v>
      </c>
    </row>
    <row r="338" s="2" customFormat="1" ht="24.15" customHeight="1">
      <c r="A338" s="41"/>
      <c r="B338" s="42"/>
      <c r="C338" s="215" t="s">
        <v>382</v>
      </c>
      <c r="D338" s="215" t="s">
        <v>166</v>
      </c>
      <c r="E338" s="216" t="s">
        <v>1189</v>
      </c>
      <c r="F338" s="217" t="s">
        <v>1190</v>
      </c>
      <c r="G338" s="218" t="s">
        <v>169</v>
      </c>
      <c r="H338" s="219">
        <v>117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41</v>
      </c>
      <c r="O338" s="87"/>
      <c r="P338" s="224">
        <f>O338*H338</f>
        <v>0</v>
      </c>
      <c r="Q338" s="224">
        <v>0</v>
      </c>
      <c r="R338" s="224">
        <f>Q338*H338</f>
        <v>0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171</v>
      </c>
      <c r="AT338" s="226" t="s">
        <v>166</v>
      </c>
      <c r="AU338" s="226" t="s">
        <v>79</v>
      </c>
      <c r="AY338" s="20" t="s">
        <v>164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77</v>
      </c>
      <c r="BK338" s="227">
        <f>ROUND(I338*H338,2)</f>
        <v>0</v>
      </c>
      <c r="BL338" s="20" t="s">
        <v>171</v>
      </c>
      <c r="BM338" s="226" t="s">
        <v>2199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1192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79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2105</v>
      </c>
      <c r="G340" s="234"/>
      <c r="H340" s="238">
        <v>95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79</v>
      </c>
      <c r="AV340" s="13" t="s">
        <v>79</v>
      </c>
      <c r="AW340" s="13" t="s">
        <v>32</v>
      </c>
      <c r="AX340" s="13" t="s">
        <v>70</v>
      </c>
      <c r="AY340" s="244" t="s">
        <v>164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2106</v>
      </c>
      <c r="G341" s="234"/>
      <c r="H341" s="238">
        <v>22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79</v>
      </c>
      <c r="AV341" s="13" t="s">
        <v>79</v>
      </c>
      <c r="AW341" s="13" t="s">
        <v>32</v>
      </c>
      <c r="AX341" s="13" t="s">
        <v>70</v>
      </c>
      <c r="AY341" s="244" t="s">
        <v>164</v>
      </c>
    </row>
    <row r="342" s="14" customFormat="1">
      <c r="A342" s="14"/>
      <c r="B342" s="245"/>
      <c r="C342" s="246"/>
      <c r="D342" s="235" t="s">
        <v>175</v>
      </c>
      <c r="E342" s="247" t="s">
        <v>19</v>
      </c>
      <c r="F342" s="248" t="s">
        <v>177</v>
      </c>
      <c r="G342" s="246"/>
      <c r="H342" s="249">
        <v>117</v>
      </c>
      <c r="I342" s="250"/>
      <c r="J342" s="246"/>
      <c r="K342" s="246"/>
      <c r="L342" s="251"/>
      <c r="M342" s="252"/>
      <c r="N342" s="253"/>
      <c r="O342" s="253"/>
      <c r="P342" s="253"/>
      <c r="Q342" s="253"/>
      <c r="R342" s="253"/>
      <c r="S342" s="253"/>
      <c r="T342" s="25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5" t="s">
        <v>175</v>
      </c>
      <c r="AU342" s="255" t="s">
        <v>79</v>
      </c>
      <c r="AV342" s="14" t="s">
        <v>171</v>
      </c>
      <c r="AW342" s="14" t="s">
        <v>32</v>
      </c>
      <c r="AX342" s="14" t="s">
        <v>77</v>
      </c>
      <c r="AY342" s="255" t="s">
        <v>164</v>
      </c>
    </row>
    <row r="343" s="2" customFormat="1" ht="37.8" customHeight="1">
      <c r="A343" s="41"/>
      <c r="B343" s="42"/>
      <c r="C343" s="215" t="s">
        <v>388</v>
      </c>
      <c r="D343" s="215" t="s">
        <v>166</v>
      </c>
      <c r="E343" s="216" t="s">
        <v>366</v>
      </c>
      <c r="F343" s="217" t="s">
        <v>367</v>
      </c>
      <c r="G343" s="218" t="s">
        <v>169</v>
      </c>
      <c r="H343" s="219">
        <v>20</v>
      </c>
      <c r="I343" s="220"/>
      <c r="J343" s="221">
        <f>ROUND(I343*H343,2)</f>
        <v>0</v>
      </c>
      <c r="K343" s="217" t="s">
        <v>170</v>
      </c>
      <c r="L343" s="47"/>
      <c r="M343" s="222" t="s">
        <v>19</v>
      </c>
      <c r="N343" s="223" t="s">
        <v>41</v>
      </c>
      <c r="O343" s="87"/>
      <c r="P343" s="224">
        <f>O343*H343</f>
        <v>0</v>
      </c>
      <c r="Q343" s="224">
        <v>0.089219999999999994</v>
      </c>
      <c r="R343" s="224">
        <f>Q343*H343</f>
        <v>1.7843999999999998</v>
      </c>
      <c r="S343" s="224">
        <v>0</v>
      </c>
      <c r="T343" s="225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6" t="s">
        <v>171</v>
      </c>
      <c r="AT343" s="226" t="s">
        <v>166</v>
      </c>
      <c r="AU343" s="226" t="s">
        <v>79</v>
      </c>
      <c r="AY343" s="20" t="s">
        <v>164</v>
      </c>
      <c r="BE343" s="227">
        <f>IF(N343="základní",J343,0)</f>
        <v>0</v>
      </c>
      <c r="BF343" s="227">
        <f>IF(N343="snížená",J343,0)</f>
        <v>0</v>
      </c>
      <c r="BG343" s="227">
        <f>IF(N343="zákl. přenesená",J343,0)</f>
        <v>0</v>
      </c>
      <c r="BH343" s="227">
        <f>IF(N343="sníž. přenesená",J343,0)</f>
        <v>0</v>
      </c>
      <c r="BI343" s="227">
        <f>IF(N343="nulová",J343,0)</f>
        <v>0</v>
      </c>
      <c r="BJ343" s="20" t="s">
        <v>77</v>
      </c>
      <c r="BK343" s="227">
        <f>ROUND(I343*H343,2)</f>
        <v>0</v>
      </c>
      <c r="BL343" s="20" t="s">
        <v>171</v>
      </c>
      <c r="BM343" s="226" t="s">
        <v>2200</v>
      </c>
    </row>
    <row r="344" s="2" customFormat="1">
      <c r="A344" s="41"/>
      <c r="B344" s="42"/>
      <c r="C344" s="43"/>
      <c r="D344" s="228" t="s">
        <v>173</v>
      </c>
      <c r="E344" s="43"/>
      <c r="F344" s="229" t="s">
        <v>369</v>
      </c>
      <c r="G344" s="43"/>
      <c r="H344" s="43"/>
      <c r="I344" s="230"/>
      <c r="J344" s="43"/>
      <c r="K344" s="43"/>
      <c r="L344" s="47"/>
      <c r="M344" s="231"/>
      <c r="N344" s="232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173</v>
      </c>
      <c r="AU344" s="20" t="s">
        <v>79</v>
      </c>
    </row>
    <row r="345" s="15" customFormat="1">
      <c r="A345" s="15"/>
      <c r="B345" s="256"/>
      <c r="C345" s="257"/>
      <c r="D345" s="235" t="s">
        <v>175</v>
      </c>
      <c r="E345" s="258" t="s">
        <v>19</v>
      </c>
      <c r="F345" s="259" t="s">
        <v>1783</v>
      </c>
      <c r="G345" s="257"/>
      <c r="H345" s="258" t="s">
        <v>19</v>
      </c>
      <c r="I345" s="260"/>
      <c r="J345" s="257"/>
      <c r="K345" s="257"/>
      <c r="L345" s="261"/>
      <c r="M345" s="262"/>
      <c r="N345" s="263"/>
      <c r="O345" s="263"/>
      <c r="P345" s="263"/>
      <c r="Q345" s="263"/>
      <c r="R345" s="263"/>
      <c r="S345" s="263"/>
      <c r="T345" s="264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65" t="s">
        <v>175</v>
      </c>
      <c r="AU345" s="265" t="s">
        <v>79</v>
      </c>
      <c r="AV345" s="15" t="s">
        <v>77</v>
      </c>
      <c r="AW345" s="15" t="s">
        <v>32</v>
      </c>
      <c r="AX345" s="15" t="s">
        <v>70</v>
      </c>
      <c r="AY345" s="265" t="s">
        <v>164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2100</v>
      </c>
      <c r="G346" s="234"/>
      <c r="H346" s="238">
        <v>20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79</v>
      </c>
      <c r="AV346" s="13" t="s">
        <v>79</v>
      </c>
      <c r="AW346" s="13" t="s">
        <v>32</v>
      </c>
      <c r="AX346" s="13" t="s">
        <v>70</v>
      </c>
      <c r="AY346" s="244" t="s">
        <v>164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177</v>
      </c>
      <c r="G347" s="246"/>
      <c r="H347" s="249">
        <v>20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79</v>
      </c>
      <c r="AV347" s="14" t="s">
        <v>171</v>
      </c>
      <c r="AW347" s="14" t="s">
        <v>32</v>
      </c>
      <c r="AX347" s="14" t="s">
        <v>77</v>
      </c>
      <c r="AY347" s="255" t="s">
        <v>164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217</v>
      </c>
      <c r="F348" s="213" t="s">
        <v>370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SUM(P349:P370)</f>
        <v>0</v>
      </c>
      <c r="Q348" s="207"/>
      <c r="R348" s="208">
        <f>SUM(R349:R370)</f>
        <v>0</v>
      </c>
      <c r="S348" s="207"/>
      <c r="T348" s="209">
        <f>SUM(T349:T370)</f>
        <v>4.6419999999999995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77</v>
      </c>
      <c r="AT348" s="211" t="s">
        <v>69</v>
      </c>
      <c r="AU348" s="211" t="s">
        <v>77</v>
      </c>
      <c r="AY348" s="210" t="s">
        <v>164</v>
      </c>
      <c r="BK348" s="212">
        <f>SUM(BK349:BK370)</f>
        <v>0</v>
      </c>
    </row>
    <row r="349" s="2" customFormat="1" ht="21.75" customHeight="1">
      <c r="A349" s="41"/>
      <c r="B349" s="42"/>
      <c r="C349" s="215" t="s">
        <v>393</v>
      </c>
      <c r="D349" s="215" t="s">
        <v>166</v>
      </c>
      <c r="E349" s="216" t="s">
        <v>372</v>
      </c>
      <c r="F349" s="217" t="s">
        <v>373</v>
      </c>
      <c r="G349" s="218" t="s">
        <v>200</v>
      </c>
      <c r="H349" s="219">
        <v>104</v>
      </c>
      <c r="I349" s="220"/>
      <c r="J349" s="221">
        <f>ROUND(I349*H349,2)</f>
        <v>0</v>
      </c>
      <c r="K349" s="217" t="s">
        <v>170</v>
      </c>
      <c r="L349" s="47"/>
      <c r="M349" s="222" t="s">
        <v>19</v>
      </c>
      <c r="N349" s="223" t="s">
        <v>41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0.043999999999999997</v>
      </c>
      <c r="T349" s="225">
        <f>S349*H349</f>
        <v>4.5759999999999996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171</v>
      </c>
      <c r="AT349" s="226" t="s">
        <v>166</v>
      </c>
      <c r="AU349" s="226" t="s">
        <v>79</v>
      </c>
      <c r="AY349" s="20" t="s">
        <v>164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77</v>
      </c>
      <c r="BK349" s="227">
        <f>ROUND(I349*H349,2)</f>
        <v>0</v>
      </c>
      <c r="BL349" s="20" t="s">
        <v>171</v>
      </c>
      <c r="BM349" s="226" t="s">
        <v>2201</v>
      </c>
    </row>
    <row r="350" s="2" customFormat="1">
      <c r="A350" s="41"/>
      <c r="B350" s="42"/>
      <c r="C350" s="43"/>
      <c r="D350" s="228" t="s">
        <v>173</v>
      </c>
      <c r="E350" s="43"/>
      <c r="F350" s="229" t="s">
        <v>375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173</v>
      </c>
      <c r="AU350" s="20" t="s">
        <v>79</v>
      </c>
    </row>
    <row r="351" s="15" customFormat="1">
      <c r="A351" s="15"/>
      <c r="B351" s="256"/>
      <c r="C351" s="257"/>
      <c r="D351" s="235" t="s">
        <v>175</v>
      </c>
      <c r="E351" s="258" t="s">
        <v>19</v>
      </c>
      <c r="F351" s="259" t="s">
        <v>376</v>
      </c>
      <c r="G351" s="257"/>
      <c r="H351" s="258" t="s">
        <v>19</v>
      </c>
      <c r="I351" s="260"/>
      <c r="J351" s="257"/>
      <c r="K351" s="257"/>
      <c r="L351" s="261"/>
      <c r="M351" s="262"/>
      <c r="N351" s="263"/>
      <c r="O351" s="263"/>
      <c r="P351" s="263"/>
      <c r="Q351" s="263"/>
      <c r="R351" s="263"/>
      <c r="S351" s="263"/>
      <c r="T351" s="264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265" t="s">
        <v>175</v>
      </c>
      <c r="AU351" s="265" t="s">
        <v>79</v>
      </c>
      <c r="AV351" s="15" t="s">
        <v>77</v>
      </c>
      <c r="AW351" s="15" t="s">
        <v>32</v>
      </c>
      <c r="AX351" s="15" t="s">
        <v>70</v>
      </c>
      <c r="AY351" s="265" t="s">
        <v>164</v>
      </c>
    </row>
    <row r="352" s="15" customFormat="1">
      <c r="A352" s="15"/>
      <c r="B352" s="256"/>
      <c r="C352" s="257"/>
      <c r="D352" s="235" t="s">
        <v>175</v>
      </c>
      <c r="E352" s="258" t="s">
        <v>19</v>
      </c>
      <c r="F352" s="259" t="s">
        <v>317</v>
      </c>
      <c r="G352" s="257"/>
      <c r="H352" s="258" t="s">
        <v>19</v>
      </c>
      <c r="I352" s="260"/>
      <c r="J352" s="257"/>
      <c r="K352" s="257"/>
      <c r="L352" s="261"/>
      <c r="M352" s="262"/>
      <c r="N352" s="263"/>
      <c r="O352" s="263"/>
      <c r="P352" s="263"/>
      <c r="Q352" s="263"/>
      <c r="R352" s="263"/>
      <c r="S352" s="263"/>
      <c r="T352" s="264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5" t="s">
        <v>175</v>
      </c>
      <c r="AU352" s="265" t="s">
        <v>79</v>
      </c>
      <c r="AV352" s="15" t="s">
        <v>77</v>
      </c>
      <c r="AW352" s="15" t="s">
        <v>32</v>
      </c>
      <c r="AX352" s="15" t="s">
        <v>70</v>
      </c>
      <c r="AY352" s="265" t="s">
        <v>164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2202</v>
      </c>
      <c r="G353" s="234"/>
      <c r="H353" s="238">
        <v>23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79</v>
      </c>
      <c r="AV353" s="13" t="s">
        <v>79</v>
      </c>
      <c r="AW353" s="13" t="s">
        <v>32</v>
      </c>
      <c r="AX353" s="13" t="s">
        <v>70</v>
      </c>
      <c r="AY353" s="244" t="s">
        <v>164</v>
      </c>
    </row>
    <row r="354" s="13" customFormat="1">
      <c r="A354" s="13"/>
      <c r="B354" s="233"/>
      <c r="C354" s="234"/>
      <c r="D354" s="235" t="s">
        <v>175</v>
      </c>
      <c r="E354" s="236" t="s">
        <v>19</v>
      </c>
      <c r="F354" s="237" t="s">
        <v>2203</v>
      </c>
      <c r="G354" s="234"/>
      <c r="H354" s="238">
        <v>9</v>
      </c>
      <c r="I354" s="239"/>
      <c r="J354" s="234"/>
      <c r="K354" s="234"/>
      <c r="L354" s="240"/>
      <c r="M354" s="241"/>
      <c r="N354" s="242"/>
      <c r="O354" s="242"/>
      <c r="P354" s="242"/>
      <c r="Q354" s="242"/>
      <c r="R354" s="242"/>
      <c r="S354" s="242"/>
      <c r="T354" s="24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44" t="s">
        <v>175</v>
      </c>
      <c r="AU354" s="244" t="s">
        <v>79</v>
      </c>
      <c r="AV354" s="13" t="s">
        <v>79</v>
      </c>
      <c r="AW354" s="13" t="s">
        <v>32</v>
      </c>
      <c r="AX354" s="13" t="s">
        <v>70</v>
      </c>
      <c r="AY354" s="244" t="s">
        <v>164</v>
      </c>
    </row>
    <row r="355" s="13" customFormat="1">
      <c r="A355" s="13"/>
      <c r="B355" s="233"/>
      <c r="C355" s="234"/>
      <c r="D355" s="235" t="s">
        <v>175</v>
      </c>
      <c r="E355" s="236" t="s">
        <v>19</v>
      </c>
      <c r="F355" s="237" t="s">
        <v>2204</v>
      </c>
      <c r="G355" s="234"/>
      <c r="H355" s="238">
        <v>2</v>
      </c>
      <c r="I355" s="239"/>
      <c r="J355" s="234"/>
      <c r="K355" s="234"/>
      <c r="L355" s="240"/>
      <c r="M355" s="241"/>
      <c r="N355" s="242"/>
      <c r="O355" s="242"/>
      <c r="P355" s="242"/>
      <c r="Q355" s="242"/>
      <c r="R355" s="242"/>
      <c r="S355" s="242"/>
      <c r="T355" s="24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4" t="s">
        <v>175</v>
      </c>
      <c r="AU355" s="244" t="s">
        <v>79</v>
      </c>
      <c r="AV355" s="13" t="s">
        <v>79</v>
      </c>
      <c r="AW355" s="13" t="s">
        <v>32</v>
      </c>
      <c r="AX355" s="13" t="s">
        <v>70</v>
      </c>
      <c r="AY355" s="244" t="s">
        <v>164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2205</v>
      </c>
      <c r="G356" s="234"/>
      <c r="H356" s="238">
        <v>11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79</v>
      </c>
      <c r="AV356" s="13" t="s">
        <v>79</v>
      </c>
      <c r="AW356" s="13" t="s">
        <v>32</v>
      </c>
      <c r="AX356" s="13" t="s">
        <v>70</v>
      </c>
      <c r="AY356" s="244" t="s">
        <v>164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2206</v>
      </c>
      <c r="G357" s="234"/>
      <c r="H357" s="238">
        <v>7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79</v>
      </c>
      <c r="AV357" s="13" t="s">
        <v>79</v>
      </c>
      <c r="AW357" s="13" t="s">
        <v>32</v>
      </c>
      <c r="AX357" s="13" t="s">
        <v>70</v>
      </c>
      <c r="AY357" s="244" t="s">
        <v>164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2207</v>
      </c>
      <c r="G358" s="234"/>
      <c r="H358" s="238">
        <v>2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79</v>
      </c>
      <c r="AV358" s="13" t="s">
        <v>79</v>
      </c>
      <c r="AW358" s="13" t="s">
        <v>32</v>
      </c>
      <c r="AX358" s="13" t="s">
        <v>70</v>
      </c>
      <c r="AY358" s="244" t="s">
        <v>164</v>
      </c>
    </row>
    <row r="359" s="16" customFormat="1">
      <c r="A359" s="16"/>
      <c r="B359" s="266"/>
      <c r="C359" s="267"/>
      <c r="D359" s="235" t="s">
        <v>175</v>
      </c>
      <c r="E359" s="268" t="s">
        <v>19</v>
      </c>
      <c r="F359" s="269" t="s">
        <v>291</v>
      </c>
      <c r="G359" s="267"/>
      <c r="H359" s="270">
        <v>54</v>
      </c>
      <c r="I359" s="271"/>
      <c r="J359" s="267"/>
      <c r="K359" s="267"/>
      <c r="L359" s="272"/>
      <c r="M359" s="273"/>
      <c r="N359" s="274"/>
      <c r="O359" s="274"/>
      <c r="P359" s="274"/>
      <c r="Q359" s="274"/>
      <c r="R359" s="274"/>
      <c r="S359" s="274"/>
      <c r="T359" s="275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T359" s="276" t="s">
        <v>175</v>
      </c>
      <c r="AU359" s="276" t="s">
        <v>79</v>
      </c>
      <c r="AV359" s="16" t="s">
        <v>183</v>
      </c>
      <c r="AW359" s="16" t="s">
        <v>32</v>
      </c>
      <c r="AX359" s="16" t="s">
        <v>70</v>
      </c>
      <c r="AY359" s="276" t="s">
        <v>164</v>
      </c>
    </row>
    <row r="360" s="15" customFormat="1">
      <c r="A360" s="15"/>
      <c r="B360" s="256"/>
      <c r="C360" s="257"/>
      <c r="D360" s="235" t="s">
        <v>175</v>
      </c>
      <c r="E360" s="258" t="s">
        <v>19</v>
      </c>
      <c r="F360" s="259" t="s">
        <v>319</v>
      </c>
      <c r="G360" s="257"/>
      <c r="H360" s="258" t="s">
        <v>19</v>
      </c>
      <c r="I360" s="260"/>
      <c r="J360" s="257"/>
      <c r="K360" s="257"/>
      <c r="L360" s="261"/>
      <c r="M360" s="262"/>
      <c r="N360" s="263"/>
      <c r="O360" s="263"/>
      <c r="P360" s="263"/>
      <c r="Q360" s="263"/>
      <c r="R360" s="263"/>
      <c r="S360" s="263"/>
      <c r="T360" s="264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65" t="s">
        <v>175</v>
      </c>
      <c r="AU360" s="265" t="s">
        <v>79</v>
      </c>
      <c r="AV360" s="15" t="s">
        <v>77</v>
      </c>
      <c r="AW360" s="15" t="s">
        <v>32</v>
      </c>
      <c r="AX360" s="15" t="s">
        <v>70</v>
      </c>
      <c r="AY360" s="265" t="s">
        <v>164</v>
      </c>
    </row>
    <row r="361" s="13" customFormat="1">
      <c r="A361" s="13"/>
      <c r="B361" s="233"/>
      <c r="C361" s="234"/>
      <c r="D361" s="235" t="s">
        <v>175</v>
      </c>
      <c r="E361" s="236" t="s">
        <v>19</v>
      </c>
      <c r="F361" s="237" t="s">
        <v>2208</v>
      </c>
      <c r="G361" s="234"/>
      <c r="H361" s="238">
        <v>10</v>
      </c>
      <c r="I361" s="239"/>
      <c r="J361" s="234"/>
      <c r="K361" s="234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175</v>
      </c>
      <c r="AU361" s="244" t="s">
        <v>79</v>
      </c>
      <c r="AV361" s="13" t="s">
        <v>79</v>
      </c>
      <c r="AW361" s="13" t="s">
        <v>32</v>
      </c>
      <c r="AX361" s="13" t="s">
        <v>70</v>
      </c>
      <c r="AY361" s="244" t="s">
        <v>164</v>
      </c>
    </row>
    <row r="362" s="13" customFormat="1">
      <c r="A362" s="13"/>
      <c r="B362" s="233"/>
      <c r="C362" s="234"/>
      <c r="D362" s="235" t="s">
        <v>175</v>
      </c>
      <c r="E362" s="236" t="s">
        <v>19</v>
      </c>
      <c r="F362" s="237" t="s">
        <v>2209</v>
      </c>
      <c r="G362" s="234"/>
      <c r="H362" s="238">
        <v>15</v>
      </c>
      <c r="I362" s="239"/>
      <c r="J362" s="234"/>
      <c r="K362" s="234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175</v>
      </c>
      <c r="AU362" s="244" t="s">
        <v>79</v>
      </c>
      <c r="AV362" s="13" t="s">
        <v>79</v>
      </c>
      <c r="AW362" s="13" t="s">
        <v>32</v>
      </c>
      <c r="AX362" s="13" t="s">
        <v>70</v>
      </c>
      <c r="AY362" s="244" t="s">
        <v>164</v>
      </c>
    </row>
    <row r="363" s="13" customFormat="1">
      <c r="A363" s="13"/>
      <c r="B363" s="233"/>
      <c r="C363" s="234"/>
      <c r="D363" s="235" t="s">
        <v>175</v>
      </c>
      <c r="E363" s="236" t="s">
        <v>19</v>
      </c>
      <c r="F363" s="237" t="s">
        <v>2210</v>
      </c>
      <c r="G363" s="234"/>
      <c r="H363" s="238">
        <v>5</v>
      </c>
      <c r="I363" s="239"/>
      <c r="J363" s="234"/>
      <c r="K363" s="234"/>
      <c r="L363" s="240"/>
      <c r="M363" s="241"/>
      <c r="N363" s="242"/>
      <c r="O363" s="242"/>
      <c r="P363" s="242"/>
      <c r="Q363" s="242"/>
      <c r="R363" s="242"/>
      <c r="S363" s="242"/>
      <c r="T363" s="24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4" t="s">
        <v>175</v>
      </c>
      <c r="AU363" s="244" t="s">
        <v>79</v>
      </c>
      <c r="AV363" s="13" t="s">
        <v>79</v>
      </c>
      <c r="AW363" s="13" t="s">
        <v>32</v>
      </c>
      <c r="AX363" s="13" t="s">
        <v>70</v>
      </c>
      <c r="AY363" s="244" t="s">
        <v>164</v>
      </c>
    </row>
    <row r="364" s="13" customFormat="1">
      <c r="A364" s="13"/>
      <c r="B364" s="233"/>
      <c r="C364" s="234"/>
      <c r="D364" s="235" t="s">
        <v>175</v>
      </c>
      <c r="E364" s="236" t="s">
        <v>19</v>
      </c>
      <c r="F364" s="237" t="s">
        <v>2211</v>
      </c>
      <c r="G364" s="234"/>
      <c r="H364" s="238">
        <v>5</v>
      </c>
      <c r="I364" s="239"/>
      <c r="J364" s="234"/>
      <c r="K364" s="234"/>
      <c r="L364" s="240"/>
      <c r="M364" s="241"/>
      <c r="N364" s="242"/>
      <c r="O364" s="242"/>
      <c r="P364" s="242"/>
      <c r="Q364" s="242"/>
      <c r="R364" s="242"/>
      <c r="S364" s="242"/>
      <c r="T364" s="24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4" t="s">
        <v>175</v>
      </c>
      <c r="AU364" s="244" t="s">
        <v>79</v>
      </c>
      <c r="AV364" s="13" t="s">
        <v>79</v>
      </c>
      <c r="AW364" s="13" t="s">
        <v>32</v>
      </c>
      <c r="AX364" s="13" t="s">
        <v>70</v>
      </c>
      <c r="AY364" s="244" t="s">
        <v>164</v>
      </c>
    </row>
    <row r="365" s="13" customFormat="1">
      <c r="A365" s="13"/>
      <c r="B365" s="233"/>
      <c r="C365" s="234"/>
      <c r="D365" s="235" t="s">
        <v>175</v>
      </c>
      <c r="E365" s="236" t="s">
        <v>19</v>
      </c>
      <c r="F365" s="237" t="s">
        <v>2212</v>
      </c>
      <c r="G365" s="234"/>
      <c r="H365" s="238">
        <v>10</v>
      </c>
      <c r="I365" s="239"/>
      <c r="J365" s="234"/>
      <c r="K365" s="234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175</v>
      </c>
      <c r="AU365" s="244" t="s">
        <v>79</v>
      </c>
      <c r="AV365" s="13" t="s">
        <v>79</v>
      </c>
      <c r="AW365" s="13" t="s">
        <v>32</v>
      </c>
      <c r="AX365" s="13" t="s">
        <v>70</v>
      </c>
      <c r="AY365" s="244" t="s">
        <v>164</v>
      </c>
    </row>
    <row r="366" s="13" customFormat="1">
      <c r="A366" s="13"/>
      <c r="B366" s="233"/>
      <c r="C366" s="234"/>
      <c r="D366" s="235" t="s">
        <v>175</v>
      </c>
      <c r="E366" s="236" t="s">
        <v>19</v>
      </c>
      <c r="F366" s="237" t="s">
        <v>2213</v>
      </c>
      <c r="G366" s="234"/>
      <c r="H366" s="238">
        <v>5</v>
      </c>
      <c r="I366" s="239"/>
      <c r="J366" s="234"/>
      <c r="K366" s="234"/>
      <c r="L366" s="240"/>
      <c r="M366" s="241"/>
      <c r="N366" s="242"/>
      <c r="O366" s="242"/>
      <c r="P366" s="242"/>
      <c r="Q366" s="242"/>
      <c r="R366" s="242"/>
      <c r="S366" s="242"/>
      <c r="T366" s="24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4" t="s">
        <v>175</v>
      </c>
      <c r="AU366" s="244" t="s">
        <v>79</v>
      </c>
      <c r="AV366" s="13" t="s">
        <v>79</v>
      </c>
      <c r="AW366" s="13" t="s">
        <v>32</v>
      </c>
      <c r="AX366" s="13" t="s">
        <v>70</v>
      </c>
      <c r="AY366" s="244" t="s">
        <v>164</v>
      </c>
    </row>
    <row r="367" s="16" customFormat="1">
      <c r="A367" s="16"/>
      <c r="B367" s="266"/>
      <c r="C367" s="267"/>
      <c r="D367" s="235" t="s">
        <v>175</v>
      </c>
      <c r="E367" s="268" t="s">
        <v>19</v>
      </c>
      <c r="F367" s="269" t="s">
        <v>291</v>
      </c>
      <c r="G367" s="267"/>
      <c r="H367" s="270">
        <v>50</v>
      </c>
      <c r="I367" s="271"/>
      <c r="J367" s="267"/>
      <c r="K367" s="267"/>
      <c r="L367" s="272"/>
      <c r="M367" s="273"/>
      <c r="N367" s="274"/>
      <c r="O367" s="274"/>
      <c r="P367" s="274"/>
      <c r="Q367" s="274"/>
      <c r="R367" s="274"/>
      <c r="S367" s="274"/>
      <c r="T367" s="275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T367" s="276" t="s">
        <v>175</v>
      </c>
      <c r="AU367" s="276" t="s">
        <v>79</v>
      </c>
      <c r="AV367" s="16" t="s">
        <v>183</v>
      </c>
      <c r="AW367" s="16" t="s">
        <v>32</v>
      </c>
      <c r="AX367" s="16" t="s">
        <v>70</v>
      </c>
      <c r="AY367" s="276" t="s">
        <v>164</v>
      </c>
    </row>
    <row r="368" s="14" customFormat="1">
      <c r="A368" s="14"/>
      <c r="B368" s="245"/>
      <c r="C368" s="246"/>
      <c r="D368" s="235" t="s">
        <v>175</v>
      </c>
      <c r="E368" s="247" t="s">
        <v>19</v>
      </c>
      <c r="F368" s="248" t="s">
        <v>177</v>
      </c>
      <c r="G368" s="246"/>
      <c r="H368" s="249">
        <v>104</v>
      </c>
      <c r="I368" s="250"/>
      <c r="J368" s="246"/>
      <c r="K368" s="246"/>
      <c r="L368" s="251"/>
      <c r="M368" s="252"/>
      <c r="N368" s="253"/>
      <c r="O368" s="253"/>
      <c r="P368" s="253"/>
      <c r="Q368" s="253"/>
      <c r="R368" s="253"/>
      <c r="S368" s="253"/>
      <c r="T368" s="25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5" t="s">
        <v>175</v>
      </c>
      <c r="AU368" s="255" t="s">
        <v>79</v>
      </c>
      <c r="AV368" s="14" t="s">
        <v>171</v>
      </c>
      <c r="AW368" s="14" t="s">
        <v>32</v>
      </c>
      <c r="AX368" s="14" t="s">
        <v>77</v>
      </c>
      <c r="AY368" s="255" t="s">
        <v>164</v>
      </c>
    </row>
    <row r="369" s="2" customFormat="1" ht="16.5" customHeight="1">
      <c r="A369" s="41"/>
      <c r="B369" s="42"/>
      <c r="C369" s="215" t="s">
        <v>398</v>
      </c>
      <c r="D369" s="215" t="s">
        <v>166</v>
      </c>
      <c r="E369" s="216" t="s">
        <v>383</v>
      </c>
      <c r="F369" s="217" t="s">
        <v>384</v>
      </c>
      <c r="G369" s="218" t="s">
        <v>385</v>
      </c>
      <c r="H369" s="219">
        <v>2</v>
      </c>
      <c r="I369" s="220"/>
      <c r="J369" s="221">
        <f>ROUND(I369*H369,2)</f>
        <v>0</v>
      </c>
      <c r="K369" s="217" t="s">
        <v>170</v>
      </c>
      <c r="L369" s="47"/>
      <c r="M369" s="222" t="s">
        <v>19</v>
      </c>
      <c r="N369" s="223" t="s">
        <v>41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0.033000000000000002</v>
      </c>
      <c r="T369" s="225">
        <f>S369*H369</f>
        <v>0.066000000000000003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79</v>
      </c>
      <c r="AY369" s="20" t="s">
        <v>164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77</v>
      </c>
      <c r="BK369" s="227">
        <f>ROUND(I369*H369,2)</f>
        <v>0</v>
      </c>
      <c r="BL369" s="20" t="s">
        <v>171</v>
      </c>
      <c r="BM369" s="226" t="s">
        <v>2214</v>
      </c>
    </row>
    <row r="370" s="2" customFormat="1">
      <c r="A370" s="41"/>
      <c r="B370" s="42"/>
      <c r="C370" s="43"/>
      <c r="D370" s="228" t="s">
        <v>173</v>
      </c>
      <c r="E370" s="43"/>
      <c r="F370" s="229" t="s">
        <v>387</v>
      </c>
      <c r="G370" s="43"/>
      <c r="H370" s="43"/>
      <c r="I370" s="230"/>
      <c r="J370" s="43"/>
      <c r="K370" s="43"/>
      <c r="L370" s="47"/>
      <c r="M370" s="231"/>
      <c r="N370" s="232"/>
      <c r="O370" s="87"/>
      <c r="P370" s="87"/>
      <c r="Q370" s="87"/>
      <c r="R370" s="87"/>
      <c r="S370" s="87"/>
      <c r="T370" s="88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0" t="s">
        <v>173</v>
      </c>
      <c r="AU370" s="20" t="s">
        <v>79</v>
      </c>
    </row>
    <row r="371" s="12" customFormat="1" ht="22.8" customHeight="1">
      <c r="A371" s="12"/>
      <c r="B371" s="199"/>
      <c r="C371" s="200"/>
      <c r="D371" s="201" t="s">
        <v>69</v>
      </c>
      <c r="E371" s="213" t="s">
        <v>227</v>
      </c>
      <c r="F371" s="213" t="s">
        <v>397</v>
      </c>
      <c r="G371" s="200"/>
      <c r="H371" s="200"/>
      <c r="I371" s="203"/>
      <c r="J371" s="214">
        <f>BK371</f>
        <v>0</v>
      </c>
      <c r="K371" s="200"/>
      <c r="L371" s="205"/>
      <c r="M371" s="206"/>
      <c r="N371" s="207"/>
      <c r="O371" s="207"/>
      <c r="P371" s="208">
        <f>SUM(P372:P391)</f>
        <v>0</v>
      </c>
      <c r="Q371" s="207"/>
      <c r="R371" s="208">
        <f>SUM(R372:R391)</f>
        <v>0.021759154999999999</v>
      </c>
      <c r="S371" s="207"/>
      <c r="T371" s="209">
        <f>SUM(T372:T391)</f>
        <v>0</v>
      </c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R371" s="210" t="s">
        <v>77</v>
      </c>
      <c r="AT371" s="211" t="s">
        <v>69</v>
      </c>
      <c r="AU371" s="211" t="s">
        <v>77</v>
      </c>
      <c r="AY371" s="210" t="s">
        <v>164</v>
      </c>
      <c r="BK371" s="212">
        <f>SUM(BK372:BK391)</f>
        <v>0</v>
      </c>
    </row>
    <row r="372" s="2" customFormat="1" ht="21.75" customHeight="1">
      <c r="A372" s="41"/>
      <c r="B372" s="42"/>
      <c r="C372" s="215" t="s">
        <v>403</v>
      </c>
      <c r="D372" s="215" t="s">
        <v>166</v>
      </c>
      <c r="E372" s="216" t="s">
        <v>1218</v>
      </c>
      <c r="F372" s="217" t="s">
        <v>1219</v>
      </c>
      <c r="G372" s="218" t="s">
        <v>200</v>
      </c>
      <c r="H372" s="219">
        <v>134</v>
      </c>
      <c r="I372" s="220"/>
      <c r="J372" s="221">
        <f>ROUND(I372*H372,2)</f>
        <v>0</v>
      </c>
      <c r="K372" s="217" t="s">
        <v>170</v>
      </c>
      <c r="L372" s="47"/>
      <c r="M372" s="222" t="s">
        <v>19</v>
      </c>
      <c r="N372" s="223" t="s">
        <v>41</v>
      </c>
      <c r="O372" s="87"/>
      <c r="P372" s="224">
        <f>O372*H372</f>
        <v>0</v>
      </c>
      <c r="Q372" s="224">
        <v>4.3699999999999997E-06</v>
      </c>
      <c r="R372" s="224">
        <f>Q372*H372</f>
        <v>0.00058557999999999993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171</v>
      </c>
      <c r="AT372" s="226" t="s">
        <v>166</v>
      </c>
      <c r="AU372" s="226" t="s">
        <v>79</v>
      </c>
      <c r="AY372" s="20" t="s">
        <v>164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77</v>
      </c>
      <c r="BK372" s="227">
        <f>ROUND(I372*H372,2)</f>
        <v>0</v>
      </c>
      <c r="BL372" s="20" t="s">
        <v>171</v>
      </c>
      <c r="BM372" s="226" t="s">
        <v>2215</v>
      </c>
    </row>
    <row r="373" s="2" customFormat="1">
      <c r="A373" s="41"/>
      <c r="B373" s="42"/>
      <c r="C373" s="43"/>
      <c r="D373" s="228" t="s">
        <v>173</v>
      </c>
      <c r="E373" s="43"/>
      <c r="F373" s="229" t="s">
        <v>1221</v>
      </c>
      <c r="G373" s="43"/>
      <c r="H373" s="43"/>
      <c r="I373" s="230"/>
      <c r="J373" s="43"/>
      <c r="K373" s="43"/>
      <c r="L373" s="47"/>
      <c r="M373" s="231"/>
      <c r="N373" s="232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173</v>
      </c>
      <c r="AU373" s="20" t="s">
        <v>79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2216</v>
      </c>
      <c r="G374" s="234"/>
      <c r="H374" s="238">
        <v>102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79</v>
      </c>
      <c r="AV374" s="13" t="s">
        <v>79</v>
      </c>
      <c r="AW374" s="13" t="s">
        <v>32</v>
      </c>
      <c r="AX374" s="13" t="s">
        <v>70</v>
      </c>
      <c r="AY374" s="244" t="s">
        <v>164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2217</v>
      </c>
      <c r="G375" s="234"/>
      <c r="H375" s="238">
        <v>32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79</v>
      </c>
      <c r="AV375" s="13" t="s">
        <v>79</v>
      </c>
      <c r="AW375" s="13" t="s">
        <v>32</v>
      </c>
      <c r="AX375" s="13" t="s">
        <v>70</v>
      </c>
      <c r="AY375" s="244" t="s">
        <v>164</v>
      </c>
    </row>
    <row r="376" s="14" customFormat="1">
      <c r="A376" s="14"/>
      <c r="B376" s="245"/>
      <c r="C376" s="246"/>
      <c r="D376" s="235" t="s">
        <v>175</v>
      </c>
      <c r="E376" s="247" t="s">
        <v>19</v>
      </c>
      <c r="F376" s="248" t="s">
        <v>177</v>
      </c>
      <c r="G376" s="246"/>
      <c r="H376" s="249">
        <v>134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175</v>
      </c>
      <c r="AU376" s="255" t="s">
        <v>79</v>
      </c>
      <c r="AV376" s="14" t="s">
        <v>171</v>
      </c>
      <c r="AW376" s="14" t="s">
        <v>32</v>
      </c>
      <c r="AX376" s="14" t="s">
        <v>77</v>
      </c>
      <c r="AY376" s="255" t="s">
        <v>164</v>
      </c>
    </row>
    <row r="377" s="2" customFormat="1" ht="21.75" customHeight="1">
      <c r="A377" s="41"/>
      <c r="B377" s="42"/>
      <c r="C377" s="215" t="s">
        <v>408</v>
      </c>
      <c r="D377" s="215" t="s">
        <v>166</v>
      </c>
      <c r="E377" s="216" t="s">
        <v>1224</v>
      </c>
      <c r="F377" s="217" t="s">
        <v>1225</v>
      </c>
      <c r="G377" s="218" t="s">
        <v>200</v>
      </c>
      <c r="H377" s="219">
        <v>134</v>
      </c>
      <c r="I377" s="220"/>
      <c r="J377" s="221">
        <f>ROUND(I377*H377,2)</f>
        <v>0</v>
      </c>
      <c r="K377" s="217" t="s">
        <v>170</v>
      </c>
      <c r="L377" s="47"/>
      <c r="M377" s="222" t="s">
        <v>19</v>
      </c>
      <c r="N377" s="223" t="s">
        <v>41</v>
      </c>
      <c r="O377" s="87"/>
      <c r="P377" s="224">
        <f>O377*H377</f>
        <v>0</v>
      </c>
      <c r="Q377" s="224">
        <v>0</v>
      </c>
      <c r="R377" s="224">
        <f>Q377*H377</f>
        <v>0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171</v>
      </c>
      <c r="AT377" s="226" t="s">
        <v>166</v>
      </c>
      <c r="AU377" s="226" t="s">
        <v>79</v>
      </c>
      <c r="AY377" s="20" t="s">
        <v>164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77</v>
      </c>
      <c r="BK377" s="227">
        <f>ROUND(I377*H377,2)</f>
        <v>0</v>
      </c>
      <c r="BL377" s="20" t="s">
        <v>171</v>
      </c>
      <c r="BM377" s="226" t="s">
        <v>2218</v>
      </c>
    </row>
    <row r="378" s="2" customFormat="1">
      <c r="A378" s="41"/>
      <c r="B378" s="42"/>
      <c r="C378" s="43"/>
      <c r="D378" s="228" t="s">
        <v>173</v>
      </c>
      <c r="E378" s="43"/>
      <c r="F378" s="229" t="s">
        <v>1227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173</v>
      </c>
      <c r="AU378" s="20" t="s">
        <v>79</v>
      </c>
    </row>
    <row r="379" s="2" customFormat="1" ht="24.15" customHeight="1">
      <c r="A379" s="41"/>
      <c r="B379" s="42"/>
      <c r="C379" s="215" t="s">
        <v>413</v>
      </c>
      <c r="D379" s="215" t="s">
        <v>166</v>
      </c>
      <c r="E379" s="216" t="s">
        <v>1228</v>
      </c>
      <c r="F379" s="217" t="s">
        <v>1229</v>
      </c>
      <c r="G379" s="218" t="s">
        <v>200</v>
      </c>
      <c r="H379" s="219">
        <v>134</v>
      </c>
      <c r="I379" s="220"/>
      <c r="J379" s="221">
        <f>ROUND(I379*H379,2)</f>
        <v>0</v>
      </c>
      <c r="K379" s="217" t="s">
        <v>170</v>
      </c>
      <c r="L379" s="47"/>
      <c r="M379" s="222" t="s">
        <v>19</v>
      </c>
      <c r="N379" s="223" t="s">
        <v>41</v>
      </c>
      <c r="O379" s="87"/>
      <c r="P379" s="224">
        <f>O379*H379</f>
        <v>0</v>
      </c>
      <c r="Q379" s="224">
        <v>0.00015660000000000001</v>
      </c>
      <c r="R379" s="224">
        <f>Q379*H379</f>
        <v>0.0209844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171</v>
      </c>
      <c r="AT379" s="226" t="s">
        <v>166</v>
      </c>
      <c r="AU379" s="226" t="s">
        <v>79</v>
      </c>
      <c r="AY379" s="20" t="s">
        <v>164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77</v>
      </c>
      <c r="BK379" s="227">
        <f>ROUND(I379*H379,2)</f>
        <v>0</v>
      </c>
      <c r="BL379" s="20" t="s">
        <v>171</v>
      </c>
      <c r="BM379" s="226" t="s">
        <v>2219</v>
      </c>
    </row>
    <row r="380" s="2" customFormat="1">
      <c r="A380" s="41"/>
      <c r="B380" s="42"/>
      <c r="C380" s="43"/>
      <c r="D380" s="228" t="s">
        <v>173</v>
      </c>
      <c r="E380" s="43"/>
      <c r="F380" s="229" t="s">
        <v>1231</v>
      </c>
      <c r="G380" s="43"/>
      <c r="H380" s="43"/>
      <c r="I380" s="230"/>
      <c r="J380" s="43"/>
      <c r="K380" s="43"/>
      <c r="L380" s="47"/>
      <c r="M380" s="231"/>
      <c r="N380" s="232"/>
      <c r="O380" s="87"/>
      <c r="P380" s="87"/>
      <c r="Q380" s="87"/>
      <c r="R380" s="87"/>
      <c r="S380" s="87"/>
      <c r="T380" s="88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0" t="s">
        <v>173</v>
      </c>
      <c r="AU380" s="20" t="s">
        <v>79</v>
      </c>
    </row>
    <row r="381" s="2" customFormat="1" ht="16.5" customHeight="1">
      <c r="A381" s="41"/>
      <c r="B381" s="42"/>
      <c r="C381" s="215" t="s">
        <v>420</v>
      </c>
      <c r="D381" s="215" t="s">
        <v>166</v>
      </c>
      <c r="E381" s="216" t="s">
        <v>1232</v>
      </c>
      <c r="F381" s="217" t="s">
        <v>1233</v>
      </c>
      <c r="G381" s="218" t="s">
        <v>200</v>
      </c>
      <c r="H381" s="219">
        <v>115</v>
      </c>
      <c r="I381" s="220"/>
      <c r="J381" s="221">
        <f>ROUND(I381*H381,2)</f>
        <v>0</v>
      </c>
      <c r="K381" s="217" t="s">
        <v>170</v>
      </c>
      <c r="L381" s="47"/>
      <c r="M381" s="222" t="s">
        <v>19</v>
      </c>
      <c r="N381" s="223" t="s">
        <v>41</v>
      </c>
      <c r="O381" s="87"/>
      <c r="P381" s="224">
        <f>O381*H381</f>
        <v>0</v>
      </c>
      <c r="Q381" s="224">
        <v>1.6449999999999999E-06</v>
      </c>
      <c r="R381" s="224">
        <f>Q381*H381</f>
        <v>0.000189175</v>
      </c>
      <c r="S381" s="224">
        <v>0</v>
      </c>
      <c r="T381" s="225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26" t="s">
        <v>171</v>
      </c>
      <c r="AT381" s="226" t="s">
        <v>166</v>
      </c>
      <c r="AU381" s="226" t="s">
        <v>79</v>
      </c>
      <c r="AY381" s="20" t="s">
        <v>164</v>
      </c>
      <c r="BE381" s="227">
        <f>IF(N381="základní",J381,0)</f>
        <v>0</v>
      </c>
      <c r="BF381" s="227">
        <f>IF(N381="snížená",J381,0)</f>
        <v>0</v>
      </c>
      <c r="BG381" s="227">
        <f>IF(N381="zákl. přenesená",J381,0)</f>
        <v>0</v>
      </c>
      <c r="BH381" s="227">
        <f>IF(N381="sníž. přenesená",J381,0)</f>
        <v>0</v>
      </c>
      <c r="BI381" s="227">
        <f>IF(N381="nulová",J381,0)</f>
        <v>0</v>
      </c>
      <c r="BJ381" s="20" t="s">
        <v>77</v>
      </c>
      <c r="BK381" s="227">
        <f>ROUND(I381*H381,2)</f>
        <v>0</v>
      </c>
      <c r="BL381" s="20" t="s">
        <v>171</v>
      </c>
      <c r="BM381" s="226" t="s">
        <v>2220</v>
      </c>
    </row>
    <row r="382" s="2" customFormat="1">
      <c r="A382" s="41"/>
      <c r="B382" s="42"/>
      <c r="C382" s="43"/>
      <c r="D382" s="228" t="s">
        <v>173</v>
      </c>
      <c r="E382" s="43"/>
      <c r="F382" s="229" t="s">
        <v>1235</v>
      </c>
      <c r="G382" s="43"/>
      <c r="H382" s="43"/>
      <c r="I382" s="230"/>
      <c r="J382" s="43"/>
      <c r="K382" s="43"/>
      <c r="L382" s="47"/>
      <c r="M382" s="231"/>
      <c r="N382" s="232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173</v>
      </c>
      <c r="AU382" s="20" t="s">
        <v>79</v>
      </c>
    </row>
    <row r="383" s="15" customFormat="1">
      <c r="A383" s="15"/>
      <c r="B383" s="256"/>
      <c r="C383" s="257"/>
      <c r="D383" s="235" t="s">
        <v>175</v>
      </c>
      <c r="E383" s="258" t="s">
        <v>19</v>
      </c>
      <c r="F383" s="259" t="s">
        <v>1236</v>
      </c>
      <c r="G383" s="257"/>
      <c r="H383" s="258" t="s">
        <v>19</v>
      </c>
      <c r="I383" s="260"/>
      <c r="J383" s="257"/>
      <c r="K383" s="257"/>
      <c r="L383" s="261"/>
      <c r="M383" s="262"/>
      <c r="N383" s="263"/>
      <c r="O383" s="263"/>
      <c r="P383" s="263"/>
      <c r="Q383" s="263"/>
      <c r="R383" s="263"/>
      <c r="S383" s="263"/>
      <c r="T383" s="264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65" t="s">
        <v>175</v>
      </c>
      <c r="AU383" s="265" t="s">
        <v>79</v>
      </c>
      <c r="AV383" s="15" t="s">
        <v>77</v>
      </c>
      <c r="AW383" s="15" t="s">
        <v>32</v>
      </c>
      <c r="AX383" s="15" t="s">
        <v>70</v>
      </c>
      <c r="AY383" s="265" t="s">
        <v>164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2221</v>
      </c>
      <c r="G384" s="234"/>
      <c r="H384" s="238">
        <v>90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79</v>
      </c>
      <c r="AV384" s="13" t="s">
        <v>79</v>
      </c>
      <c r="AW384" s="13" t="s">
        <v>32</v>
      </c>
      <c r="AX384" s="13" t="s">
        <v>70</v>
      </c>
      <c r="AY384" s="244" t="s">
        <v>164</v>
      </c>
    </row>
    <row r="385" s="13" customFormat="1">
      <c r="A385" s="13"/>
      <c r="B385" s="233"/>
      <c r="C385" s="234"/>
      <c r="D385" s="235" t="s">
        <v>175</v>
      </c>
      <c r="E385" s="236" t="s">
        <v>19</v>
      </c>
      <c r="F385" s="237" t="s">
        <v>2222</v>
      </c>
      <c r="G385" s="234"/>
      <c r="H385" s="238">
        <v>25</v>
      </c>
      <c r="I385" s="239"/>
      <c r="J385" s="234"/>
      <c r="K385" s="234"/>
      <c r="L385" s="240"/>
      <c r="M385" s="241"/>
      <c r="N385" s="242"/>
      <c r="O385" s="242"/>
      <c r="P385" s="242"/>
      <c r="Q385" s="242"/>
      <c r="R385" s="242"/>
      <c r="S385" s="242"/>
      <c r="T385" s="24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44" t="s">
        <v>175</v>
      </c>
      <c r="AU385" s="244" t="s">
        <v>79</v>
      </c>
      <c r="AV385" s="13" t="s">
        <v>79</v>
      </c>
      <c r="AW385" s="13" t="s">
        <v>32</v>
      </c>
      <c r="AX385" s="13" t="s">
        <v>70</v>
      </c>
      <c r="AY385" s="244" t="s">
        <v>164</v>
      </c>
    </row>
    <row r="386" s="14" customFormat="1">
      <c r="A386" s="14"/>
      <c r="B386" s="245"/>
      <c r="C386" s="246"/>
      <c r="D386" s="235" t="s">
        <v>175</v>
      </c>
      <c r="E386" s="247" t="s">
        <v>19</v>
      </c>
      <c r="F386" s="248" t="s">
        <v>177</v>
      </c>
      <c r="G386" s="246"/>
      <c r="H386" s="249">
        <v>115</v>
      </c>
      <c r="I386" s="250"/>
      <c r="J386" s="246"/>
      <c r="K386" s="246"/>
      <c r="L386" s="251"/>
      <c r="M386" s="252"/>
      <c r="N386" s="253"/>
      <c r="O386" s="253"/>
      <c r="P386" s="253"/>
      <c r="Q386" s="253"/>
      <c r="R386" s="253"/>
      <c r="S386" s="253"/>
      <c r="T386" s="25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55" t="s">
        <v>175</v>
      </c>
      <c r="AU386" s="255" t="s">
        <v>79</v>
      </c>
      <c r="AV386" s="14" t="s">
        <v>171</v>
      </c>
      <c r="AW386" s="14" t="s">
        <v>32</v>
      </c>
      <c r="AX386" s="14" t="s">
        <v>77</v>
      </c>
      <c r="AY386" s="255" t="s">
        <v>164</v>
      </c>
    </row>
    <row r="387" s="2" customFormat="1" ht="37.8" customHeight="1">
      <c r="A387" s="41"/>
      <c r="B387" s="42"/>
      <c r="C387" s="215" t="s">
        <v>427</v>
      </c>
      <c r="D387" s="215" t="s">
        <v>166</v>
      </c>
      <c r="E387" s="216" t="s">
        <v>409</v>
      </c>
      <c r="F387" s="217" t="s">
        <v>410</v>
      </c>
      <c r="G387" s="218" t="s">
        <v>169</v>
      </c>
      <c r="H387" s="219">
        <v>20</v>
      </c>
      <c r="I387" s="220"/>
      <c r="J387" s="221">
        <f>ROUND(I387*H387,2)</f>
        <v>0</v>
      </c>
      <c r="K387" s="217" t="s">
        <v>170</v>
      </c>
      <c r="L387" s="47"/>
      <c r="M387" s="222" t="s">
        <v>19</v>
      </c>
      <c r="N387" s="223" t="s">
        <v>41</v>
      </c>
      <c r="O387" s="87"/>
      <c r="P387" s="224">
        <f>O387*H387</f>
        <v>0</v>
      </c>
      <c r="Q387" s="224">
        <v>0</v>
      </c>
      <c r="R387" s="224">
        <f>Q387*H387</f>
        <v>0</v>
      </c>
      <c r="S387" s="224">
        <v>0</v>
      </c>
      <c r="T387" s="225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6" t="s">
        <v>171</v>
      </c>
      <c r="AT387" s="226" t="s">
        <v>166</v>
      </c>
      <c r="AU387" s="226" t="s">
        <v>79</v>
      </c>
      <c r="AY387" s="20" t="s">
        <v>164</v>
      </c>
      <c r="BE387" s="227">
        <f>IF(N387="základní",J387,0)</f>
        <v>0</v>
      </c>
      <c r="BF387" s="227">
        <f>IF(N387="snížená",J387,0)</f>
        <v>0</v>
      </c>
      <c r="BG387" s="227">
        <f>IF(N387="zákl. přenesená",J387,0)</f>
        <v>0</v>
      </c>
      <c r="BH387" s="227">
        <f>IF(N387="sníž. přenesená",J387,0)</f>
        <v>0</v>
      </c>
      <c r="BI387" s="227">
        <f>IF(N387="nulová",J387,0)</f>
        <v>0</v>
      </c>
      <c r="BJ387" s="20" t="s">
        <v>77</v>
      </c>
      <c r="BK387" s="227">
        <f>ROUND(I387*H387,2)</f>
        <v>0</v>
      </c>
      <c r="BL387" s="20" t="s">
        <v>171</v>
      </c>
      <c r="BM387" s="226" t="s">
        <v>2223</v>
      </c>
    </row>
    <row r="388" s="2" customFormat="1">
      <c r="A388" s="41"/>
      <c r="B388" s="42"/>
      <c r="C388" s="43"/>
      <c r="D388" s="228" t="s">
        <v>173</v>
      </c>
      <c r="E388" s="43"/>
      <c r="F388" s="229" t="s">
        <v>412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173</v>
      </c>
      <c r="AU388" s="20" t="s">
        <v>79</v>
      </c>
    </row>
    <row r="389" s="15" customFormat="1">
      <c r="A389" s="15"/>
      <c r="B389" s="256"/>
      <c r="C389" s="257"/>
      <c r="D389" s="235" t="s">
        <v>175</v>
      </c>
      <c r="E389" s="258" t="s">
        <v>19</v>
      </c>
      <c r="F389" s="259" t="s">
        <v>1783</v>
      </c>
      <c r="G389" s="257"/>
      <c r="H389" s="258" t="s">
        <v>19</v>
      </c>
      <c r="I389" s="260"/>
      <c r="J389" s="257"/>
      <c r="K389" s="257"/>
      <c r="L389" s="261"/>
      <c r="M389" s="262"/>
      <c r="N389" s="263"/>
      <c r="O389" s="263"/>
      <c r="P389" s="263"/>
      <c r="Q389" s="263"/>
      <c r="R389" s="263"/>
      <c r="S389" s="263"/>
      <c r="T389" s="264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65" t="s">
        <v>175</v>
      </c>
      <c r="AU389" s="265" t="s">
        <v>79</v>
      </c>
      <c r="AV389" s="15" t="s">
        <v>77</v>
      </c>
      <c r="AW389" s="15" t="s">
        <v>32</v>
      </c>
      <c r="AX389" s="15" t="s">
        <v>70</v>
      </c>
      <c r="AY389" s="265" t="s">
        <v>164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2100</v>
      </c>
      <c r="G390" s="234"/>
      <c r="H390" s="238">
        <v>20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79</v>
      </c>
      <c r="AV390" s="13" t="s">
        <v>79</v>
      </c>
      <c r="AW390" s="13" t="s">
        <v>32</v>
      </c>
      <c r="AX390" s="13" t="s">
        <v>70</v>
      </c>
      <c r="AY390" s="244" t="s">
        <v>164</v>
      </c>
    </row>
    <row r="391" s="14" customFormat="1">
      <c r="A391" s="14"/>
      <c r="B391" s="245"/>
      <c r="C391" s="246"/>
      <c r="D391" s="235" t="s">
        <v>175</v>
      </c>
      <c r="E391" s="247" t="s">
        <v>19</v>
      </c>
      <c r="F391" s="248" t="s">
        <v>177</v>
      </c>
      <c r="G391" s="246"/>
      <c r="H391" s="249">
        <v>20</v>
      </c>
      <c r="I391" s="250"/>
      <c r="J391" s="246"/>
      <c r="K391" s="246"/>
      <c r="L391" s="251"/>
      <c r="M391" s="252"/>
      <c r="N391" s="253"/>
      <c r="O391" s="253"/>
      <c r="P391" s="253"/>
      <c r="Q391" s="253"/>
      <c r="R391" s="253"/>
      <c r="S391" s="253"/>
      <c r="T391" s="25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5" t="s">
        <v>175</v>
      </c>
      <c r="AU391" s="255" t="s">
        <v>79</v>
      </c>
      <c r="AV391" s="14" t="s">
        <v>171</v>
      </c>
      <c r="AW391" s="14" t="s">
        <v>32</v>
      </c>
      <c r="AX391" s="14" t="s">
        <v>77</v>
      </c>
      <c r="AY391" s="255" t="s">
        <v>164</v>
      </c>
    </row>
    <row r="392" s="12" customFormat="1" ht="22.8" customHeight="1">
      <c r="A392" s="12"/>
      <c r="B392" s="199"/>
      <c r="C392" s="200"/>
      <c r="D392" s="201" t="s">
        <v>69</v>
      </c>
      <c r="E392" s="213" t="s">
        <v>418</v>
      </c>
      <c r="F392" s="213" t="s">
        <v>419</v>
      </c>
      <c r="G392" s="200"/>
      <c r="H392" s="200"/>
      <c r="I392" s="203"/>
      <c r="J392" s="214">
        <f>BK392</f>
        <v>0</v>
      </c>
      <c r="K392" s="200"/>
      <c r="L392" s="205"/>
      <c r="M392" s="206"/>
      <c r="N392" s="207"/>
      <c r="O392" s="207"/>
      <c r="P392" s="208">
        <f>SUM(P393:P426)</f>
        <v>0</v>
      </c>
      <c r="Q392" s="207"/>
      <c r="R392" s="208">
        <f>SUM(R393:R426)</f>
        <v>0</v>
      </c>
      <c r="S392" s="207"/>
      <c r="T392" s="209">
        <f>SUM(T393:T426)</f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10" t="s">
        <v>77</v>
      </c>
      <c r="AT392" s="211" t="s">
        <v>69</v>
      </c>
      <c r="AU392" s="211" t="s">
        <v>77</v>
      </c>
      <c r="AY392" s="210" t="s">
        <v>164</v>
      </c>
      <c r="BK392" s="212">
        <f>SUM(BK393:BK426)</f>
        <v>0</v>
      </c>
    </row>
    <row r="393" s="2" customFormat="1" ht="24.15" customHeight="1">
      <c r="A393" s="41"/>
      <c r="B393" s="42"/>
      <c r="C393" s="215" t="s">
        <v>433</v>
      </c>
      <c r="D393" s="215" t="s">
        <v>166</v>
      </c>
      <c r="E393" s="216" t="s">
        <v>421</v>
      </c>
      <c r="F393" s="217" t="s">
        <v>422</v>
      </c>
      <c r="G393" s="218" t="s">
        <v>295</v>
      </c>
      <c r="H393" s="219">
        <v>63.043999999999997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41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171</v>
      </c>
      <c r="AT393" s="226" t="s">
        <v>166</v>
      </c>
      <c r="AU393" s="226" t="s">
        <v>79</v>
      </c>
      <c r="AY393" s="20" t="s">
        <v>164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77</v>
      </c>
      <c r="BK393" s="227">
        <f>ROUND(I393*H393,2)</f>
        <v>0</v>
      </c>
      <c r="BL393" s="20" t="s">
        <v>171</v>
      </c>
      <c r="BM393" s="226" t="s">
        <v>2224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424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79</v>
      </c>
    </row>
    <row r="395" s="15" customFormat="1">
      <c r="A395" s="15"/>
      <c r="B395" s="256"/>
      <c r="C395" s="257"/>
      <c r="D395" s="235" t="s">
        <v>175</v>
      </c>
      <c r="E395" s="258" t="s">
        <v>19</v>
      </c>
      <c r="F395" s="259" t="s">
        <v>425</v>
      </c>
      <c r="G395" s="257"/>
      <c r="H395" s="258" t="s">
        <v>19</v>
      </c>
      <c r="I395" s="260"/>
      <c r="J395" s="257"/>
      <c r="K395" s="257"/>
      <c r="L395" s="261"/>
      <c r="M395" s="262"/>
      <c r="N395" s="263"/>
      <c r="O395" s="263"/>
      <c r="P395" s="263"/>
      <c r="Q395" s="263"/>
      <c r="R395" s="263"/>
      <c r="S395" s="263"/>
      <c r="T395" s="264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5" t="s">
        <v>175</v>
      </c>
      <c r="AU395" s="265" t="s">
        <v>79</v>
      </c>
      <c r="AV395" s="15" t="s">
        <v>77</v>
      </c>
      <c r="AW395" s="15" t="s">
        <v>32</v>
      </c>
      <c r="AX395" s="15" t="s">
        <v>70</v>
      </c>
      <c r="AY395" s="265" t="s">
        <v>164</v>
      </c>
    </row>
    <row r="396" s="13" customFormat="1">
      <c r="A396" s="13"/>
      <c r="B396" s="233"/>
      <c r="C396" s="234"/>
      <c r="D396" s="235" t="s">
        <v>175</v>
      </c>
      <c r="E396" s="236" t="s">
        <v>19</v>
      </c>
      <c r="F396" s="237" t="s">
        <v>2225</v>
      </c>
      <c r="G396" s="234"/>
      <c r="H396" s="238">
        <v>44</v>
      </c>
      <c r="I396" s="239"/>
      <c r="J396" s="234"/>
      <c r="K396" s="234"/>
      <c r="L396" s="240"/>
      <c r="M396" s="241"/>
      <c r="N396" s="242"/>
      <c r="O396" s="242"/>
      <c r="P396" s="242"/>
      <c r="Q396" s="242"/>
      <c r="R396" s="242"/>
      <c r="S396" s="242"/>
      <c r="T396" s="24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4" t="s">
        <v>175</v>
      </c>
      <c r="AU396" s="244" t="s">
        <v>79</v>
      </c>
      <c r="AV396" s="13" t="s">
        <v>79</v>
      </c>
      <c r="AW396" s="13" t="s">
        <v>32</v>
      </c>
      <c r="AX396" s="13" t="s">
        <v>70</v>
      </c>
      <c r="AY396" s="244" t="s">
        <v>164</v>
      </c>
    </row>
    <row r="397" s="13" customFormat="1">
      <c r="A397" s="13"/>
      <c r="B397" s="233"/>
      <c r="C397" s="234"/>
      <c r="D397" s="235" t="s">
        <v>175</v>
      </c>
      <c r="E397" s="236" t="s">
        <v>19</v>
      </c>
      <c r="F397" s="237" t="s">
        <v>2226</v>
      </c>
      <c r="G397" s="234"/>
      <c r="H397" s="238">
        <v>19.044</v>
      </c>
      <c r="I397" s="239"/>
      <c r="J397" s="234"/>
      <c r="K397" s="234"/>
      <c r="L397" s="240"/>
      <c r="M397" s="241"/>
      <c r="N397" s="242"/>
      <c r="O397" s="242"/>
      <c r="P397" s="242"/>
      <c r="Q397" s="242"/>
      <c r="R397" s="242"/>
      <c r="S397" s="242"/>
      <c r="T397" s="24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4" t="s">
        <v>175</v>
      </c>
      <c r="AU397" s="244" t="s">
        <v>79</v>
      </c>
      <c r="AV397" s="13" t="s">
        <v>79</v>
      </c>
      <c r="AW397" s="13" t="s">
        <v>32</v>
      </c>
      <c r="AX397" s="13" t="s">
        <v>70</v>
      </c>
      <c r="AY397" s="244" t="s">
        <v>164</v>
      </c>
    </row>
    <row r="398" s="14" customFormat="1">
      <c r="A398" s="14"/>
      <c r="B398" s="245"/>
      <c r="C398" s="246"/>
      <c r="D398" s="235" t="s">
        <v>175</v>
      </c>
      <c r="E398" s="247" t="s">
        <v>19</v>
      </c>
      <c r="F398" s="248" t="s">
        <v>177</v>
      </c>
      <c r="G398" s="246"/>
      <c r="H398" s="249">
        <v>63.043999999999997</v>
      </c>
      <c r="I398" s="250"/>
      <c r="J398" s="246"/>
      <c r="K398" s="246"/>
      <c r="L398" s="251"/>
      <c r="M398" s="252"/>
      <c r="N398" s="253"/>
      <c r="O398" s="253"/>
      <c r="P398" s="253"/>
      <c r="Q398" s="253"/>
      <c r="R398" s="253"/>
      <c r="S398" s="253"/>
      <c r="T398" s="25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5" t="s">
        <v>175</v>
      </c>
      <c r="AU398" s="255" t="s">
        <v>79</v>
      </c>
      <c r="AV398" s="14" t="s">
        <v>171</v>
      </c>
      <c r="AW398" s="14" t="s">
        <v>32</v>
      </c>
      <c r="AX398" s="14" t="s">
        <v>77</v>
      </c>
      <c r="AY398" s="255" t="s">
        <v>164</v>
      </c>
    </row>
    <row r="399" s="2" customFormat="1" ht="24.15" customHeight="1">
      <c r="A399" s="41"/>
      <c r="B399" s="42"/>
      <c r="C399" s="215" t="s">
        <v>439</v>
      </c>
      <c r="D399" s="215" t="s">
        <v>166</v>
      </c>
      <c r="E399" s="216" t="s">
        <v>428</v>
      </c>
      <c r="F399" s="217" t="s">
        <v>429</v>
      </c>
      <c r="G399" s="218" t="s">
        <v>295</v>
      </c>
      <c r="H399" s="219">
        <v>378.26400000000001</v>
      </c>
      <c r="I399" s="220"/>
      <c r="J399" s="221">
        <f>ROUND(I399*H399,2)</f>
        <v>0</v>
      </c>
      <c r="K399" s="217" t="s">
        <v>170</v>
      </c>
      <c r="L399" s="47"/>
      <c r="M399" s="222" t="s">
        <v>19</v>
      </c>
      <c r="N399" s="223" t="s">
        <v>41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79</v>
      </c>
      <c r="AY399" s="20" t="s">
        <v>164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77</v>
      </c>
      <c r="BK399" s="227">
        <f>ROUND(I399*H399,2)</f>
        <v>0</v>
      </c>
      <c r="BL399" s="20" t="s">
        <v>171</v>
      </c>
      <c r="BM399" s="226" t="s">
        <v>2227</v>
      </c>
    </row>
    <row r="400" s="2" customFormat="1">
      <c r="A400" s="41"/>
      <c r="B400" s="42"/>
      <c r="C400" s="43"/>
      <c r="D400" s="228" t="s">
        <v>173</v>
      </c>
      <c r="E400" s="43"/>
      <c r="F400" s="229" t="s">
        <v>431</v>
      </c>
      <c r="G400" s="43"/>
      <c r="H400" s="43"/>
      <c r="I400" s="230"/>
      <c r="J400" s="43"/>
      <c r="K400" s="43"/>
      <c r="L400" s="47"/>
      <c r="M400" s="231"/>
      <c r="N400" s="232"/>
      <c r="O400" s="87"/>
      <c r="P400" s="87"/>
      <c r="Q400" s="87"/>
      <c r="R400" s="87"/>
      <c r="S400" s="87"/>
      <c r="T400" s="88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0" t="s">
        <v>173</v>
      </c>
      <c r="AU400" s="20" t="s">
        <v>79</v>
      </c>
    </row>
    <row r="401" s="15" customFormat="1">
      <c r="A401" s="15"/>
      <c r="B401" s="256"/>
      <c r="C401" s="257"/>
      <c r="D401" s="235" t="s">
        <v>175</v>
      </c>
      <c r="E401" s="258" t="s">
        <v>19</v>
      </c>
      <c r="F401" s="259" t="s">
        <v>425</v>
      </c>
      <c r="G401" s="257"/>
      <c r="H401" s="258" t="s">
        <v>19</v>
      </c>
      <c r="I401" s="260"/>
      <c r="J401" s="257"/>
      <c r="K401" s="257"/>
      <c r="L401" s="261"/>
      <c r="M401" s="262"/>
      <c r="N401" s="263"/>
      <c r="O401" s="263"/>
      <c r="P401" s="263"/>
      <c r="Q401" s="263"/>
      <c r="R401" s="263"/>
      <c r="S401" s="263"/>
      <c r="T401" s="264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65" t="s">
        <v>175</v>
      </c>
      <c r="AU401" s="265" t="s">
        <v>79</v>
      </c>
      <c r="AV401" s="15" t="s">
        <v>77</v>
      </c>
      <c r="AW401" s="15" t="s">
        <v>32</v>
      </c>
      <c r="AX401" s="15" t="s">
        <v>70</v>
      </c>
      <c r="AY401" s="265" t="s">
        <v>164</v>
      </c>
    </row>
    <row r="402" s="13" customFormat="1">
      <c r="A402" s="13"/>
      <c r="B402" s="233"/>
      <c r="C402" s="234"/>
      <c r="D402" s="235" t="s">
        <v>175</v>
      </c>
      <c r="E402" s="236" t="s">
        <v>19</v>
      </c>
      <c r="F402" s="237" t="s">
        <v>2225</v>
      </c>
      <c r="G402" s="234"/>
      <c r="H402" s="238">
        <v>44</v>
      </c>
      <c r="I402" s="239"/>
      <c r="J402" s="234"/>
      <c r="K402" s="234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175</v>
      </c>
      <c r="AU402" s="244" t="s">
        <v>79</v>
      </c>
      <c r="AV402" s="13" t="s">
        <v>79</v>
      </c>
      <c r="AW402" s="13" t="s">
        <v>32</v>
      </c>
      <c r="AX402" s="13" t="s">
        <v>70</v>
      </c>
      <c r="AY402" s="244" t="s">
        <v>164</v>
      </c>
    </row>
    <row r="403" s="13" customFormat="1">
      <c r="A403" s="13"/>
      <c r="B403" s="233"/>
      <c r="C403" s="234"/>
      <c r="D403" s="235" t="s">
        <v>175</v>
      </c>
      <c r="E403" s="236" t="s">
        <v>19</v>
      </c>
      <c r="F403" s="237" t="s">
        <v>2226</v>
      </c>
      <c r="G403" s="234"/>
      <c r="H403" s="238">
        <v>19.044</v>
      </c>
      <c r="I403" s="239"/>
      <c r="J403" s="234"/>
      <c r="K403" s="234"/>
      <c r="L403" s="240"/>
      <c r="M403" s="241"/>
      <c r="N403" s="242"/>
      <c r="O403" s="242"/>
      <c r="P403" s="242"/>
      <c r="Q403" s="242"/>
      <c r="R403" s="242"/>
      <c r="S403" s="242"/>
      <c r="T403" s="24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4" t="s">
        <v>175</v>
      </c>
      <c r="AU403" s="244" t="s">
        <v>79</v>
      </c>
      <c r="AV403" s="13" t="s">
        <v>79</v>
      </c>
      <c r="AW403" s="13" t="s">
        <v>32</v>
      </c>
      <c r="AX403" s="13" t="s">
        <v>70</v>
      </c>
      <c r="AY403" s="244" t="s">
        <v>164</v>
      </c>
    </row>
    <row r="404" s="14" customFormat="1">
      <c r="A404" s="14"/>
      <c r="B404" s="245"/>
      <c r="C404" s="246"/>
      <c r="D404" s="235" t="s">
        <v>175</v>
      </c>
      <c r="E404" s="247" t="s">
        <v>19</v>
      </c>
      <c r="F404" s="248" t="s">
        <v>177</v>
      </c>
      <c r="G404" s="246"/>
      <c r="H404" s="249">
        <v>63.043999999999997</v>
      </c>
      <c r="I404" s="250"/>
      <c r="J404" s="246"/>
      <c r="K404" s="246"/>
      <c r="L404" s="251"/>
      <c r="M404" s="252"/>
      <c r="N404" s="253"/>
      <c r="O404" s="253"/>
      <c r="P404" s="253"/>
      <c r="Q404" s="253"/>
      <c r="R404" s="253"/>
      <c r="S404" s="253"/>
      <c r="T404" s="25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5" t="s">
        <v>175</v>
      </c>
      <c r="AU404" s="255" t="s">
        <v>79</v>
      </c>
      <c r="AV404" s="14" t="s">
        <v>171</v>
      </c>
      <c r="AW404" s="14" t="s">
        <v>32</v>
      </c>
      <c r="AX404" s="14" t="s">
        <v>77</v>
      </c>
      <c r="AY404" s="255" t="s">
        <v>164</v>
      </c>
    </row>
    <row r="405" s="13" customFormat="1">
      <c r="A405" s="13"/>
      <c r="B405" s="233"/>
      <c r="C405" s="234"/>
      <c r="D405" s="235" t="s">
        <v>175</v>
      </c>
      <c r="E405" s="234"/>
      <c r="F405" s="237" t="s">
        <v>2228</v>
      </c>
      <c r="G405" s="234"/>
      <c r="H405" s="238">
        <v>378.26400000000001</v>
      </c>
      <c r="I405" s="239"/>
      <c r="J405" s="234"/>
      <c r="K405" s="234"/>
      <c r="L405" s="240"/>
      <c r="M405" s="241"/>
      <c r="N405" s="242"/>
      <c r="O405" s="242"/>
      <c r="P405" s="242"/>
      <c r="Q405" s="242"/>
      <c r="R405" s="242"/>
      <c r="S405" s="242"/>
      <c r="T405" s="24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4" t="s">
        <v>175</v>
      </c>
      <c r="AU405" s="244" t="s">
        <v>79</v>
      </c>
      <c r="AV405" s="13" t="s">
        <v>79</v>
      </c>
      <c r="AW405" s="13" t="s">
        <v>4</v>
      </c>
      <c r="AX405" s="13" t="s">
        <v>77</v>
      </c>
      <c r="AY405" s="244" t="s">
        <v>164</v>
      </c>
    </row>
    <row r="406" s="2" customFormat="1" ht="24.15" customHeight="1">
      <c r="A406" s="41"/>
      <c r="B406" s="42"/>
      <c r="C406" s="215" t="s">
        <v>444</v>
      </c>
      <c r="D406" s="215" t="s">
        <v>166</v>
      </c>
      <c r="E406" s="216" t="s">
        <v>434</v>
      </c>
      <c r="F406" s="217" t="s">
        <v>435</v>
      </c>
      <c r="G406" s="218" t="s">
        <v>295</v>
      </c>
      <c r="H406" s="219">
        <v>4.6420000000000003</v>
      </c>
      <c r="I406" s="220"/>
      <c r="J406" s="221">
        <f>ROUND(I406*H406,2)</f>
        <v>0</v>
      </c>
      <c r="K406" s="217" t="s">
        <v>170</v>
      </c>
      <c r="L406" s="47"/>
      <c r="M406" s="222" t="s">
        <v>19</v>
      </c>
      <c r="N406" s="223" t="s">
        <v>41</v>
      </c>
      <c r="O406" s="87"/>
      <c r="P406" s="224">
        <f>O406*H406</f>
        <v>0</v>
      </c>
      <c r="Q406" s="224">
        <v>0</v>
      </c>
      <c r="R406" s="224">
        <f>Q406*H406</f>
        <v>0</v>
      </c>
      <c r="S406" s="224">
        <v>0</v>
      </c>
      <c r="T406" s="225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6" t="s">
        <v>171</v>
      </c>
      <c r="AT406" s="226" t="s">
        <v>166</v>
      </c>
      <c r="AU406" s="226" t="s">
        <v>79</v>
      </c>
      <c r="AY406" s="20" t="s">
        <v>164</v>
      </c>
      <c r="BE406" s="227">
        <f>IF(N406="základní",J406,0)</f>
        <v>0</v>
      </c>
      <c r="BF406" s="227">
        <f>IF(N406="snížená",J406,0)</f>
        <v>0</v>
      </c>
      <c r="BG406" s="227">
        <f>IF(N406="zákl. přenesená",J406,0)</f>
        <v>0</v>
      </c>
      <c r="BH406" s="227">
        <f>IF(N406="sníž. přenesená",J406,0)</f>
        <v>0</v>
      </c>
      <c r="BI406" s="227">
        <f>IF(N406="nulová",J406,0)</f>
        <v>0</v>
      </c>
      <c r="BJ406" s="20" t="s">
        <v>77</v>
      </c>
      <c r="BK406" s="227">
        <f>ROUND(I406*H406,2)</f>
        <v>0</v>
      </c>
      <c r="BL406" s="20" t="s">
        <v>171</v>
      </c>
      <c r="BM406" s="226" t="s">
        <v>2229</v>
      </c>
    </row>
    <row r="407" s="2" customFormat="1">
      <c r="A407" s="41"/>
      <c r="B407" s="42"/>
      <c r="C407" s="43"/>
      <c r="D407" s="228" t="s">
        <v>173</v>
      </c>
      <c r="E407" s="43"/>
      <c r="F407" s="229" t="s">
        <v>437</v>
      </c>
      <c r="G407" s="43"/>
      <c r="H407" s="43"/>
      <c r="I407" s="230"/>
      <c r="J407" s="43"/>
      <c r="K407" s="43"/>
      <c r="L407" s="47"/>
      <c r="M407" s="231"/>
      <c r="N407" s="232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173</v>
      </c>
      <c r="AU407" s="20" t="s">
        <v>79</v>
      </c>
    </row>
    <row r="408" s="15" customFormat="1">
      <c r="A408" s="15"/>
      <c r="B408" s="256"/>
      <c r="C408" s="257"/>
      <c r="D408" s="235" t="s">
        <v>175</v>
      </c>
      <c r="E408" s="258" t="s">
        <v>19</v>
      </c>
      <c r="F408" s="259" t="s">
        <v>425</v>
      </c>
      <c r="G408" s="257"/>
      <c r="H408" s="258" t="s">
        <v>19</v>
      </c>
      <c r="I408" s="260"/>
      <c r="J408" s="257"/>
      <c r="K408" s="257"/>
      <c r="L408" s="261"/>
      <c r="M408" s="262"/>
      <c r="N408" s="263"/>
      <c r="O408" s="263"/>
      <c r="P408" s="263"/>
      <c r="Q408" s="263"/>
      <c r="R408" s="263"/>
      <c r="S408" s="263"/>
      <c r="T408" s="264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265" t="s">
        <v>175</v>
      </c>
      <c r="AU408" s="265" t="s">
        <v>79</v>
      </c>
      <c r="AV408" s="15" t="s">
        <v>77</v>
      </c>
      <c r="AW408" s="15" t="s">
        <v>32</v>
      </c>
      <c r="AX408" s="15" t="s">
        <v>70</v>
      </c>
      <c r="AY408" s="265" t="s">
        <v>164</v>
      </c>
    </row>
    <row r="409" s="13" customFormat="1">
      <c r="A409" s="13"/>
      <c r="B409" s="233"/>
      <c r="C409" s="234"/>
      <c r="D409" s="235" t="s">
        <v>175</v>
      </c>
      <c r="E409" s="236" t="s">
        <v>19</v>
      </c>
      <c r="F409" s="237" t="s">
        <v>2230</v>
      </c>
      <c r="G409" s="234"/>
      <c r="H409" s="238">
        <v>4.6420000000000003</v>
      </c>
      <c r="I409" s="239"/>
      <c r="J409" s="234"/>
      <c r="K409" s="234"/>
      <c r="L409" s="240"/>
      <c r="M409" s="241"/>
      <c r="N409" s="242"/>
      <c r="O409" s="242"/>
      <c r="P409" s="242"/>
      <c r="Q409" s="242"/>
      <c r="R409" s="242"/>
      <c r="S409" s="242"/>
      <c r="T409" s="24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4" t="s">
        <v>175</v>
      </c>
      <c r="AU409" s="244" t="s">
        <v>79</v>
      </c>
      <c r="AV409" s="13" t="s">
        <v>79</v>
      </c>
      <c r="AW409" s="13" t="s">
        <v>32</v>
      </c>
      <c r="AX409" s="13" t="s">
        <v>70</v>
      </c>
      <c r="AY409" s="244" t="s">
        <v>164</v>
      </c>
    </row>
    <row r="410" s="14" customFormat="1">
      <c r="A410" s="14"/>
      <c r="B410" s="245"/>
      <c r="C410" s="246"/>
      <c r="D410" s="235" t="s">
        <v>175</v>
      </c>
      <c r="E410" s="247" t="s">
        <v>19</v>
      </c>
      <c r="F410" s="248" t="s">
        <v>177</v>
      </c>
      <c r="G410" s="246"/>
      <c r="H410" s="249">
        <v>4.6420000000000003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175</v>
      </c>
      <c r="AU410" s="255" t="s">
        <v>79</v>
      </c>
      <c r="AV410" s="14" t="s">
        <v>171</v>
      </c>
      <c r="AW410" s="14" t="s">
        <v>32</v>
      </c>
      <c r="AX410" s="14" t="s">
        <v>77</v>
      </c>
      <c r="AY410" s="255" t="s">
        <v>164</v>
      </c>
    </row>
    <row r="411" s="2" customFormat="1" ht="24.15" customHeight="1">
      <c r="A411" s="41"/>
      <c r="B411" s="42"/>
      <c r="C411" s="215" t="s">
        <v>450</v>
      </c>
      <c r="D411" s="215" t="s">
        <v>166</v>
      </c>
      <c r="E411" s="216" t="s">
        <v>440</v>
      </c>
      <c r="F411" s="217" t="s">
        <v>429</v>
      </c>
      <c r="G411" s="218" t="s">
        <v>295</v>
      </c>
      <c r="H411" s="219">
        <v>27.852</v>
      </c>
      <c r="I411" s="220"/>
      <c r="J411" s="221">
        <f>ROUND(I411*H411,2)</f>
        <v>0</v>
      </c>
      <c r="K411" s="217" t="s">
        <v>170</v>
      </c>
      <c r="L411" s="47"/>
      <c r="M411" s="222" t="s">
        <v>19</v>
      </c>
      <c r="N411" s="223" t="s">
        <v>41</v>
      </c>
      <c r="O411" s="87"/>
      <c r="P411" s="224">
        <f>O411*H411</f>
        <v>0</v>
      </c>
      <c r="Q411" s="224">
        <v>0</v>
      </c>
      <c r="R411" s="224">
        <f>Q411*H411</f>
        <v>0</v>
      </c>
      <c r="S411" s="224">
        <v>0</v>
      </c>
      <c r="T411" s="225">
        <f>S411*H411</f>
        <v>0</v>
      </c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R411" s="226" t="s">
        <v>171</v>
      </c>
      <c r="AT411" s="226" t="s">
        <v>166</v>
      </c>
      <c r="AU411" s="226" t="s">
        <v>79</v>
      </c>
      <c r="AY411" s="20" t="s">
        <v>164</v>
      </c>
      <c r="BE411" s="227">
        <f>IF(N411="základní",J411,0)</f>
        <v>0</v>
      </c>
      <c r="BF411" s="227">
        <f>IF(N411="snížená",J411,0)</f>
        <v>0</v>
      </c>
      <c r="BG411" s="227">
        <f>IF(N411="zákl. přenesená",J411,0)</f>
        <v>0</v>
      </c>
      <c r="BH411" s="227">
        <f>IF(N411="sníž. přenesená",J411,0)</f>
        <v>0</v>
      </c>
      <c r="BI411" s="227">
        <f>IF(N411="nulová",J411,0)</f>
        <v>0</v>
      </c>
      <c r="BJ411" s="20" t="s">
        <v>77</v>
      </c>
      <c r="BK411" s="227">
        <f>ROUND(I411*H411,2)</f>
        <v>0</v>
      </c>
      <c r="BL411" s="20" t="s">
        <v>171</v>
      </c>
      <c r="BM411" s="226" t="s">
        <v>2231</v>
      </c>
    </row>
    <row r="412" s="2" customFormat="1">
      <c r="A412" s="41"/>
      <c r="B412" s="42"/>
      <c r="C412" s="43"/>
      <c r="D412" s="228" t="s">
        <v>173</v>
      </c>
      <c r="E412" s="43"/>
      <c r="F412" s="229" t="s">
        <v>442</v>
      </c>
      <c r="G412" s="43"/>
      <c r="H412" s="43"/>
      <c r="I412" s="230"/>
      <c r="J412" s="43"/>
      <c r="K412" s="43"/>
      <c r="L412" s="47"/>
      <c r="M412" s="231"/>
      <c r="N412" s="232"/>
      <c r="O412" s="87"/>
      <c r="P412" s="87"/>
      <c r="Q412" s="87"/>
      <c r="R412" s="87"/>
      <c r="S412" s="87"/>
      <c r="T412" s="88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T412" s="20" t="s">
        <v>173</v>
      </c>
      <c r="AU412" s="20" t="s">
        <v>79</v>
      </c>
    </row>
    <row r="413" s="15" customFormat="1">
      <c r="A413" s="15"/>
      <c r="B413" s="256"/>
      <c r="C413" s="257"/>
      <c r="D413" s="235" t="s">
        <v>175</v>
      </c>
      <c r="E413" s="258" t="s">
        <v>19</v>
      </c>
      <c r="F413" s="259" t="s">
        <v>425</v>
      </c>
      <c r="G413" s="257"/>
      <c r="H413" s="258" t="s">
        <v>19</v>
      </c>
      <c r="I413" s="260"/>
      <c r="J413" s="257"/>
      <c r="K413" s="257"/>
      <c r="L413" s="261"/>
      <c r="M413" s="262"/>
      <c r="N413" s="263"/>
      <c r="O413" s="263"/>
      <c r="P413" s="263"/>
      <c r="Q413" s="263"/>
      <c r="R413" s="263"/>
      <c r="S413" s="263"/>
      <c r="T413" s="264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T413" s="265" t="s">
        <v>175</v>
      </c>
      <c r="AU413" s="265" t="s">
        <v>79</v>
      </c>
      <c r="AV413" s="15" t="s">
        <v>77</v>
      </c>
      <c r="AW413" s="15" t="s">
        <v>32</v>
      </c>
      <c r="AX413" s="15" t="s">
        <v>70</v>
      </c>
      <c r="AY413" s="265" t="s">
        <v>164</v>
      </c>
    </row>
    <row r="414" s="13" customFormat="1">
      <c r="A414" s="13"/>
      <c r="B414" s="233"/>
      <c r="C414" s="234"/>
      <c r="D414" s="235" t="s">
        <v>175</v>
      </c>
      <c r="E414" s="236" t="s">
        <v>19</v>
      </c>
      <c r="F414" s="237" t="s">
        <v>2230</v>
      </c>
      <c r="G414" s="234"/>
      <c r="H414" s="238">
        <v>4.6420000000000003</v>
      </c>
      <c r="I414" s="239"/>
      <c r="J414" s="234"/>
      <c r="K414" s="234"/>
      <c r="L414" s="240"/>
      <c r="M414" s="241"/>
      <c r="N414" s="242"/>
      <c r="O414" s="242"/>
      <c r="P414" s="242"/>
      <c r="Q414" s="242"/>
      <c r="R414" s="242"/>
      <c r="S414" s="242"/>
      <c r="T414" s="24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4" t="s">
        <v>175</v>
      </c>
      <c r="AU414" s="244" t="s">
        <v>79</v>
      </c>
      <c r="AV414" s="13" t="s">
        <v>79</v>
      </c>
      <c r="AW414" s="13" t="s">
        <v>32</v>
      </c>
      <c r="AX414" s="13" t="s">
        <v>70</v>
      </c>
      <c r="AY414" s="244" t="s">
        <v>164</v>
      </c>
    </row>
    <row r="415" s="14" customFormat="1">
      <c r="A415" s="14"/>
      <c r="B415" s="245"/>
      <c r="C415" s="246"/>
      <c r="D415" s="235" t="s">
        <v>175</v>
      </c>
      <c r="E415" s="247" t="s">
        <v>19</v>
      </c>
      <c r="F415" s="248" t="s">
        <v>177</v>
      </c>
      <c r="G415" s="246"/>
      <c r="H415" s="249">
        <v>4.6420000000000003</v>
      </c>
      <c r="I415" s="250"/>
      <c r="J415" s="246"/>
      <c r="K415" s="246"/>
      <c r="L415" s="251"/>
      <c r="M415" s="252"/>
      <c r="N415" s="253"/>
      <c r="O415" s="253"/>
      <c r="P415" s="253"/>
      <c r="Q415" s="253"/>
      <c r="R415" s="253"/>
      <c r="S415" s="253"/>
      <c r="T415" s="25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5" t="s">
        <v>175</v>
      </c>
      <c r="AU415" s="255" t="s">
        <v>79</v>
      </c>
      <c r="AV415" s="14" t="s">
        <v>171</v>
      </c>
      <c r="AW415" s="14" t="s">
        <v>32</v>
      </c>
      <c r="AX415" s="14" t="s">
        <v>77</v>
      </c>
      <c r="AY415" s="255" t="s">
        <v>164</v>
      </c>
    </row>
    <row r="416" s="13" customFormat="1">
      <c r="A416" s="13"/>
      <c r="B416" s="233"/>
      <c r="C416" s="234"/>
      <c r="D416" s="235" t="s">
        <v>175</v>
      </c>
      <c r="E416" s="234"/>
      <c r="F416" s="237" t="s">
        <v>2232</v>
      </c>
      <c r="G416" s="234"/>
      <c r="H416" s="238">
        <v>27.852</v>
      </c>
      <c r="I416" s="239"/>
      <c r="J416" s="234"/>
      <c r="K416" s="234"/>
      <c r="L416" s="240"/>
      <c r="M416" s="241"/>
      <c r="N416" s="242"/>
      <c r="O416" s="242"/>
      <c r="P416" s="242"/>
      <c r="Q416" s="242"/>
      <c r="R416" s="242"/>
      <c r="S416" s="242"/>
      <c r="T416" s="24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4" t="s">
        <v>175</v>
      </c>
      <c r="AU416" s="244" t="s">
        <v>79</v>
      </c>
      <c r="AV416" s="13" t="s">
        <v>79</v>
      </c>
      <c r="AW416" s="13" t="s">
        <v>4</v>
      </c>
      <c r="AX416" s="13" t="s">
        <v>77</v>
      </c>
      <c r="AY416" s="244" t="s">
        <v>164</v>
      </c>
    </row>
    <row r="417" s="2" customFormat="1" ht="24.15" customHeight="1">
      <c r="A417" s="41"/>
      <c r="B417" s="42"/>
      <c r="C417" s="215" t="s">
        <v>455</v>
      </c>
      <c r="D417" s="215" t="s">
        <v>166</v>
      </c>
      <c r="E417" s="216" t="s">
        <v>445</v>
      </c>
      <c r="F417" s="217" t="s">
        <v>294</v>
      </c>
      <c r="G417" s="218" t="s">
        <v>295</v>
      </c>
      <c r="H417" s="219">
        <v>44</v>
      </c>
      <c r="I417" s="220"/>
      <c r="J417" s="221">
        <f>ROUND(I417*H417,2)</f>
        <v>0</v>
      </c>
      <c r="K417" s="217" t="s">
        <v>170</v>
      </c>
      <c r="L417" s="47"/>
      <c r="M417" s="222" t="s">
        <v>19</v>
      </c>
      <c r="N417" s="223" t="s">
        <v>41</v>
      </c>
      <c r="O417" s="87"/>
      <c r="P417" s="224">
        <f>O417*H417</f>
        <v>0</v>
      </c>
      <c r="Q417" s="224">
        <v>0</v>
      </c>
      <c r="R417" s="224">
        <f>Q417*H417</f>
        <v>0</v>
      </c>
      <c r="S417" s="224">
        <v>0</v>
      </c>
      <c r="T417" s="225">
        <f>S417*H417</f>
        <v>0</v>
      </c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R417" s="226" t="s">
        <v>171</v>
      </c>
      <c r="AT417" s="226" t="s">
        <v>166</v>
      </c>
      <c r="AU417" s="226" t="s">
        <v>79</v>
      </c>
      <c r="AY417" s="20" t="s">
        <v>164</v>
      </c>
      <c r="BE417" s="227">
        <f>IF(N417="základní",J417,0)</f>
        <v>0</v>
      </c>
      <c r="BF417" s="227">
        <f>IF(N417="snížená",J417,0)</f>
        <v>0</v>
      </c>
      <c r="BG417" s="227">
        <f>IF(N417="zákl. přenesená",J417,0)</f>
        <v>0</v>
      </c>
      <c r="BH417" s="227">
        <f>IF(N417="sníž. přenesená",J417,0)</f>
        <v>0</v>
      </c>
      <c r="BI417" s="227">
        <f>IF(N417="nulová",J417,0)</f>
        <v>0</v>
      </c>
      <c r="BJ417" s="20" t="s">
        <v>77</v>
      </c>
      <c r="BK417" s="227">
        <f>ROUND(I417*H417,2)</f>
        <v>0</v>
      </c>
      <c r="BL417" s="20" t="s">
        <v>171</v>
      </c>
      <c r="BM417" s="226" t="s">
        <v>2233</v>
      </c>
    </row>
    <row r="418" s="2" customFormat="1">
      <c r="A418" s="41"/>
      <c r="B418" s="42"/>
      <c r="C418" s="43"/>
      <c r="D418" s="228" t="s">
        <v>173</v>
      </c>
      <c r="E418" s="43"/>
      <c r="F418" s="229" t="s">
        <v>447</v>
      </c>
      <c r="G418" s="43"/>
      <c r="H418" s="43"/>
      <c r="I418" s="230"/>
      <c r="J418" s="43"/>
      <c r="K418" s="43"/>
      <c r="L418" s="47"/>
      <c r="M418" s="231"/>
      <c r="N418" s="232"/>
      <c r="O418" s="87"/>
      <c r="P418" s="87"/>
      <c r="Q418" s="87"/>
      <c r="R418" s="87"/>
      <c r="S418" s="87"/>
      <c r="T418" s="88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T418" s="20" t="s">
        <v>173</v>
      </c>
      <c r="AU418" s="20" t="s">
        <v>79</v>
      </c>
    </row>
    <row r="419" s="15" customFormat="1">
      <c r="A419" s="15"/>
      <c r="B419" s="256"/>
      <c r="C419" s="257"/>
      <c r="D419" s="235" t="s">
        <v>175</v>
      </c>
      <c r="E419" s="258" t="s">
        <v>19</v>
      </c>
      <c r="F419" s="259" t="s">
        <v>425</v>
      </c>
      <c r="G419" s="257"/>
      <c r="H419" s="258" t="s">
        <v>19</v>
      </c>
      <c r="I419" s="260"/>
      <c r="J419" s="257"/>
      <c r="K419" s="257"/>
      <c r="L419" s="261"/>
      <c r="M419" s="262"/>
      <c r="N419" s="263"/>
      <c r="O419" s="263"/>
      <c r="P419" s="263"/>
      <c r="Q419" s="263"/>
      <c r="R419" s="263"/>
      <c r="S419" s="263"/>
      <c r="T419" s="264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65" t="s">
        <v>175</v>
      </c>
      <c r="AU419" s="265" t="s">
        <v>79</v>
      </c>
      <c r="AV419" s="15" t="s">
        <v>77</v>
      </c>
      <c r="AW419" s="15" t="s">
        <v>32</v>
      </c>
      <c r="AX419" s="15" t="s">
        <v>70</v>
      </c>
      <c r="AY419" s="265" t="s">
        <v>164</v>
      </c>
    </row>
    <row r="420" s="13" customFormat="1">
      <c r="A420" s="13"/>
      <c r="B420" s="233"/>
      <c r="C420" s="234"/>
      <c r="D420" s="235" t="s">
        <v>175</v>
      </c>
      <c r="E420" s="236" t="s">
        <v>19</v>
      </c>
      <c r="F420" s="237" t="s">
        <v>2225</v>
      </c>
      <c r="G420" s="234"/>
      <c r="H420" s="238">
        <v>44</v>
      </c>
      <c r="I420" s="239"/>
      <c r="J420" s="234"/>
      <c r="K420" s="234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175</v>
      </c>
      <c r="AU420" s="244" t="s">
        <v>79</v>
      </c>
      <c r="AV420" s="13" t="s">
        <v>79</v>
      </c>
      <c r="AW420" s="13" t="s">
        <v>32</v>
      </c>
      <c r="AX420" s="13" t="s">
        <v>70</v>
      </c>
      <c r="AY420" s="244" t="s">
        <v>164</v>
      </c>
    </row>
    <row r="421" s="14" customFormat="1">
      <c r="A421" s="14"/>
      <c r="B421" s="245"/>
      <c r="C421" s="246"/>
      <c r="D421" s="235" t="s">
        <v>175</v>
      </c>
      <c r="E421" s="247" t="s">
        <v>19</v>
      </c>
      <c r="F421" s="248" t="s">
        <v>177</v>
      </c>
      <c r="G421" s="246"/>
      <c r="H421" s="249">
        <v>44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175</v>
      </c>
      <c r="AU421" s="255" t="s">
        <v>79</v>
      </c>
      <c r="AV421" s="14" t="s">
        <v>171</v>
      </c>
      <c r="AW421" s="14" t="s">
        <v>32</v>
      </c>
      <c r="AX421" s="14" t="s">
        <v>77</v>
      </c>
      <c r="AY421" s="255" t="s">
        <v>164</v>
      </c>
    </row>
    <row r="422" s="2" customFormat="1" ht="24.15" customHeight="1">
      <c r="A422" s="41"/>
      <c r="B422" s="42"/>
      <c r="C422" s="215" t="s">
        <v>665</v>
      </c>
      <c r="D422" s="215" t="s">
        <v>166</v>
      </c>
      <c r="E422" s="216" t="s">
        <v>1251</v>
      </c>
      <c r="F422" s="217" t="s">
        <v>1252</v>
      </c>
      <c r="G422" s="218" t="s">
        <v>295</v>
      </c>
      <c r="H422" s="219">
        <v>19.044</v>
      </c>
      <c r="I422" s="220"/>
      <c r="J422" s="221">
        <f>ROUND(I422*H422,2)</f>
        <v>0</v>
      </c>
      <c r="K422" s="217" t="s">
        <v>1210</v>
      </c>
      <c r="L422" s="47"/>
      <c r="M422" s="222" t="s">
        <v>19</v>
      </c>
      <c r="N422" s="223" t="s">
        <v>41</v>
      </c>
      <c r="O422" s="87"/>
      <c r="P422" s="224">
        <f>O422*H422</f>
        <v>0</v>
      </c>
      <c r="Q422" s="224">
        <v>0</v>
      </c>
      <c r="R422" s="224">
        <f>Q422*H422</f>
        <v>0</v>
      </c>
      <c r="S422" s="224">
        <v>0</v>
      </c>
      <c r="T422" s="225">
        <f>S422*H422</f>
        <v>0</v>
      </c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26" t="s">
        <v>171</v>
      </c>
      <c r="AT422" s="226" t="s">
        <v>166</v>
      </c>
      <c r="AU422" s="226" t="s">
        <v>79</v>
      </c>
      <c r="AY422" s="20" t="s">
        <v>164</v>
      </c>
      <c r="BE422" s="227">
        <f>IF(N422="základní",J422,0)</f>
        <v>0</v>
      </c>
      <c r="BF422" s="227">
        <f>IF(N422="snížená",J422,0)</f>
        <v>0</v>
      </c>
      <c r="BG422" s="227">
        <f>IF(N422="zákl. přenesená",J422,0)</f>
        <v>0</v>
      </c>
      <c r="BH422" s="227">
        <f>IF(N422="sníž. přenesená",J422,0)</f>
        <v>0</v>
      </c>
      <c r="BI422" s="227">
        <f>IF(N422="nulová",J422,0)</f>
        <v>0</v>
      </c>
      <c r="BJ422" s="20" t="s">
        <v>77</v>
      </c>
      <c r="BK422" s="227">
        <f>ROUND(I422*H422,2)</f>
        <v>0</v>
      </c>
      <c r="BL422" s="20" t="s">
        <v>171</v>
      </c>
      <c r="BM422" s="226" t="s">
        <v>2234</v>
      </c>
    </row>
    <row r="423" s="2" customFormat="1">
      <c r="A423" s="41"/>
      <c r="B423" s="42"/>
      <c r="C423" s="43"/>
      <c r="D423" s="228" t="s">
        <v>173</v>
      </c>
      <c r="E423" s="43"/>
      <c r="F423" s="229" t="s">
        <v>1254</v>
      </c>
      <c r="G423" s="43"/>
      <c r="H423" s="43"/>
      <c r="I423" s="230"/>
      <c r="J423" s="43"/>
      <c r="K423" s="43"/>
      <c r="L423" s="47"/>
      <c r="M423" s="231"/>
      <c r="N423" s="232"/>
      <c r="O423" s="87"/>
      <c r="P423" s="87"/>
      <c r="Q423" s="87"/>
      <c r="R423" s="87"/>
      <c r="S423" s="87"/>
      <c r="T423" s="88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T423" s="20" t="s">
        <v>173</v>
      </c>
      <c r="AU423" s="20" t="s">
        <v>79</v>
      </c>
    </row>
    <row r="424" s="15" customFormat="1">
      <c r="A424" s="15"/>
      <c r="B424" s="256"/>
      <c r="C424" s="257"/>
      <c r="D424" s="235" t="s">
        <v>175</v>
      </c>
      <c r="E424" s="258" t="s">
        <v>19</v>
      </c>
      <c r="F424" s="259" t="s">
        <v>425</v>
      </c>
      <c r="G424" s="257"/>
      <c r="H424" s="258" t="s">
        <v>19</v>
      </c>
      <c r="I424" s="260"/>
      <c r="J424" s="257"/>
      <c r="K424" s="257"/>
      <c r="L424" s="261"/>
      <c r="M424" s="262"/>
      <c r="N424" s="263"/>
      <c r="O424" s="263"/>
      <c r="P424" s="263"/>
      <c r="Q424" s="263"/>
      <c r="R424" s="263"/>
      <c r="S424" s="263"/>
      <c r="T424" s="264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65" t="s">
        <v>175</v>
      </c>
      <c r="AU424" s="265" t="s">
        <v>79</v>
      </c>
      <c r="AV424" s="15" t="s">
        <v>77</v>
      </c>
      <c r="AW424" s="15" t="s">
        <v>32</v>
      </c>
      <c r="AX424" s="15" t="s">
        <v>70</v>
      </c>
      <c r="AY424" s="265" t="s">
        <v>164</v>
      </c>
    </row>
    <row r="425" s="13" customFormat="1">
      <c r="A425" s="13"/>
      <c r="B425" s="233"/>
      <c r="C425" s="234"/>
      <c r="D425" s="235" t="s">
        <v>175</v>
      </c>
      <c r="E425" s="236" t="s">
        <v>19</v>
      </c>
      <c r="F425" s="237" t="s">
        <v>2226</v>
      </c>
      <c r="G425" s="234"/>
      <c r="H425" s="238">
        <v>19.044</v>
      </c>
      <c r="I425" s="239"/>
      <c r="J425" s="234"/>
      <c r="K425" s="234"/>
      <c r="L425" s="240"/>
      <c r="M425" s="241"/>
      <c r="N425" s="242"/>
      <c r="O425" s="242"/>
      <c r="P425" s="242"/>
      <c r="Q425" s="242"/>
      <c r="R425" s="242"/>
      <c r="S425" s="242"/>
      <c r="T425" s="24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4" t="s">
        <v>175</v>
      </c>
      <c r="AU425" s="244" t="s">
        <v>79</v>
      </c>
      <c r="AV425" s="13" t="s">
        <v>79</v>
      </c>
      <c r="AW425" s="13" t="s">
        <v>32</v>
      </c>
      <c r="AX425" s="13" t="s">
        <v>70</v>
      </c>
      <c r="AY425" s="244" t="s">
        <v>164</v>
      </c>
    </row>
    <row r="426" s="14" customFormat="1">
      <c r="A426" s="14"/>
      <c r="B426" s="245"/>
      <c r="C426" s="246"/>
      <c r="D426" s="235" t="s">
        <v>175</v>
      </c>
      <c r="E426" s="247" t="s">
        <v>19</v>
      </c>
      <c r="F426" s="248" t="s">
        <v>177</v>
      </c>
      <c r="G426" s="246"/>
      <c r="H426" s="249">
        <v>19.044</v>
      </c>
      <c r="I426" s="250"/>
      <c r="J426" s="246"/>
      <c r="K426" s="246"/>
      <c r="L426" s="251"/>
      <c r="M426" s="252"/>
      <c r="N426" s="253"/>
      <c r="O426" s="253"/>
      <c r="P426" s="253"/>
      <c r="Q426" s="253"/>
      <c r="R426" s="253"/>
      <c r="S426" s="253"/>
      <c r="T426" s="25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5" t="s">
        <v>175</v>
      </c>
      <c r="AU426" s="255" t="s">
        <v>79</v>
      </c>
      <c r="AV426" s="14" t="s">
        <v>171</v>
      </c>
      <c r="AW426" s="14" t="s">
        <v>32</v>
      </c>
      <c r="AX426" s="14" t="s">
        <v>77</v>
      </c>
      <c r="AY426" s="255" t="s">
        <v>164</v>
      </c>
    </row>
    <row r="427" s="12" customFormat="1" ht="22.8" customHeight="1">
      <c r="A427" s="12"/>
      <c r="B427" s="199"/>
      <c r="C427" s="200"/>
      <c r="D427" s="201" t="s">
        <v>69</v>
      </c>
      <c r="E427" s="213" t="s">
        <v>448</v>
      </c>
      <c r="F427" s="213" t="s">
        <v>449</v>
      </c>
      <c r="G427" s="200"/>
      <c r="H427" s="200"/>
      <c r="I427" s="203"/>
      <c r="J427" s="214">
        <f>BK427</f>
        <v>0</v>
      </c>
      <c r="K427" s="200"/>
      <c r="L427" s="205"/>
      <c r="M427" s="206"/>
      <c r="N427" s="207"/>
      <c r="O427" s="207"/>
      <c r="P427" s="208">
        <f>SUM(P428:P431)</f>
        <v>0</v>
      </c>
      <c r="Q427" s="207"/>
      <c r="R427" s="208">
        <f>SUM(R428:R431)</f>
        <v>0</v>
      </c>
      <c r="S427" s="207"/>
      <c r="T427" s="209">
        <f>SUM(T428:T431)</f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R427" s="210" t="s">
        <v>77</v>
      </c>
      <c r="AT427" s="211" t="s">
        <v>69</v>
      </c>
      <c r="AU427" s="211" t="s">
        <v>77</v>
      </c>
      <c r="AY427" s="210" t="s">
        <v>164</v>
      </c>
      <c r="BK427" s="212">
        <f>SUM(BK428:BK431)</f>
        <v>0</v>
      </c>
    </row>
    <row r="428" s="2" customFormat="1" ht="24.15" customHeight="1">
      <c r="A428" s="41"/>
      <c r="B428" s="42"/>
      <c r="C428" s="215" t="s">
        <v>670</v>
      </c>
      <c r="D428" s="215" t="s">
        <v>166</v>
      </c>
      <c r="E428" s="216" t="s">
        <v>451</v>
      </c>
      <c r="F428" s="217" t="s">
        <v>452</v>
      </c>
      <c r="G428" s="218" t="s">
        <v>295</v>
      </c>
      <c r="H428" s="219">
        <v>6.7939999999999996</v>
      </c>
      <c r="I428" s="220"/>
      <c r="J428" s="221">
        <f>ROUND(I428*H428,2)</f>
        <v>0</v>
      </c>
      <c r="K428" s="217" t="s">
        <v>170</v>
      </c>
      <c r="L428" s="47"/>
      <c r="M428" s="222" t="s">
        <v>19</v>
      </c>
      <c r="N428" s="223" t="s">
        <v>41</v>
      </c>
      <c r="O428" s="87"/>
      <c r="P428" s="224">
        <f>O428*H428</f>
        <v>0</v>
      </c>
      <c r="Q428" s="224">
        <v>0</v>
      </c>
      <c r="R428" s="224">
        <f>Q428*H428</f>
        <v>0</v>
      </c>
      <c r="S428" s="224">
        <v>0</v>
      </c>
      <c r="T428" s="225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226" t="s">
        <v>171</v>
      </c>
      <c r="AT428" s="226" t="s">
        <v>166</v>
      </c>
      <c r="AU428" s="226" t="s">
        <v>79</v>
      </c>
      <c r="AY428" s="20" t="s">
        <v>164</v>
      </c>
      <c r="BE428" s="227">
        <f>IF(N428="základní",J428,0)</f>
        <v>0</v>
      </c>
      <c r="BF428" s="227">
        <f>IF(N428="snížená",J428,0)</f>
        <v>0</v>
      </c>
      <c r="BG428" s="227">
        <f>IF(N428="zákl. přenesená",J428,0)</f>
        <v>0</v>
      </c>
      <c r="BH428" s="227">
        <f>IF(N428="sníž. přenesená",J428,0)</f>
        <v>0</v>
      </c>
      <c r="BI428" s="227">
        <f>IF(N428="nulová",J428,0)</f>
        <v>0</v>
      </c>
      <c r="BJ428" s="20" t="s">
        <v>77</v>
      </c>
      <c r="BK428" s="227">
        <f>ROUND(I428*H428,2)</f>
        <v>0</v>
      </c>
      <c r="BL428" s="20" t="s">
        <v>171</v>
      </c>
      <c r="BM428" s="226" t="s">
        <v>2235</v>
      </c>
    </row>
    <row r="429" s="2" customFormat="1">
      <c r="A429" s="41"/>
      <c r="B429" s="42"/>
      <c r="C429" s="43"/>
      <c r="D429" s="228" t="s">
        <v>173</v>
      </c>
      <c r="E429" s="43"/>
      <c r="F429" s="229" t="s">
        <v>454</v>
      </c>
      <c r="G429" s="43"/>
      <c r="H429" s="43"/>
      <c r="I429" s="230"/>
      <c r="J429" s="43"/>
      <c r="K429" s="43"/>
      <c r="L429" s="47"/>
      <c r="M429" s="231"/>
      <c r="N429" s="232"/>
      <c r="O429" s="87"/>
      <c r="P429" s="87"/>
      <c r="Q429" s="87"/>
      <c r="R429" s="87"/>
      <c r="S429" s="87"/>
      <c r="T429" s="88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0" t="s">
        <v>173</v>
      </c>
      <c r="AU429" s="20" t="s">
        <v>79</v>
      </c>
    </row>
    <row r="430" s="2" customFormat="1" ht="33" customHeight="1">
      <c r="A430" s="41"/>
      <c r="B430" s="42"/>
      <c r="C430" s="215" t="s">
        <v>676</v>
      </c>
      <c r="D430" s="215" t="s">
        <v>166</v>
      </c>
      <c r="E430" s="216" t="s">
        <v>456</v>
      </c>
      <c r="F430" s="217" t="s">
        <v>457</v>
      </c>
      <c r="G430" s="218" t="s">
        <v>295</v>
      </c>
      <c r="H430" s="219">
        <v>6.7939999999999996</v>
      </c>
      <c r="I430" s="220"/>
      <c r="J430" s="221">
        <f>ROUND(I430*H430,2)</f>
        <v>0</v>
      </c>
      <c r="K430" s="217" t="s">
        <v>170</v>
      </c>
      <c r="L430" s="47"/>
      <c r="M430" s="222" t="s">
        <v>19</v>
      </c>
      <c r="N430" s="223" t="s">
        <v>41</v>
      </c>
      <c r="O430" s="87"/>
      <c r="P430" s="224">
        <f>O430*H430</f>
        <v>0</v>
      </c>
      <c r="Q430" s="224">
        <v>0</v>
      </c>
      <c r="R430" s="224">
        <f>Q430*H430</f>
        <v>0</v>
      </c>
      <c r="S430" s="224">
        <v>0</v>
      </c>
      <c r="T430" s="225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6" t="s">
        <v>171</v>
      </c>
      <c r="AT430" s="226" t="s">
        <v>166</v>
      </c>
      <c r="AU430" s="226" t="s">
        <v>79</v>
      </c>
      <c r="AY430" s="20" t="s">
        <v>164</v>
      </c>
      <c r="BE430" s="227">
        <f>IF(N430="základní",J430,0)</f>
        <v>0</v>
      </c>
      <c r="BF430" s="227">
        <f>IF(N430="snížená",J430,0)</f>
        <v>0</v>
      </c>
      <c r="BG430" s="227">
        <f>IF(N430="zákl. přenesená",J430,0)</f>
        <v>0</v>
      </c>
      <c r="BH430" s="227">
        <f>IF(N430="sníž. přenesená",J430,0)</f>
        <v>0</v>
      </c>
      <c r="BI430" s="227">
        <f>IF(N430="nulová",J430,0)</f>
        <v>0</v>
      </c>
      <c r="BJ430" s="20" t="s">
        <v>77</v>
      </c>
      <c r="BK430" s="227">
        <f>ROUND(I430*H430,2)</f>
        <v>0</v>
      </c>
      <c r="BL430" s="20" t="s">
        <v>171</v>
      </c>
      <c r="BM430" s="226" t="s">
        <v>2236</v>
      </c>
    </row>
    <row r="431" s="2" customFormat="1">
      <c r="A431" s="41"/>
      <c r="B431" s="42"/>
      <c r="C431" s="43"/>
      <c r="D431" s="228" t="s">
        <v>173</v>
      </c>
      <c r="E431" s="43"/>
      <c r="F431" s="229" t="s">
        <v>459</v>
      </c>
      <c r="G431" s="43"/>
      <c r="H431" s="43"/>
      <c r="I431" s="230"/>
      <c r="J431" s="43"/>
      <c r="K431" s="43"/>
      <c r="L431" s="47"/>
      <c r="M431" s="287"/>
      <c r="N431" s="288"/>
      <c r="O431" s="289"/>
      <c r="P431" s="289"/>
      <c r="Q431" s="289"/>
      <c r="R431" s="289"/>
      <c r="S431" s="289"/>
      <c r="T431" s="290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0" t="s">
        <v>173</v>
      </c>
      <c r="AU431" s="20" t="s">
        <v>79</v>
      </c>
    </row>
    <row r="432" s="2" customFormat="1" ht="6.96" customHeight="1">
      <c r="A432" s="41"/>
      <c r="B432" s="62"/>
      <c r="C432" s="63"/>
      <c r="D432" s="63"/>
      <c r="E432" s="63"/>
      <c r="F432" s="63"/>
      <c r="G432" s="63"/>
      <c r="H432" s="63"/>
      <c r="I432" s="63"/>
      <c r="J432" s="63"/>
      <c r="K432" s="63"/>
      <c r="L432" s="47"/>
      <c r="M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</row>
  </sheetData>
  <sheetProtection sheet="1" autoFilter="0" formatColumns="0" formatRows="0" objects="1" scenarios="1" spinCount="100000" saltValue="yUKFnNcfwwmuJNalSpbeZ/UYUbS7KO4WZovYGaPz4sALEbXJmscMPZ/qM9R+EWbLOCKpUeWqmJpGOkh5YhfMxA==" hashValue="2612xsTIiWMyff+cWCJ0CZDUnX4beFwPSNZAjUoxMpQj5J7mINxP/ER3LMXw6eXQTpMOJ/PeTrvO2shhOwyawQ==" algorithmName="SHA-512" password="CC51"/>
  <autoFilter ref="C92:K43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1/113106343"/>
    <hyperlink ref="F102" r:id="rId2" display="https://podminky.urs.cz/item/CS_URS_2025_01/113107423"/>
    <hyperlink ref="F106" r:id="rId3" display="https://podminky.urs.cz/item/CS_URS_2025_01/113107423"/>
    <hyperlink ref="F111" r:id="rId4" display="https://podminky.urs.cz/item/CS_URS_2025_01/113154522"/>
    <hyperlink ref="F116" r:id="rId5" display="https://podminky.urs.cz/item/CS_URS_2025_01/113154524"/>
    <hyperlink ref="F121" r:id="rId6" display="https://podminky.urs.cz/item/CS_URS_2025_01/119001405"/>
    <hyperlink ref="F126" r:id="rId7" display="https://podminky.urs.cz/item/CS_URS_2025_01/119001421"/>
    <hyperlink ref="F131" r:id="rId8" display="https://podminky.urs.cz/item/CS_URS_2025_01/131251206"/>
    <hyperlink ref="F142" r:id="rId9" display="https://podminky.urs.cz/item/CS_URS_2025_01/132254206"/>
    <hyperlink ref="F152" r:id="rId10" display="https://podminky.urs.cz/item/CS_URS_2025_01/139001101"/>
    <hyperlink ref="F159" r:id="rId11" display="https://podminky.urs.cz/item/CS_URS_2025_01/151101201"/>
    <hyperlink ref="F170" r:id="rId12" display="https://podminky.urs.cz/item/CS_URS_2025_01/151101211"/>
    <hyperlink ref="F172" r:id="rId13" display="https://podminky.urs.cz/item/CS_URS_2025_01/151101301"/>
    <hyperlink ref="F183" r:id="rId14" display="https://podminky.urs.cz/item/CS_URS_2025_01/151101311"/>
    <hyperlink ref="F185" r:id="rId15" display="https://podminky.urs.cz/item/CS_URS_2025_01/151811131"/>
    <hyperlink ref="F195" r:id="rId16" display="https://podminky.urs.cz/item/CS_URS_2025_01/151811231"/>
    <hyperlink ref="F197" r:id="rId17" display="https://podminky.urs.cz/item/CS_URS_2025_01/162251122"/>
    <hyperlink ref="F202" r:id="rId18" display="https://podminky.urs.cz/item/CS_URS_2025_01/162751114"/>
    <hyperlink ref="F223" r:id="rId19" display="https://podminky.urs.cz/item/CS_URS_2025_01/171201231"/>
    <hyperlink ref="F245" r:id="rId20" display="https://podminky.urs.cz/item/CS_URS_2025_01/174101101"/>
    <hyperlink ref="F269" r:id="rId21" display="https://podminky.urs.cz/item/CS_URS_2025_01/175151101"/>
    <hyperlink ref="F291" r:id="rId22" display="https://podminky.urs.cz/item/CS_URS_2025_01/451541111"/>
    <hyperlink ref="F311" r:id="rId23" display="https://podminky.urs.cz/item/CS_URS_2025_01/564851011"/>
    <hyperlink ref="F315" r:id="rId24" display="https://podminky.urs.cz/item/CS_URS_2025_01/564861011"/>
    <hyperlink ref="F319" r:id="rId25" display="https://podminky.urs.cz/item/CS_URS_2025_01/564871016"/>
    <hyperlink ref="F324" r:id="rId26" display="https://podminky.urs.cz/item/CS_URS_2025_01/565145101"/>
    <hyperlink ref="F329" r:id="rId27" display="https://podminky.urs.cz/item/CS_URS_2025_01/573111112"/>
    <hyperlink ref="F334" r:id="rId28" display="https://podminky.urs.cz/item/CS_URS_2025_01/573211106"/>
    <hyperlink ref="F339" r:id="rId29" display="https://podminky.urs.cz/item/CS_URS_2025_01/577134111"/>
    <hyperlink ref="F344" r:id="rId30" display="https://podminky.urs.cz/item/CS_URS_2025_01/596211110"/>
    <hyperlink ref="F350" r:id="rId31" display="https://podminky.urs.cz/item/CS_URS_2025_01/850311811"/>
    <hyperlink ref="F370" r:id="rId32" display="https://podminky.urs.cz/item/CS_URS_2025_01/891247812"/>
    <hyperlink ref="F373" r:id="rId33" display="https://podminky.urs.cz/item/CS_URS_2025_01/919112111"/>
    <hyperlink ref="F378" r:id="rId34" display="https://podminky.urs.cz/item/CS_URS_2025_01/919112212"/>
    <hyperlink ref="F380" r:id="rId35" display="https://podminky.urs.cz/item/CS_URS_2025_01/919121111"/>
    <hyperlink ref="F382" r:id="rId36" display="https://podminky.urs.cz/item/CS_URS_2025_01/919735112"/>
    <hyperlink ref="F388" r:id="rId37" display="https://podminky.urs.cz/item/CS_URS_2025_01/979051121"/>
    <hyperlink ref="F394" r:id="rId38" display="https://podminky.urs.cz/item/CS_URS_2025_01/997221551"/>
    <hyperlink ref="F400" r:id="rId39" display="https://podminky.urs.cz/item/CS_URS_2025_01/997221559"/>
    <hyperlink ref="F407" r:id="rId40" display="https://podminky.urs.cz/item/CS_URS_2025_01/997221561"/>
    <hyperlink ref="F412" r:id="rId41" display="https://podminky.urs.cz/item/CS_URS_2025_01/997221569"/>
    <hyperlink ref="F418" r:id="rId42" display="https://podminky.urs.cz/item/CS_URS_2025_01/997221873"/>
    <hyperlink ref="F423" r:id="rId43" display="https://podminky.urs.cz/item/CS_URS_2023_02/997221875"/>
    <hyperlink ref="F429" r:id="rId44" display="https://podminky.urs.cz/item/CS_URS_2025_01/998276101"/>
    <hyperlink ref="F431" r:id="rId45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6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2097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2237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ROUND((SUM(BE91:BE278)),  2)</f>
        <v>0</v>
      </c>
      <c r="G35" s="41"/>
      <c r="H35" s="41"/>
      <c r="I35" s="160">
        <v>0.20999999999999999</v>
      </c>
      <c r="J35" s="159">
        <f>ROUND(((SUM(BE91:BE278))*I35),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ROUND((SUM(BF91:BF278)),  2)</f>
        <v>0</v>
      </c>
      <c r="G36" s="41"/>
      <c r="H36" s="41"/>
      <c r="I36" s="160">
        <v>0.12</v>
      </c>
      <c r="J36" s="159">
        <f>ROUND(((SUM(BF91:BF278))*I36),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ROUND((SUM(BG91:BG278)),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ROUND((SUM(BH91:BH278)),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ROUND((SUM(BI91:BI278)),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2097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004.002 - Výpis mateiálů řady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462</v>
      </c>
      <c r="E66" s="185"/>
      <c r="F66" s="185"/>
      <c r="G66" s="185"/>
      <c r="H66" s="185"/>
      <c r="I66" s="185"/>
      <c r="J66" s="186">
        <f>J98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463</v>
      </c>
      <c r="E67" s="185"/>
      <c r="F67" s="185"/>
      <c r="G67" s="185"/>
      <c r="H67" s="185"/>
      <c r="I67" s="185"/>
      <c r="J67" s="186">
        <f>J222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464</v>
      </c>
      <c r="E68" s="185"/>
      <c r="F68" s="185"/>
      <c r="G68" s="185"/>
      <c r="H68" s="185"/>
      <c r="I68" s="185"/>
      <c r="J68" s="186">
        <f>J232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J274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149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6.25" customHeight="1">
      <c r="A79" s="41"/>
      <c r="B79" s="42"/>
      <c r="C79" s="43"/>
      <c r="D79" s="43"/>
      <c r="E79" s="172" t="str">
        <f>E7</f>
        <v>UHERSKÝ BROD, REKONSTRUKCE I.TP - UL. U SBORU, HODINÁŘSKÁ, NERUDOVA, KOMENSKÉHO, NAARDENSKÁ, PECHÁČKOVA, SEICHERTOVA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133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2097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135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004.002 - Výpis mateiálů řady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>Uherský Brod</v>
      </c>
      <c r="G85" s="43"/>
      <c r="H85" s="43"/>
      <c r="I85" s="35" t="s">
        <v>23</v>
      </c>
      <c r="J85" s="75" t="str">
        <f>IF(J14="","",J14)</f>
        <v>22. 4. 2025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33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150</v>
      </c>
      <c r="D90" s="191" t="s">
        <v>55</v>
      </c>
      <c r="E90" s="191" t="s">
        <v>51</v>
      </c>
      <c r="F90" s="191" t="s">
        <v>52</v>
      </c>
      <c r="G90" s="191" t="s">
        <v>151</v>
      </c>
      <c r="H90" s="191" t="s">
        <v>152</v>
      </c>
      <c r="I90" s="191" t="s">
        <v>153</v>
      </c>
      <c r="J90" s="191" t="s">
        <v>139</v>
      </c>
      <c r="K90" s="192" t="s">
        <v>154</v>
      </c>
      <c r="L90" s="193"/>
      <c r="M90" s="95" t="s">
        <v>19</v>
      </c>
      <c r="N90" s="96" t="s">
        <v>40</v>
      </c>
      <c r="O90" s="96" t="s">
        <v>155</v>
      </c>
      <c r="P90" s="96" t="s">
        <v>156</v>
      </c>
      <c r="Q90" s="96" t="s">
        <v>157</v>
      </c>
      <c r="R90" s="96" t="s">
        <v>158</v>
      </c>
      <c r="S90" s="96" t="s">
        <v>159</v>
      </c>
      <c r="T90" s="97" t="s">
        <v>160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161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</f>
        <v>0</v>
      </c>
      <c r="Q91" s="99"/>
      <c r="R91" s="196">
        <f>R92</f>
        <v>8.0129061420000021</v>
      </c>
      <c r="S91" s="99"/>
      <c r="T91" s="197">
        <f>T92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69</v>
      </c>
      <c r="AU91" s="20" t="s">
        <v>140</v>
      </c>
      <c r="BK91" s="198">
        <f>BK92</f>
        <v>0</v>
      </c>
    </row>
    <row r="92" s="12" customFormat="1" ht="25.92" customHeight="1">
      <c r="A92" s="12"/>
      <c r="B92" s="199"/>
      <c r="C92" s="200"/>
      <c r="D92" s="201" t="s">
        <v>69</v>
      </c>
      <c r="E92" s="202" t="s">
        <v>162</v>
      </c>
      <c r="F92" s="202" t="s">
        <v>465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P93+P98+P222+P232+P274</f>
        <v>0</v>
      </c>
      <c r="Q92" s="207"/>
      <c r="R92" s="208">
        <f>R93+R98+R222+R232+R274</f>
        <v>8.0129061420000021</v>
      </c>
      <c r="S92" s="207"/>
      <c r="T92" s="209">
        <f>T93+T98+T222+T232+T274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77</v>
      </c>
      <c r="AT92" s="211" t="s">
        <v>69</v>
      </c>
      <c r="AU92" s="211" t="s">
        <v>70</v>
      </c>
      <c r="AY92" s="210" t="s">
        <v>164</v>
      </c>
      <c r="BK92" s="212">
        <f>BK93+BK98+BK222+BK232+BK274</f>
        <v>0</v>
      </c>
    </row>
    <row r="93" s="12" customFormat="1" ht="22.8" customHeight="1">
      <c r="A93" s="12"/>
      <c r="B93" s="199"/>
      <c r="C93" s="200"/>
      <c r="D93" s="201" t="s">
        <v>69</v>
      </c>
      <c r="E93" s="213" t="s">
        <v>77</v>
      </c>
      <c r="F93" s="213" t="s">
        <v>165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SUM(P94:P97)</f>
        <v>0</v>
      </c>
      <c r="Q93" s="207"/>
      <c r="R93" s="208">
        <f>SUM(R94:R97)</f>
        <v>0.23200000000000001</v>
      </c>
      <c r="S93" s="207"/>
      <c r="T93" s="209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77</v>
      </c>
      <c r="AT93" s="211" t="s">
        <v>69</v>
      </c>
      <c r="AU93" s="211" t="s">
        <v>77</v>
      </c>
      <c r="AY93" s="210" t="s">
        <v>164</v>
      </c>
      <c r="BK93" s="212">
        <f>SUM(BK94:BK97)</f>
        <v>0</v>
      </c>
    </row>
    <row r="94" s="2" customFormat="1" ht="24.15" customHeight="1">
      <c r="A94" s="41"/>
      <c r="B94" s="42"/>
      <c r="C94" s="215" t="s">
        <v>77</v>
      </c>
      <c r="D94" s="215" t="s">
        <v>166</v>
      </c>
      <c r="E94" s="216" t="s">
        <v>1258</v>
      </c>
      <c r="F94" s="217" t="s">
        <v>1259</v>
      </c>
      <c r="G94" s="218" t="s">
        <v>200</v>
      </c>
      <c r="H94" s="219">
        <v>72.5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0.0032000000000000002</v>
      </c>
      <c r="R94" s="224">
        <f>Q94*H94</f>
        <v>0.23200000000000001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2238</v>
      </c>
    </row>
    <row r="95" s="2" customFormat="1">
      <c r="A95" s="41"/>
      <c r="B95" s="42"/>
      <c r="C95" s="43"/>
      <c r="D95" s="228" t="s">
        <v>173</v>
      </c>
      <c r="E95" s="43"/>
      <c r="F95" s="229" t="s">
        <v>1261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13" customFormat="1">
      <c r="A96" s="13"/>
      <c r="B96" s="233"/>
      <c r="C96" s="234"/>
      <c r="D96" s="235" t="s">
        <v>175</v>
      </c>
      <c r="E96" s="236" t="s">
        <v>19</v>
      </c>
      <c r="F96" s="237" t="s">
        <v>2239</v>
      </c>
      <c r="G96" s="234"/>
      <c r="H96" s="238">
        <v>72.5</v>
      </c>
      <c r="I96" s="239"/>
      <c r="J96" s="234"/>
      <c r="K96" s="234"/>
      <c r="L96" s="240"/>
      <c r="M96" s="241"/>
      <c r="N96" s="242"/>
      <c r="O96" s="242"/>
      <c r="P96" s="242"/>
      <c r="Q96" s="242"/>
      <c r="R96" s="242"/>
      <c r="S96" s="242"/>
      <c r="T96" s="24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4" t="s">
        <v>175</v>
      </c>
      <c r="AU96" s="244" t="s">
        <v>79</v>
      </c>
      <c r="AV96" s="13" t="s">
        <v>79</v>
      </c>
      <c r="AW96" s="13" t="s">
        <v>32</v>
      </c>
      <c r="AX96" s="13" t="s">
        <v>70</v>
      </c>
      <c r="AY96" s="244" t="s">
        <v>164</v>
      </c>
    </row>
    <row r="97" s="14" customFormat="1">
      <c r="A97" s="14"/>
      <c r="B97" s="245"/>
      <c r="C97" s="246"/>
      <c r="D97" s="235" t="s">
        <v>175</v>
      </c>
      <c r="E97" s="247" t="s">
        <v>19</v>
      </c>
      <c r="F97" s="248" t="s">
        <v>177</v>
      </c>
      <c r="G97" s="246"/>
      <c r="H97" s="249">
        <v>72.5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175</v>
      </c>
      <c r="AU97" s="255" t="s">
        <v>79</v>
      </c>
      <c r="AV97" s="14" t="s">
        <v>171</v>
      </c>
      <c r="AW97" s="14" t="s">
        <v>32</v>
      </c>
      <c r="AX97" s="14" t="s">
        <v>77</v>
      </c>
      <c r="AY97" s="255" t="s">
        <v>164</v>
      </c>
    </row>
    <row r="98" s="12" customFormat="1" ht="22.8" customHeight="1">
      <c r="A98" s="12"/>
      <c r="B98" s="199"/>
      <c r="C98" s="200"/>
      <c r="D98" s="201" t="s">
        <v>69</v>
      </c>
      <c r="E98" s="213" t="s">
        <v>217</v>
      </c>
      <c r="F98" s="213" t="s">
        <v>471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SUM(P99:P221)</f>
        <v>0</v>
      </c>
      <c r="Q98" s="207"/>
      <c r="R98" s="208">
        <f>SUM(R99:R221)</f>
        <v>6.873134942000001</v>
      </c>
      <c r="S98" s="207"/>
      <c r="T98" s="209">
        <f>SUM(T99:T221)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77</v>
      </c>
      <c r="AY98" s="210" t="s">
        <v>164</v>
      </c>
      <c r="BK98" s="212">
        <f>SUM(BK99:BK221)</f>
        <v>0</v>
      </c>
    </row>
    <row r="99" s="2" customFormat="1" ht="24.15" customHeight="1">
      <c r="A99" s="41"/>
      <c r="B99" s="42"/>
      <c r="C99" s="215" t="s">
        <v>79</v>
      </c>
      <c r="D99" s="215" t="s">
        <v>166</v>
      </c>
      <c r="E99" s="216" t="s">
        <v>472</v>
      </c>
      <c r="F99" s="217" t="s">
        <v>473</v>
      </c>
      <c r="G99" s="218" t="s">
        <v>385</v>
      </c>
      <c r="H99" s="219">
        <v>5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41</v>
      </c>
      <c r="O99" s="87"/>
      <c r="P99" s="224">
        <f>O99*H99</f>
        <v>0</v>
      </c>
      <c r="Q99" s="224">
        <v>0.00109</v>
      </c>
      <c r="R99" s="224">
        <f>Q99*H99</f>
        <v>0.00545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79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2240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475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79</v>
      </c>
    </row>
    <row r="101" s="2" customFormat="1" ht="16.5" customHeight="1">
      <c r="A101" s="41"/>
      <c r="B101" s="42"/>
      <c r="C101" s="277" t="s">
        <v>183</v>
      </c>
      <c r="D101" s="277" t="s">
        <v>306</v>
      </c>
      <c r="E101" s="278" t="s">
        <v>476</v>
      </c>
      <c r="F101" s="279" t="s">
        <v>477</v>
      </c>
      <c r="G101" s="280" t="s">
        <v>385</v>
      </c>
      <c r="H101" s="281">
        <v>5</v>
      </c>
      <c r="I101" s="282"/>
      <c r="J101" s="283">
        <f>ROUND(I101*H101,2)</f>
        <v>0</v>
      </c>
      <c r="K101" s="279" t="s">
        <v>19</v>
      </c>
      <c r="L101" s="284"/>
      <c r="M101" s="285" t="s">
        <v>19</v>
      </c>
      <c r="N101" s="286" t="s">
        <v>41</v>
      </c>
      <c r="O101" s="87"/>
      <c r="P101" s="224">
        <f>O101*H101</f>
        <v>0</v>
      </c>
      <c r="Q101" s="224">
        <v>0.001</v>
      </c>
      <c r="R101" s="224">
        <f>Q101*H101</f>
        <v>0.0050000000000000001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217</v>
      </c>
      <c r="AT101" s="226" t="s">
        <v>306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2241</v>
      </c>
    </row>
    <row r="102" s="2" customFormat="1">
      <c r="A102" s="41"/>
      <c r="B102" s="42"/>
      <c r="C102" s="43"/>
      <c r="D102" s="235" t="s">
        <v>479</v>
      </c>
      <c r="E102" s="43"/>
      <c r="F102" s="291" t="s">
        <v>480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479</v>
      </c>
      <c r="AU102" s="20" t="s">
        <v>79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2242</v>
      </c>
      <c r="G103" s="234"/>
      <c r="H103" s="238">
        <v>5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5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24.15" customHeight="1">
      <c r="A105" s="41"/>
      <c r="B105" s="42"/>
      <c r="C105" s="215" t="s">
        <v>171</v>
      </c>
      <c r="D105" s="215" t="s">
        <v>166</v>
      </c>
      <c r="E105" s="216" t="s">
        <v>482</v>
      </c>
      <c r="F105" s="217" t="s">
        <v>483</v>
      </c>
      <c r="G105" s="218" t="s">
        <v>385</v>
      </c>
      <c r="H105" s="219">
        <v>17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0.0016692</v>
      </c>
      <c r="R105" s="224">
        <f>Q105*H105</f>
        <v>0.0283764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2243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485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2" customFormat="1" ht="16.5" customHeight="1">
      <c r="A107" s="41"/>
      <c r="B107" s="42"/>
      <c r="C107" s="277" t="s">
        <v>197</v>
      </c>
      <c r="D107" s="277" t="s">
        <v>306</v>
      </c>
      <c r="E107" s="278" t="s">
        <v>486</v>
      </c>
      <c r="F107" s="279" t="s">
        <v>487</v>
      </c>
      <c r="G107" s="280" t="s">
        <v>385</v>
      </c>
      <c r="H107" s="281">
        <v>4</v>
      </c>
      <c r="I107" s="282"/>
      <c r="J107" s="283">
        <f>ROUND(I107*H107,2)</f>
        <v>0</v>
      </c>
      <c r="K107" s="279" t="s">
        <v>19</v>
      </c>
      <c r="L107" s="284"/>
      <c r="M107" s="285" t="s">
        <v>19</v>
      </c>
      <c r="N107" s="286" t="s">
        <v>41</v>
      </c>
      <c r="O107" s="87"/>
      <c r="P107" s="224">
        <f>O107*H107</f>
        <v>0</v>
      </c>
      <c r="Q107" s="224">
        <v>0.01</v>
      </c>
      <c r="R107" s="224">
        <f>Q107*H107</f>
        <v>0.040000000000000001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217</v>
      </c>
      <c r="AT107" s="226" t="s">
        <v>306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2244</v>
      </c>
    </row>
    <row r="108" s="2" customFormat="1">
      <c r="A108" s="41"/>
      <c r="B108" s="42"/>
      <c r="C108" s="43"/>
      <c r="D108" s="235" t="s">
        <v>479</v>
      </c>
      <c r="E108" s="43"/>
      <c r="F108" s="291" t="s">
        <v>489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479</v>
      </c>
      <c r="AU108" s="20" t="s">
        <v>79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2245</v>
      </c>
      <c r="G109" s="234"/>
      <c r="H109" s="238">
        <v>4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4" customFormat="1">
      <c r="A110" s="14"/>
      <c r="B110" s="245"/>
      <c r="C110" s="246"/>
      <c r="D110" s="235" t="s">
        <v>175</v>
      </c>
      <c r="E110" s="247" t="s">
        <v>19</v>
      </c>
      <c r="F110" s="248" t="s">
        <v>177</v>
      </c>
      <c r="G110" s="246"/>
      <c r="H110" s="249">
        <v>4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175</v>
      </c>
      <c r="AU110" s="255" t="s">
        <v>79</v>
      </c>
      <c r="AV110" s="14" t="s">
        <v>171</v>
      </c>
      <c r="AW110" s="14" t="s">
        <v>32</v>
      </c>
      <c r="AX110" s="14" t="s">
        <v>77</v>
      </c>
      <c r="AY110" s="255" t="s">
        <v>164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491</v>
      </c>
      <c r="F111" s="279" t="s">
        <v>492</v>
      </c>
      <c r="G111" s="280" t="s">
        <v>385</v>
      </c>
      <c r="H111" s="281">
        <v>4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0.01</v>
      </c>
      <c r="R111" s="224">
        <f>Q111*H111</f>
        <v>0.040000000000000001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2246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494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2247</v>
      </c>
      <c r="G113" s="234"/>
      <c r="H113" s="238">
        <v>4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4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16.5" customHeight="1">
      <c r="A115" s="41"/>
      <c r="B115" s="42"/>
      <c r="C115" s="277" t="s">
        <v>211</v>
      </c>
      <c r="D115" s="277" t="s">
        <v>306</v>
      </c>
      <c r="E115" s="278" t="s">
        <v>496</v>
      </c>
      <c r="F115" s="279" t="s">
        <v>497</v>
      </c>
      <c r="G115" s="280" t="s">
        <v>385</v>
      </c>
      <c r="H115" s="281">
        <v>4</v>
      </c>
      <c r="I115" s="282"/>
      <c r="J115" s="283">
        <f>ROUND(I115*H115,2)</f>
        <v>0</v>
      </c>
      <c r="K115" s="279" t="s">
        <v>19</v>
      </c>
      <c r="L115" s="284"/>
      <c r="M115" s="285" t="s">
        <v>19</v>
      </c>
      <c r="N115" s="286" t="s">
        <v>41</v>
      </c>
      <c r="O115" s="87"/>
      <c r="P115" s="224">
        <f>O115*H115</f>
        <v>0</v>
      </c>
      <c r="Q115" s="224">
        <v>0.01</v>
      </c>
      <c r="R115" s="224">
        <f>Q115*H115</f>
        <v>0.040000000000000001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217</v>
      </c>
      <c r="AT115" s="226" t="s">
        <v>306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2248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2249</v>
      </c>
      <c r="G116" s="234"/>
      <c r="H116" s="238">
        <v>4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4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16.5" customHeight="1">
      <c r="A118" s="41"/>
      <c r="B118" s="42"/>
      <c r="C118" s="277" t="s">
        <v>217</v>
      </c>
      <c r="D118" s="277" t="s">
        <v>306</v>
      </c>
      <c r="E118" s="278" t="s">
        <v>1287</v>
      </c>
      <c r="F118" s="279" t="s">
        <v>1288</v>
      </c>
      <c r="G118" s="280" t="s">
        <v>385</v>
      </c>
      <c r="H118" s="281">
        <v>5</v>
      </c>
      <c r="I118" s="282"/>
      <c r="J118" s="283">
        <f>ROUND(I118*H118,2)</f>
        <v>0</v>
      </c>
      <c r="K118" s="279" t="s">
        <v>19</v>
      </c>
      <c r="L118" s="284"/>
      <c r="M118" s="285" t="s">
        <v>19</v>
      </c>
      <c r="N118" s="286" t="s">
        <v>41</v>
      </c>
      <c r="O118" s="87"/>
      <c r="P118" s="224">
        <f>O118*H118</f>
        <v>0</v>
      </c>
      <c r="Q118" s="224">
        <v>0.001</v>
      </c>
      <c r="R118" s="224">
        <f>Q118*H118</f>
        <v>0.0050000000000000001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217</v>
      </c>
      <c r="AT118" s="226" t="s">
        <v>306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2250</v>
      </c>
    </row>
    <row r="119" s="2" customFormat="1">
      <c r="A119" s="41"/>
      <c r="B119" s="42"/>
      <c r="C119" s="43"/>
      <c r="D119" s="235" t="s">
        <v>479</v>
      </c>
      <c r="E119" s="43"/>
      <c r="F119" s="291" t="s">
        <v>1290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479</v>
      </c>
      <c r="AU119" s="20" t="s">
        <v>79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2251</v>
      </c>
      <c r="G120" s="234"/>
      <c r="H120" s="238">
        <v>5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32</v>
      </c>
      <c r="AX120" s="13" t="s">
        <v>70</v>
      </c>
      <c r="AY120" s="244" t="s">
        <v>164</v>
      </c>
    </row>
    <row r="121" s="14" customFormat="1">
      <c r="A121" s="14"/>
      <c r="B121" s="245"/>
      <c r="C121" s="246"/>
      <c r="D121" s="235" t="s">
        <v>175</v>
      </c>
      <c r="E121" s="247" t="s">
        <v>19</v>
      </c>
      <c r="F121" s="248" t="s">
        <v>177</v>
      </c>
      <c r="G121" s="246"/>
      <c r="H121" s="249">
        <v>5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175</v>
      </c>
      <c r="AU121" s="255" t="s">
        <v>79</v>
      </c>
      <c r="AV121" s="14" t="s">
        <v>171</v>
      </c>
      <c r="AW121" s="14" t="s">
        <v>32</v>
      </c>
      <c r="AX121" s="14" t="s">
        <v>77</v>
      </c>
      <c r="AY121" s="255" t="s">
        <v>164</v>
      </c>
    </row>
    <row r="122" s="2" customFormat="1" ht="24.15" customHeight="1">
      <c r="A122" s="41"/>
      <c r="B122" s="42"/>
      <c r="C122" s="215" t="s">
        <v>227</v>
      </c>
      <c r="D122" s="215" t="s">
        <v>166</v>
      </c>
      <c r="E122" s="216" t="s">
        <v>1292</v>
      </c>
      <c r="F122" s="217" t="s">
        <v>1293</v>
      </c>
      <c r="G122" s="218" t="s">
        <v>385</v>
      </c>
      <c r="H122" s="219">
        <v>1</v>
      </c>
      <c r="I122" s="220"/>
      <c r="J122" s="221">
        <f>ROUND(I122*H122,2)</f>
        <v>0</v>
      </c>
      <c r="K122" s="217" t="s">
        <v>170</v>
      </c>
      <c r="L122" s="47"/>
      <c r="M122" s="222" t="s">
        <v>19</v>
      </c>
      <c r="N122" s="223" t="s">
        <v>41</v>
      </c>
      <c r="O122" s="87"/>
      <c r="P122" s="224">
        <f>O122*H122</f>
        <v>0</v>
      </c>
      <c r="Q122" s="224">
        <v>0.0017099999999999999</v>
      </c>
      <c r="R122" s="224">
        <f>Q122*H122</f>
        <v>0.0017099999999999999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171</v>
      </c>
      <c r="AT122" s="226" t="s">
        <v>166</v>
      </c>
      <c r="AU122" s="226" t="s">
        <v>79</v>
      </c>
      <c r="AY122" s="20" t="s">
        <v>164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77</v>
      </c>
      <c r="BK122" s="227">
        <f>ROUND(I122*H122,2)</f>
        <v>0</v>
      </c>
      <c r="BL122" s="20" t="s">
        <v>171</v>
      </c>
      <c r="BM122" s="226" t="s">
        <v>2252</v>
      </c>
    </row>
    <row r="123" s="2" customFormat="1">
      <c r="A123" s="41"/>
      <c r="B123" s="42"/>
      <c r="C123" s="43"/>
      <c r="D123" s="228" t="s">
        <v>173</v>
      </c>
      <c r="E123" s="43"/>
      <c r="F123" s="229" t="s">
        <v>1295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173</v>
      </c>
      <c r="AU123" s="20" t="s">
        <v>79</v>
      </c>
    </row>
    <row r="124" s="2" customFormat="1" ht="16.5" customHeight="1">
      <c r="A124" s="41"/>
      <c r="B124" s="42"/>
      <c r="C124" s="277" t="s">
        <v>236</v>
      </c>
      <c r="D124" s="277" t="s">
        <v>306</v>
      </c>
      <c r="E124" s="278" t="s">
        <v>1296</v>
      </c>
      <c r="F124" s="279" t="s">
        <v>1297</v>
      </c>
      <c r="G124" s="280" t="s">
        <v>385</v>
      </c>
      <c r="H124" s="281">
        <v>1</v>
      </c>
      <c r="I124" s="282"/>
      <c r="J124" s="283">
        <f>ROUND(I124*H124,2)</f>
        <v>0</v>
      </c>
      <c r="K124" s="279" t="s">
        <v>19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0.029999999999999999</v>
      </c>
      <c r="R124" s="224">
        <f>Q124*H124</f>
        <v>0.029999999999999999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2253</v>
      </c>
    </row>
    <row r="125" s="2" customFormat="1">
      <c r="A125" s="41"/>
      <c r="B125" s="42"/>
      <c r="C125" s="43"/>
      <c r="D125" s="235" t="s">
        <v>479</v>
      </c>
      <c r="E125" s="43"/>
      <c r="F125" s="291" t="s">
        <v>1299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479</v>
      </c>
      <c r="AU125" s="20" t="s">
        <v>79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2254</v>
      </c>
      <c r="G126" s="234"/>
      <c r="H126" s="238">
        <v>1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79</v>
      </c>
      <c r="AV126" s="13" t="s">
        <v>79</v>
      </c>
      <c r="AW126" s="13" t="s">
        <v>32</v>
      </c>
      <c r="AX126" s="13" t="s">
        <v>70</v>
      </c>
      <c r="AY126" s="244" t="s">
        <v>164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177</v>
      </c>
      <c r="G127" s="246"/>
      <c r="H127" s="249">
        <v>1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79</v>
      </c>
      <c r="AV127" s="14" t="s">
        <v>171</v>
      </c>
      <c r="AW127" s="14" t="s">
        <v>32</v>
      </c>
      <c r="AX127" s="14" t="s">
        <v>77</v>
      </c>
      <c r="AY127" s="255" t="s">
        <v>164</v>
      </c>
    </row>
    <row r="128" s="2" customFormat="1" ht="24.15" customHeight="1">
      <c r="A128" s="41"/>
      <c r="B128" s="42"/>
      <c r="C128" s="215" t="s">
        <v>244</v>
      </c>
      <c r="D128" s="215" t="s">
        <v>166</v>
      </c>
      <c r="E128" s="216" t="s">
        <v>505</v>
      </c>
      <c r="F128" s="217" t="s">
        <v>506</v>
      </c>
      <c r="G128" s="218" t="s">
        <v>385</v>
      </c>
      <c r="H128" s="219">
        <v>3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41</v>
      </c>
      <c r="O128" s="87"/>
      <c r="P128" s="224">
        <f>O128*H128</f>
        <v>0</v>
      </c>
      <c r="Q128" s="224">
        <v>0.0016692</v>
      </c>
      <c r="R128" s="224">
        <f>Q128*H128</f>
        <v>0.0050076000000000001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79</v>
      </c>
      <c r="AY128" s="20" t="s">
        <v>164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77</v>
      </c>
      <c r="BK128" s="227">
        <f>ROUND(I128*H128,2)</f>
        <v>0</v>
      </c>
      <c r="BL128" s="20" t="s">
        <v>171</v>
      </c>
      <c r="BM128" s="226" t="s">
        <v>2255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508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79</v>
      </c>
    </row>
    <row r="130" s="2" customFormat="1" ht="16.5" customHeight="1">
      <c r="A130" s="41"/>
      <c r="B130" s="42"/>
      <c r="C130" s="277" t="s">
        <v>8</v>
      </c>
      <c r="D130" s="277" t="s">
        <v>306</v>
      </c>
      <c r="E130" s="278" t="s">
        <v>509</v>
      </c>
      <c r="F130" s="279" t="s">
        <v>510</v>
      </c>
      <c r="G130" s="280" t="s">
        <v>385</v>
      </c>
      <c r="H130" s="281">
        <v>1</v>
      </c>
      <c r="I130" s="282"/>
      <c r="J130" s="283">
        <f>ROUND(I130*H130,2)</f>
        <v>0</v>
      </c>
      <c r="K130" s="279" t="s">
        <v>19</v>
      </c>
      <c r="L130" s="284"/>
      <c r="M130" s="285" t="s">
        <v>19</v>
      </c>
      <c r="N130" s="286" t="s">
        <v>41</v>
      </c>
      <c r="O130" s="87"/>
      <c r="P130" s="224">
        <f>O130*H130</f>
        <v>0</v>
      </c>
      <c r="Q130" s="224">
        <v>0.012</v>
      </c>
      <c r="R130" s="224">
        <f>Q130*H130</f>
        <v>0.012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217</v>
      </c>
      <c r="AT130" s="226" t="s">
        <v>306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2256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2257</v>
      </c>
      <c r="G131" s="234"/>
      <c r="H131" s="238">
        <v>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79</v>
      </c>
      <c r="AV131" s="13" t="s">
        <v>79</v>
      </c>
      <c r="AW131" s="13" t="s">
        <v>32</v>
      </c>
      <c r="AX131" s="13" t="s">
        <v>70</v>
      </c>
      <c r="AY131" s="244" t="s">
        <v>164</v>
      </c>
    </row>
    <row r="132" s="14" customFormat="1">
      <c r="A132" s="14"/>
      <c r="B132" s="245"/>
      <c r="C132" s="246"/>
      <c r="D132" s="235" t="s">
        <v>175</v>
      </c>
      <c r="E132" s="247" t="s">
        <v>19</v>
      </c>
      <c r="F132" s="248" t="s">
        <v>177</v>
      </c>
      <c r="G132" s="246"/>
      <c r="H132" s="249">
        <v>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175</v>
      </c>
      <c r="AU132" s="255" t="s">
        <v>79</v>
      </c>
      <c r="AV132" s="14" t="s">
        <v>171</v>
      </c>
      <c r="AW132" s="14" t="s">
        <v>32</v>
      </c>
      <c r="AX132" s="14" t="s">
        <v>77</v>
      </c>
      <c r="AY132" s="255" t="s">
        <v>164</v>
      </c>
    </row>
    <row r="133" s="2" customFormat="1" ht="16.5" customHeight="1">
      <c r="A133" s="41"/>
      <c r="B133" s="42"/>
      <c r="C133" s="277" t="s">
        <v>254</v>
      </c>
      <c r="D133" s="277" t="s">
        <v>306</v>
      </c>
      <c r="E133" s="278" t="s">
        <v>1313</v>
      </c>
      <c r="F133" s="279" t="s">
        <v>1314</v>
      </c>
      <c r="G133" s="280" t="s">
        <v>385</v>
      </c>
      <c r="H133" s="281">
        <v>2</v>
      </c>
      <c r="I133" s="282"/>
      <c r="J133" s="283">
        <f>ROUND(I133*H133,2)</f>
        <v>0</v>
      </c>
      <c r="K133" s="279" t="s">
        <v>19</v>
      </c>
      <c r="L133" s="284"/>
      <c r="M133" s="285" t="s">
        <v>19</v>
      </c>
      <c r="N133" s="286" t="s">
        <v>41</v>
      </c>
      <c r="O133" s="87"/>
      <c r="P133" s="224">
        <f>O133*H133</f>
        <v>0</v>
      </c>
      <c r="Q133" s="224">
        <v>0.001</v>
      </c>
      <c r="R133" s="224">
        <f>Q133*H133</f>
        <v>0.002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217</v>
      </c>
      <c r="AT133" s="226" t="s">
        <v>306</v>
      </c>
      <c r="AU133" s="226" t="s">
        <v>79</v>
      </c>
      <c r="AY133" s="20" t="s">
        <v>164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77</v>
      </c>
      <c r="BK133" s="227">
        <f>ROUND(I133*H133,2)</f>
        <v>0</v>
      </c>
      <c r="BL133" s="20" t="s">
        <v>171</v>
      </c>
      <c r="BM133" s="226" t="s">
        <v>2258</v>
      </c>
    </row>
    <row r="134" s="2" customFormat="1">
      <c r="A134" s="41"/>
      <c r="B134" s="42"/>
      <c r="C134" s="43"/>
      <c r="D134" s="235" t="s">
        <v>479</v>
      </c>
      <c r="E134" s="43"/>
      <c r="F134" s="291" t="s">
        <v>1316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479</v>
      </c>
      <c r="AU134" s="20" t="s">
        <v>79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2259</v>
      </c>
      <c r="G135" s="234"/>
      <c r="H135" s="238">
        <v>2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2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24.15" customHeight="1">
      <c r="A137" s="41"/>
      <c r="B137" s="42"/>
      <c r="C137" s="215" t="s">
        <v>260</v>
      </c>
      <c r="D137" s="215" t="s">
        <v>166</v>
      </c>
      <c r="E137" s="216" t="s">
        <v>1336</v>
      </c>
      <c r="F137" s="217" t="s">
        <v>1337</v>
      </c>
      <c r="G137" s="218" t="s">
        <v>385</v>
      </c>
      <c r="H137" s="219">
        <v>1</v>
      </c>
      <c r="I137" s="220"/>
      <c r="J137" s="221">
        <f>ROUND(I137*H137,2)</f>
        <v>0</v>
      </c>
      <c r="K137" s="217" t="s">
        <v>170</v>
      </c>
      <c r="L137" s="47"/>
      <c r="M137" s="222" t="s">
        <v>19</v>
      </c>
      <c r="N137" s="223" t="s">
        <v>41</v>
      </c>
      <c r="O137" s="87"/>
      <c r="P137" s="224">
        <f>O137*H137</f>
        <v>0</v>
      </c>
      <c r="Q137" s="224">
        <v>0.0017099999999999999</v>
      </c>
      <c r="R137" s="224">
        <f>Q137*H137</f>
        <v>0.0017099999999999999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171</v>
      </c>
      <c r="AT137" s="226" t="s">
        <v>166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2260</v>
      </c>
    </row>
    <row r="138" s="2" customFormat="1">
      <c r="A138" s="41"/>
      <c r="B138" s="42"/>
      <c r="C138" s="43"/>
      <c r="D138" s="228" t="s">
        <v>173</v>
      </c>
      <c r="E138" s="43"/>
      <c r="F138" s="229" t="s">
        <v>1339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173</v>
      </c>
      <c r="AU138" s="20" t="s">
        <v>79</v>
      </c>
    </row>
    <row r="139" s="2" customFormat="1" ht="16.5" customHeight="1">
      <c r="A139" s="41"/>
      <c r="B139" s="42"/>
      <c r="C139" s="277" t="s">
        <v>265</v>
      </c>
      <c r="D139" s="277" t="s">
        <v>306</v>
      </c>
      <c r="E139" s="278" t="s">
        <v>1340</v>
      </c>
      <c r="F139" s="279" t="s">
        <v>1341</v>
      </c>
      <c r="G139" s="280" t="s">
        <v>385</v>
      </c>
      <c r="H139" s="281">
        <v>1</v>
      </c>
      <c r="I139" s="282"/>
      <c r="J139" s="283">
        <f>ROUND(I139*H139,2)</f>
        <v>0</v>
      </c>
      <c r="K139" s="279" t="s">
        <v>19</v>
      </c>
      <c r="L139" s="284"/>
      <c r="M139" s="285" t="s">
        <v>19</v>
      </c>
      <c r="N139" s="286" t="s">
        <v>41</v>
      </c>
      <c r="O139" s="87"/>
      <c r="P139" s="224">
        <f>O139*H139</f>
        <v>0</v>
      </c>
      <c r="Q139" s="224">
        <v>0.029999999999999999</v>
      </c>
      <c r="R139" s="224">
        <f>Q139*H139</f>
        <v>0.029999999999999999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217</v>
      </c>
      <c r="AT139" s="226" t="s">
        <v>306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2261</v>
      </c>
    </row>
    <row r="140" s="2" customFormat="1">
      <c r="A140" s="41"/>
      <c r="B140" s="42"/>
      <c r="C140" s="43"/>
      <c r="D140" s="235" t="s">
        <v>479</v>
      </c>
      <c r="E140" s="43"/>
      <c r="F140" s="291" t="s">
        <v>1343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479</v>
      </c>
      <c r="AU140" s="20" t="s">
        <v>79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2262</v>
      </c>
      <c r="G141" s="234"/>
      <c r="H141" s="238">
        <v>1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79</v>
      </c>
      <c r="AV141" s="13" t="s">
        <v>79</v>
      </c>
      <c r="AW141" s="13" t="s">
        <v>32</v>
      </c>
      <c r="AX141" s="13" t="s">
        <v>70</v>
      </c>
      <c r="AY141" s="244" t="s">
        <v>164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177</v>
      </c>
      <c r="G142" s="246"/>
      <c r="H142" s="249">
        <v>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79</v>
      </c>
      <c r="AV142" s="14" t="s">
        <v>171</v>
      </c>
      <c r="AW142" s="14" t="s">
        <v>32</v>
      </c>
      <c r="AX142" s="14" t="s">
        <v>77</v>
      </c>
      <c r="AY142" s="255" t="s">
        <v>164</v>
      </c>
    </row>
    <row r="143" s="2" customFormat="1" ht="24.15" customHeight="1">
      <c r="A143" s="41"/>
      <c r="B143" s="42"/>
      <c r="C143" s="215" t="s">
        <v>274</v>
      </c>
      <c r="D143" s="215" t="s">
        <v>166</v>
      </c>
      <c r="E143" s="216" t="s">
        <v>1373</v>
      </c>
      <c r="F143" s="217" t="s">
        <v>1374</v>
      </c>
      <c r="G143" s="218" t="s">
        <v>200</v>
      </c>
      <c r="H143" s="219">
        <v>72.5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41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79</v>
      </c>
      <c r="AY143" s="20" t="s">
        <v>164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77</v>
      </c>
      <c r="BK143" s="227">
        <f>ROUND(I143*H143,2)</f>
        <v>0</v>
      </c>
      <c r="BL143" s="20" t="s">
        <v>171</v>
      </c>
      <c r="BM143" s="226" t="s">
        <v>2263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1376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79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2239</v>
      </c>
      <c r="G145" s="234"/>
      <c r="H145" s="238">
        <v>72.5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4" customFormat="1">
      <c r="A146" s="14"/>
      <c r="B146" s="245"/>
      <c r="C146" s="246"/>
      <c r="D146" s="235" t="s">
        <v>175</v>
      </c>
      <c r="E146" s="247" t="s">
        <v>19</v>
      </c>
      <c r="F146" s="248" t="s">
        <v>177</v>
      </c>
      <c r="G146" s="246"/>
      <c r="H146" s="249">
        <v>72.5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175</v>
      </c>
      <c r="AU146" s="255" t="s">
        <v>79</v>
      </c>
      <c r="AV146" s="14" t="s">
        <v>171</v>
      </c>
      <c r="AW146" s="14" t="s">
        <v>32</v>
      </c>
      <c r="AX146" s="14" t="s">
        <v>77</v>
      </c>
      <c r="AY146" s="255" t="s">
        <v>164</v>
      </c>
    </row>
    <row r="147" s="2" customFormat="1" ht="16.5" customHeight="1">
      <c r="A147" s="41"/>
      <c r="B147" s="42"/>
      <c r="C147" s="277" t="s">
        <v>279</v>
      </c>
      <c r="D147" s="277" t="s">
        <v>306</v>
      </c>
      <c r="E147" s="278" t="s">
        <v>1377</v>
      </c>
      <c r="F147" s="279" t="s">
        <v>1378</v>
      </c>
      <c r="G147" s="280" t="s">
        <v>200</v>
      </c>
      <c r="H147" s="281">
        <v>73.587999999999994</v>
      </c>
      <c r="I147" s="282"/>
      <c r="J147" s="283">
        <f>ROUND(I147*H147,2)</f>
        <v>0</v>
      </c>
      <c r="K147" s="279" t="s">
        <v>170</v>
      </c>
      <c r="L147" s="284"/>
      <c r="M147" s="285" t="s">
        <v>19</v>
      </c>
      <c r="N147" s="286" t="s">
        <v>41</v>
      </c>
      <c r="O147" s="87"/>
      <c r="P147" s="224">
        <f>O147*H147</f>
        <v>0</v>
      </c>
      <c r="Q147" s="224">
        <v>0.00214</v>
      </c>
      <c r="R147" s="224">
        <f>Q147*H147</f>
        <v>0.15747831999999998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217</v>
      </c>
      <c r="AT147" s="226" t="s">
        <v>306</v>
      </c>
      <c r="AU147" s="226" t="s">
        <v>79</v>
      </c>
      <c r="AY147" s="20" t="s">
        <v>164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77</v>
      </c>
      <c r="BK147" s="227">
        <f>ROUND(I147*H147,2)</f>
        <v>0</v>
      </c>
      <c r="BL147" s="20" t="s">
        <v>171</v>
      </c>
      <c r="BM147" s="226" t="s">
        <v>2264</v>
      </c>
    </row>
    <row r="148" s="2" customFormat="1">
      <c r="A148" s="41"/>
      <c r="B148" s="42"/>
      <c r="C148" s="43"/>
      <c r="D148" s="235" t="s">
        <v>479</v>
      </c>
      <c r="E148" s="43"/>
      <c r="F148" s="291" t="s">
        <v>1380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479</v>
      </c>
      <c r="AU148" s="20" t="s">
        <v>79</v>
      </c>
    </row>
    <row r="149" s="13" customFormat="1">
      <c r="A149" s="13"/>
      <c r="B149" s="233"/>
      <c r="C149" s="234"/>
      <c r="D149" s="235" t="s">
        <v>175</v>
      </c>
      <c r="E149" s="234"/>
      <c r="F149" s="237" t="s">
        <v>2265</v>
      </c>
      <c r="G149" s="234"/>
      <c r="H149" s="238">
        <v>73.587999999999994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79</v>
      </c>
      <c r="AV149" s="13" t="s">
        <v>79</v>
      </c>
      <c r="AW149" s="13" t="s">
        <v>4</v>
      </c>
      <c r="AX149" s="13" t="s">
        <v>77</v>
      </c>
      <c r="AY149" s="244" t="s">
        <v>164</v>
      </c>
    </row>
    <row r="150" s="2" customFormat="1" ht="24.15" customHeight="1">
      <c r="A150" s="41"/>
      <c r="B150" s="42"/>
      <c r="C150" s="215" t="s">
        <v>285</v>
      </c>
      <c r="D150" s="215" t="s">
        <v>166</v>
      </c>
      <c r="E150" s="216" t="s">
        <v>569</v>
      </c>
      <c r="F150" s="217" t="s">
        <v>570</v>
      </c>
      <c r="G150" s="218" t="s">
        <v>385</v>
      </c>
      <c r="H150" s="219">
        <v>19</v>
      </c>
      <c r="I150" s="220"/>
      <c r="J150" s="221">
        <f>ROUND(I150*H150,2)</f>
        <v>0</v>
      </c>
      <c r="K150" s="217" t="s">
        <v>170</v>
      </c>
      <c r="L150" s="47"/>
      <c r="M150" s="222" t="s">
        <v>19</v>
      </c>
      <c r="N150" s="223" t="s">
        <v>41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171</v>
      </c>
      <c r="AT150" s="226" t="s">
        <v>166</v>
      </c>
      <c r="AU150" s="226" t="s">
        <v>79</v>
      </c>
      <c r="AY150" s="20" t="s">
        <v>164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77</v>
      </c>
      <c r="BK150" s="227">
        <f>ROUND(I150*H150,2)</f>
        <v>0</v>
      </c>
      <c r="BL150" s="20" t="s">
        <v>171</v>
      </c>
      <c r="BM150" s="226" t="s">
        <v>2266</v>
      </c>
    </row>
    <row r="151" s="2" customFormat="1">
      <c r="A151" s="41"/>
      <c r="B151" s="42"/>
      <c r="C151" s="43"/>
      <c r="D151" s="228" t="s">
        <v>173</v>
      </c>
      <c r="E151" s="43"/>
      <c r="F151" s="229" t="s">
        <v>572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173</v>
      </c>
      <c r="AU151" s="20" t="s">
        <v>79</v>
      </c>
    </row>
    <row r="152" s="2" customFormat="1" ht="16.5" customHeight="1">
      <c r="A152" s="41"/>
      <c r="B152" s="42"/>
      <c r="C152" s="277" t="s">
        <v>292</v>
      </c>
      <c r="D152" s="277" t="s">
        <v>306</v>
      </c>
      <c r="E152" s="278" t="s">
        <v>575</v>
      </c>
      <c r="F152" s="279" t="s">
        <v>576</v>
      </c>
      <c r="G152" s="280" t="s">
        <v>385</v>
      </c>
      <c r="H152" s="281">
        <v>11</v>
      </c>
      <c r="I152" s="282"/>
      <c r="J152" s="283">
        <f>ROUND(I152*H152,2)</f>
        <v>0</v>
      </c>
      <c r="K152" s="279" t="s">
        <v>170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0.00022000000000000001</v>
      </c>
      <c r="R152" s="224">
        <f>Q152*H152</f>
        <v>0.0024200000000000003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2267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2268</v>
      </c>
      <c r="G153" s="234"/>
      <c r="H153" s="238">
        <v>11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79</v>
      </c>
      <c r="AV153" s="13" t="s">
        <v>79</v>
      </c>
      <c r="AW153" s="13" t="s">
        <v>32</v>
      </c>
      <c r="AX153" s="13" t="s">
        <v>70</v>
      </c>
      <c r="AY153" s="244" t="s">
        <v>164</v>
      </c>
    </row>
    <row r="154" s="14" customFormat="1">
      <c r="A154" s="14"/>
      <c r="B154" s="245"/>
      <c r="C154" s="246"/>
      <c r="D154" s="235" t="s">
        <v>175</v>
      </c>
      <c r="E154" s="247" t="s">
        <v>19</v>
      </c>
      <c r="F154" s="248" t="s">
        <v>177</v>
      </c>
      <c r="G154" s="246"/>
      <c r="H154" s="249">
        <v>11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175</v>
      </c>
      <c r="AU154" s="255" t="s">
        <v>79</v>
      </c>
      <c r="AV154" s="14" t="s">
        <v>171</v>
      </c>
      <c r="AW154" s="14" t="s">
        <v>32</v>
      </c>
      <c r="AX154" s="14" t="s">
        <v>77</v>
      </c>
      <c r="AY154" s="255" t="s">
        <v>164</v>
      </c>
    </row>
    <row r="155" s="2" customFormat="1" ht="16.5" customHeight="1">
      <c r="A155" s="41"/>
      <c r="B155" s="42"/>
      <c r="C155" s="277" t="s">
        <v>299</v>
      </c>
      <c r="D155" s="277" t="s">
        <v>306</v>
      </c>
      <c r="E155" s="278" t="s">
        <v>578</v>
      </c>
      <c r="F155" s="279" t="s">
        <v>579</v>
      </c>
      <c r="G155" s="280" t="s">
        <v>385</v>
      </c>
      <c r="H155" s="281">
        <v>5</v>
      </c>
      <c r="I155" s="282"/>
      <c r="J155" s="283">
        <f>ROUND(I155*H155,2)</f>
        <v>0</v>
      </c>
      <c r="K155" s="279" t="s">
        <v>170</v>
      </c>
      <c r="L155" s="284"/>
      <c r="M155" s="285" t="s">
        <v>19</v>
      </c>
      <c r="N155" s="286" t="s">
        <v>41</v>
      </c>
      <c r="O155" s="87"/>
      <c r="P155" s="224">
        <f>O155*H155</f>
        <v>0</v>
      </c>
      <c r="Q155" s="224">
        <v>0.00019000000000000001</v>
      </c>
      <c r="R155" s="224">
        <f>Q155*H155</f>
        <v>0.00095000000000000011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217</v>
      </c>
      <c r="AT155" s="226" t="s">
        <v>306</v>
      </c>
      <c r="AU155" s="226" t="s">
        <v>79</v>
      </c>
      <c r="AY155" s="20" t="s">
        <v>164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77</v>
      </c>
      <c r="BK155" s="227">
        <f>ROUND(I155*H155,2)</f>
        <v>0</v>
      </c>
      <c r="BL155" s="20" t="s">
        <v>171</v>
      </c>
      <c r="BM155" s="226" t="s">
        <v>2269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2270</v>
      </c>
      <c r="G156" s="234"/>
      <c r="H156" s="238">
        <v>5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5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21.75" customHeight="1">
      <c r="A158" s="41"/>
      <c r="B158" s="42"/>
      <c r="C158" s="277" t="s">
        <v>7</v>
      </c>
      <c r="D158" s="277" t="s">
        <v>306</v>
      </c>
      <c r="E158" s="278" t="s">
        <v>2271</v>
      </c>
      <c r="F158" s="279" t="s">
        <v>2272</v>
      </c>
      <c r="G158" s="280" t="s">
        <v>385</v>
      </c>
      <c r="H158" s="281">
        <v>2</v>
      </c>
      <c r="I158" s="282"/>
      <c r="J158" s="283">
        <f>ROUND(I158*H158,2)</f>
        <v>0</v>
      </c>
      <c r="K158" s="279" t="s">
        <v>19</v>
      </c>
      <c r="L158" s="284"/>
      <c r="M158" s="285" t="s">
        <v>19</v>
      </c>
      <c r="N158" s="286" t="s">
        <v>41</v>
      </c>
      <c r="O158" s="87"/>
      <c r="P158" s="224">
        <f>O158*H158</f>
        <v>0</v>
      </c>
      <c r="Q158" s="224">
        <v>0.001</v>
      </c>
      <c r="R158" s="224">
        <f>Q158*H158</f>
        <v>0.002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217</v>
      </c>
      <c r="AT158" s="226" t="s">
        <v>306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2273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2274</v>
      </c>
      <c r="G159" s="234"/>
      <c r="H159" s="238">
        <v>2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4" customFormat="1">
      <c r="A160" s="14"/>
      <c r="B160" s="245"/>
      <c r="C160" s="246"/>
      <c r="D160" s="235" t="s">
        <v>175</v>
      </c>
      <c r="E160" s="247" t="s">
        <v>19</v>
      </c>
      <c r="F160" s="248" t="s">
        <v>177</v>
      </c>
      <c r="G160" s="246"/>
      <c r="H160" s="249">
        <v>2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175</v>
      </c>
      <c r="AU160" s="255" t="s">
        <v>79</v>
      </c>
      <c r="AV160" s="14" t="s">
        <v>171</v>
      </c>
      <c r="AW160" s="14" t="s">
        <v>32</v>
      </c>
      <c r="AX160" s="14" t="s">
        <v>77</v>
      </c>
      <c r="AY160" s="255" t="s">
        <v>164</v>
      </c>
    </row>
    <row r="161" s="2" customFormat="1" ht="21.75" customHeight="1">
      <c r="A161" s="41"/>
      <c r="B161" s="42"/>
      <c r="C161" s="277" t="s">
        <v>312</v>
      </c>
      <c r="D161" s="277" t="s">
        <v>306</v>
      </c>
      <c r="E161" s="278" t="s">
        <v>2275</v>
      </c>
      <c r="F161" s="279" t="s">
        <v>2276</v>
      </c>
      <c r="G161" s="280" t="s">
        <v>385</v>
      </c>
      <c r="H161" s="281">
        <v>1</v>
      </c>
      <c r="I161" s="282"/>
      <c r="J161" s="283">
        <f>ROUND(I161*H161,2)</f>
        <v>0</v>
      </c>
      <c r="K161" s="279" t="s">
        <v>19</v>
      </c>
      <c r="L161" s="284"/>
      <c r="M161" s="285" t="s">
        <v>19</v>
      </c>
      <c r="N161" s="286" t="s">
        <v>41</v>
      </c>
      <c r="O161" s="87"/>
      <c r="P161" s="224">
        <f>O161*H161</f>
        <v>0</v>
      </c>
      <c r="Q161" s="224">
        <v>0.001</v>
      </c>
      <c r="R161" s="224">
        <f>Q161*H161</f>
        <v>0.001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217</v>
      </c>
      <c r="AT161" s="226" t="s">
        <v>306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2277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2278</v>
      </c>
      <c r="G162" s="234"/>
      <c r="H162" s="238">
        <v>1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4" customFormat="1">
      <c r="A163" s="14"/>
      <c r="B163" s="245"/>
      <c r="C163" s="246"/>
      <c r="D163" s="235" t="s">
        <v>175</v>
      </c>
      <c r="E163" s="247" t="s">
        <v>19</v>
      </c>
      <c r="F163" s="248" t="s">
        <v>177</v>
      </c>
      <c r="G163" s="246"/>
      <c r="H163" s="249">
        <v>1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175</v>
      </c>
      <c r="AU163" s="255" t="s">
        <v>79</v>
      </c>
      <c r="AV163" s="14" t="s">
        <v>171</v>
      </c>
      <c r="AW163" s="14" t="s">
        <v>32</v>
      </c>
      <c r="AX163" s="14" t="s">
        <v>77</v>
      </c>
      <c r="AY163" s="255" t="s">
        <v>164</v>
      </c>
    </row>
    <row r="164" s="2" customFormat="1" ht="24.15" customHeight="1">
      <c r="A164" s="41"/>
      <c r="B164" s="42"/>
      <c r="C164" s="215" t="s">
        <v>324</v>
      </c>
      <c r="D164" s="215" t="s">
        <v>166</v>
      </c>
      <c r="E164" s="216" t="s">
        <v>1409</v>
      </c>
      <c r="F164" s="217" t="s">
        <v>1410</v>
      </c>
      <c r="G164" s="218" t="s">
        <v>385</v>
      </c>
      <c r="H164" s="219">
        <v>19</v>
      </c>
      <c r="I164" s="220"/>
      <c r="J164" s="221">
        <f>ROUND(I164*H164,2)</f>
        <v>0</v>
      </c>
      <c r="K164" s="217" t="s">
        <v>170</v>
      </c>
      <c r="L164" s="47"/>
      <c r="M164" s="222" t="s">
        <v>19</v>
      </c>
      <c r="N164" s="223" t="s">
        <v>41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171</v>
      </c>
      <c r="AT164" s="226" t="s">
        <v>166</v>
      </c>
      <c r="AU164" s="226" t="s">
        <v>79</v>
      </c>
      <c r="AY164" s="20" t="s">
        <v>164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77</v>
      </c>
      <c r="BK164" s="227">
        <f>ROUND(I164*H164,2)</f>
        <v>0</v>
      </c>
      <c r="BL164" s="20" t="s">
        <v>171</v>
      </c>
      <c r="BM164" s="226" t="s">
        <v>2279</v>
      </c>
    </row>
    <row r="165" s="2" customFormat="1">
      <c r="A165" s="41"/>
      <c r="B165" s="42"/>
      <c r="C165" s="43"/>
      <c r="D165" s="228" t="s">
        <v>173</v>
      </c>
      <c r="E165" s="43"/>
      <c r="F165" s="229" t="s">
        <v>1412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173</v>
      </c>
      <c r="AU165" s="20" t="s">
        <v>79</v>
      </c>
    </row>
    <row r="166" s="2" customFormat="1" ht="16.5" customHeight="1">
      <c r="A166" s="41"/>
      <c r="B166" s="42"/>
      <c r="C166" s="277" t="s">
        <v>330</v>
      </c>
      <c r="D166" s="277" t="s">
        <v>306</v>
      </c>
      <c r="E166" s="278" t="s">
        <v>1413</v>
      </c>
      <c r="F166" s="279" t="s">
        <v>1414</v>
      </c>
      <c r="G166" s="280" t="s">
        <v>385</v>
      </c>
      <c r="H166" s="281">
        <v>13</v>
      </c>
      <c r="I166" s="282"/>
      <c r="J166" s="283">
        <f>ROUND(I166*H166,2)</f>
        <v>0</v>
      </c>
      <c r="K166" s="279" t="s">
        <v>170</v>
      </c>
      <c r="L166" s="284"/>
      <c r="M166" s="285" t="s">
        <v>19</v>
      </c>
      <c r="N166" s="286" t="s">
        <v>41</v>
      </c>
      <c r="O166" s="87"/>
      <c r="P166" s="224">
        <f>O166*H166</f>
        <v>0</v>
      </c>
      <c r="Q166" s="224">
        <v>0.00038999999999999999</v>
      </c>
      <c r="R166" s="224">
        <f>Q166*H166</f>
        <v>0.0050699999999999999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217</v>
      </c>
      <c r="AT166" s="226" t="s">
        <v>306</v>
      </c>
      <c r="AU166" s="226" t="s">
        <v>79</v>
      </c>
      <c r="AY166" s="20" t="s">
        <v>164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77</v>
      </c>
      <c r="BK166" s="227">
        <f>ROUND(I166*H166,2)</f>
        <v>0</v>
      </c>
      <c r="BL166" s="20" t="s">
        <v>171</v>
      </c>
      <c r="BM166" s="226" t="s">
        <v>2280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2281</v>
      </c>
      <c r="G167" s="234"/>
      <c r="H167" s="238">
        <v>13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79</v>
      </c>
      <c r="AV167" s="13" t="s">
        <v>79</v>
      </c>
      <c r="AW167" s="13" t="s">
        <v>32</v>
      </c>
      <c r="AX167" s="13" t="s">
        <v>70</v>
      </c>
      <c r="AY167" s="244" t="s">
        <v>164</v>
      </c>
    </row>
    <row r="168" s="14" customFormat="1">
      <c r="A168" s="14"/>
      <c r="B168" s="245"/>
      <c r="C168" s="246"/>
      <c r="D168" s="235" t="s">
        <v>175</v>
      </c>
      <c r="E168" s="247" t="s">
        <v>19</v>
      </c>
      <c r="F168" s="248" t="s">
        <v>177</v>
      </c>
      <c r="G168" s="246"/>
      <c r="H168" s="249">
        <v>13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175</v>
      </c>
      <c r="AU168" s="255" t="s">
        <v>79</v>
      </c>
      <c r="AV168" s="14" t="s">
        <v>171</v>
      </c>
      <c r="AW168" s="14" t="s">
        <v>32</v>
      </c>
      <c r="AX168" s="14" t="s">
        <v>77</v>
      </c>
      <c r="AY168" s="255" t="s">
        <v>164</v>
      </c>
    </row>
    <row r="169" s="2" customFormat="1" ht="16.5" customHeight="1">
      <c r="A169" s="41"/>
      <c r="B169" s="42"/>
      <c r="C169" s="277" t="s">
        <v>341</v>
      </c>
      <c r="D169" s="277" t="s">
        <v>306</v>
      </c>
      <c r="E169" s="278" t="s">
        <v>1417</v>
      </c>
      <c r="F169" s="279" t="s">
        <v>1418</v>
      </c>
      <c r="G169" s="280" t="s">
        <v>385</v>
      </c>
      <c r="H169" s="281">
        <v>5</v>
      </c>
      <c r="I169" s="282"/>
      <c r="J169" s="283">
        <f>ROUND(I169*H169,2)</f>
        <v>0</v>
      </c>
      <c r="K169" s="279" t="s">
        <v>170</v>
      </c>
      <c r="L169" s="284"/>
      <c r="M169" s="285" t="s">
        <v>19</v>
      </c>
      <c r="N169" s="286" t="s">
        <v>41</v>
      </c>
      <c r="O169" s="87"/>
      <c r="P169" s="224">
        <f>O169*H169</f>
        <v>0</v>
      </c>
      <c r="Q169" s="224">
        <v>0.00048000000000000001</v>
      </c>
      <c r="R169" s="224">
        <f>Q169*H169</f>
        <v>0.0024000000000000002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217</v>
      </c>
      <c r="AT169" s="226" t="s">
        <v>306</v>
      </c>
      <c r="AU169" s="226" t="s">
        <v>79</v>
      </c>
      <c r="AY169" s="20" t="s">
        <v>164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77</v>
      </c>
      <c r="BK169" s="227">
        <f>ROUND(I169*H169,2)</f>
        <v>0</v>
      </c>
      <c r="BL169" s="20" t="s">
        <v>171</v>
      </c>
      <c r="BM169" s="226" t="s">
        <v>2282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2283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177</v>
      </c>
      <c r="G171" s="246"/>
      <c r="H171" s="249">
        <v>5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79</v>
      </c>
      <c r="AV171" s="14" t="s">
        <v>171</v>
      </c>
      <c r="AW171" s="14" t="s">
        <v>32</v>
      </c>
      <c r="AX171" s="14" t="s">
        <v>77</v>
      </c>
      <c r="AY171" s="255" t="s">
        <v>164</v>
      </c>
    </row>
    <row r="172" s="2" customFormat="1" ht="16.5" customHeight="1">
      <c r="A172" s="41"/>
      <c r="B172" s="42"/>
      <c r="C172" s="277" t="s">
        <v>347</v>
      </c>
      <c r="D172" s="277" t="s">
        <v>306</v>
      </c>
      <c r="E172" s="278" t="s">
        <v>1924</v>
      </c>
      <c r="F172" s="279" t="s">
        <v>1925</v>
      </c>
      <c r="G172" s="280" t="s">
        <v>385</v>
      </c>
      <c r="H172" s="281">
        <v>1</v>
      </c>
      <c r="I172" s="282"/>
      <c r="J172" s="283">
        <f>ROUND(I172*H172,2)</f>
        <v>0</v>
      </c>
      <c r="K172" s="279" t="s">
        <v>170</v>
      </c>
      <c r="L172" s="284"/>
      <c r="M172" s="285" t="s">
        <v>19</v>
      </c>
      <c r="N172" s="286" t="s">
        <v>41</v>
      </c>
      <c r="O172" s="87"/>
      <c r="P172" s="224">
        <f>O172*H172</f>
        <v>0</v>
      </c>
      <c r="Q172" s="224">
        <v>0.00042999999999999999</v>
      </c>
      <c r="R172" s="224">
        <f>Q172*H172</f>
        <v>0.00042999999999999999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217</v>
      </c>
      <c r="AT172" s="226" t="s">
        <v>306</v>
      </c>
      <c r="AU172" s="226" t="s">
        <v>79</v>
      </c>
      <c r="AY172" s="20" t="s">
        <v>164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77</v>
      </c>
      <c r="BK172" s="227">
        <f>ROUND(I172*H172,2)</f>
        <v>0</v>
      </c>
      <c r="BL172" s="20" t="s">
        <v>171</v>
      </c>
      <c r="BM172" s="226" t="s">
        <v>2284</v>
      </c>
    </row>
    <row r="173" s="13" customFormat="1">
      <c r="A173" s="13"/>
      <c r="B173" s="233"/>
      <c r="C173" s="234"/>
      <c r="D173" s="235" t="s">
        <v>175</v>
      </c>
      <c r="E173" s="236" t="s">
        <v>19</v>
      </c>
      <c r="F173" s="237" t="s">
        <v>2285</v>
      </c>
      <c r="G173" s="234"/>
      <c r="H173" s="238">
        <v>1</v>
      </c>
      <c r="I173" s="239"/>
      <c r="J173" s="234"/>
      <c r="K173" s="234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175</v>
      </c>
      <c r="AU173" s="244" t="s">
        <v>79</v>
      </c>
      <c r="AV173" s="13" t="s">
        <v>79</v>
      </c>
      <c r="AW173" s="13" t="s">
        <v>32</v>
      </c>
      <c r="AX173" s="13" t="s">
        <v>70</v>
      </c>
      <c r="AY173" s="244" t="s">
        <v>164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177</v>
      </c>
      <c r="G174" s="246"/>
      <c r="H174" s="249">
        <v>1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79</v>
      </c>
      <c r="AV174" s="14" t="s">
        <v>171</v>
      </c>
      <c r="AW174" s="14" t="s">
        <v>32</v>
      </c>
      <c r="AX174" s="14" t="s">
        <v>77</v>
      </c>
      <c r="AY174" s="255" t="s">
        <v>164</v>
      </c>
    </row>
    <row r="175" s="2" customFormat="1" ht="24.15" customHeight="1">
      <c r="A175" s="41"/>
      <c r="B175" s="42"/>
      <c r="C175" s="215" t="s">
        <v>354</v>
      </c>
      <c r="D175" s="215" t="s">
        <v>166</v>
      </c>
      <c r="E175" s="216" t="s">
        <v>1421</v>
      </c>
      <c r="F175" s="217" t="s">
        <v>1422</v>
      </c>
      <c r="G175" s="218" t="s">
        <v>385</v>
      </c>
      <c r="H175" s="219">
        <v>8</v>
      </c>
      <c r="I175" s="220"/>
      <c r="J175" s="221">
        <f>ROUND(I175*H175,2)</f>
        <v>0</v>
      </c>
      <c r="K175" s="217" t="s">
        <v>170</v>
      </c>
      <c r="L175" s="47"/>
      <c r="M175" s="222" t="s">
        <v>19</v>
      </c>
      <c r="N175" s="223" t="s">
        <v>41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171</v>
      </c>
      <c r="AT175" s="226" t="s">
        <v>166</v>
      </c>
      <c r="AU175" s="226" t="s">
        <v>79</v>
      </c>
      <c r="AY175" s="20" t="s">
        <v>164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77</v>
      </c>
      <c r="BK175" s="227">
        <f>ROUND(I175*H175,2)</f>
        <v>0</v>
      </c>
      <c r="BL175" s="20" t="s">
        <v>171</v>
      </c>
      <c r="BM175" s="226" t="s">
        <v>2286</v>
      </c>
    </row>
    <row r="176" s="2" customFormat="1">
      <c r="A176" s="41"/>
      <c r="B176" s="42"/>
      <c r="C176" s="43"/>
      <c r="D176" s="228" t="s">
        <v>173</v>
      </c>
      <c r="E176" s="43"/>
      <c r="F176" s="229" t="s">
        <v>1424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173</v>
      </c>
      <c r="AU176" s="20" t="s">
        <v>79</v>
      </c>
    </row>
    <row r="177" s="2" customFormat="1" ht="16.5" customHeight="1">
      <c r="A177" s="41"/>
      <c r="B177" s="42"/>
      <c r="C177" s="277" t="s">
        <v>360</v>
      </c>
      <c r="D177" s="277" t="s">
        <v>306</v>
      </c>
      <c r="E177" s="278" t="s">
        <v>1425</v>
      </c>
      <c r="F177" s="279" t="s">
        <v>1426</v>
      </c>
      <c r="G177" s="280" t="s">
        <v>385</v>
      </c>
      <c r="H177" s="281">
        <v>6</v>
      </c>
      <c r="I177" s="282"/>
      <c r="J177" s="283">
        <f>ROUND(I177*H177,2)</f>
        <v>0</v>
      </c>
      <c r="K177" s="279" t="s">
        <v>170</v>
      </c>
      <c r="L177" s="284"/>
      <c r="M177" s="285" t="s">
        <v>19</v>
      </c>
      <c r="N177" s="286" t="s">
        <v>41</v>
      </c>
      <c r="O177" s="87"/>
      <c r="P177" s="224">
        <f>O177*H177</f>
        <v>0</v>
      </c>
      <c r="Q177" s="224">
        <v>0.00072000000000000005</v>
      </c>
      <c r="R177" s="224">
        <f>Q177*H177</f>
        <v>0.0043200000000000001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217</v>
      </c>
      <c r="AT177" s="226" t="s">
        <v>306</v>
      </c>
      <c r="AU177" s="226" t="s">
        <v>79</v>
      </c>
      <c r="AY177" s="20" t="s">
        <v>164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77</v>
      </c>
      <c r="BK177" s="227">
        <f>ROUND(I177*H177,2)</f>
        <v>0</v>
      </c>
      <c r="BL177" s="20" t="s">
        <v>171</v>
      </c>
      <c r="BM177" s="226" t="s">
        <v>2287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2288</v>
      </c>
      <c r="G178" s="234"/>
      <c r="H178" s="238">
        <v>6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4" customFormat="1">
      <c r="A179" s="14"/>
      <c r="B179" s="245"/>
      <c r="C179" s="246"/>
      <c r="D179" s="235" t="s">
        <v>175</v>
      </c>
      <c r="E179" s="247" t="s">
        <v>19</v>
      </c>
      <c r="F179" s="248" t="s">
        <v>177</v>
      </c>
      <c r="G179" s="246"/>
      <c r="H179" s="249">
        <v>6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175</v>
      </c>
      <c r="AU179" s="255" t="s">
        <v>79</v>
      </c>
      <c r="AV179" s="14" t="s">
        <v>171</v>
      </c>
      <c r="AW179" s="14" t="s">
        <v>32</v>
      </c>
      <c r="AX179" s="14" t="s">
        <v>77</v>
      </c>
      <c r="AY179" s="255" t="s">
        <v>164</v>
      </c>
    </row>
    <row r="180" s="2" customFormat="1" ht="16.5" customHeight="1">
      <c r="A180" s="41"/>
      <c r="B180" s="42"/>
      <c r="C180" s="277" t="s">
        <v>365</v>
      </c>
      <c r="D180" s="277" t="s">
        <v>306</v>
      </c>
      <c r="E180" s="278" t="s">
        <v>1429</v>
      </c>
      <c r="F180" s="279" t="s">
        <v>1430</v>
      </c>
      <c r="G180" s="280" t="s">
        <v>385</v>
      </c>
      <c r="H180" s="281">
        <v>2</v>
      </c>
      <c r="I180" s="282"/>
      <c r="J180" s="283">
        <f>ROUND(I180*H180,2)</f>
        <v>0</v>
      </c>
      <c r="K180" s="279" t="s">
        <v>170</v>
      </c>
      <c r="L180" s="284"/>
      <c r="M180" s="285" t="s">
        <v>19</v>
      </c>
      <c r="N180" s="286" t="s">
        <v>41</v>
      </c>
      <c r="O180" s="87"/>
      <c r="P180" s="224">
        <f>O180*H180</f>
        <v>0</v>
      </c>
      <c r="Q180" s="224">
        <v>0.00072000000000000005</v>
      </c>
      <c r="R180" s="224">
        <f>Q180*H180</f>
        <v>0.0014400000000000001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217</v>
      </c>
      <c r="AT180" s="226" t="s">
        <v>306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2289</v>
      </c>
    </row>
    <row r="181" s="13" customFormat="1">
      <c r="A181" s="13"/>
      <c r="B181" s="233"/>
      <c r="C181" s="234"/>
      <c r="D181" s="235" t="s">
        <v>175</v>
      </c>
      <c r="E181" s="236" t="s">
        <v>19</v>
      </c>
      <c r="F181" s="237" t="s">
        <v>2290</v>
      </c>
      <c r="G181" s="234"/>
      <c r="H181" s="238">
        <v>2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79</v>
      </c>
      <c r="AV181" s="13" t="s">
        <v>79</v>
      </c>
      <c r="AW181" s="13" t="s">
        <v>32</v>
      </c>
      <c r="AX181" s="13" t="s">
        <v>70</v>
      </c>
      <c r="AY181" s="244" t="s">
        <v>164</v>
      </c>
    </row>
    <row r="182" s="14" customFormat="1">
      <c r="A182" s="14"/>
      <c r="B182" s="245"/>
      <c r="C182" s="246"/>
      <c r="D182" s="235" t="s">
        <v>175</v>
      </c>
      <c r="E182" s="247" t="s">
        <v>19</v>
      </c>
      <c r="F182" s="248" t="s">
        <v>177</v>
      </c>
      <c r="G182" s="246"/>
      <c r="H182" s="249">
        <v>2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175</v>
      </c>
      <c r="AU182" s="255" t="s">
        <v>79</v>
      </c>
      <c r="AV182" s="14" t="s">
        <v>171</v>
      </c>
      <c r="AW182" s="14" t="s">
        <v>32</v>
      </c>
      <c r="AX182" s="14" t="s">
        <v>77</v>
      </c>
      <c r="AY182" s="255" t="s">
        <v>164</v>
      </c>
    </row>
    <row r="183" s="2" customFormat="1" ht="16.5" customHeight="1">
      <c r="A183" s="41"/>
      <c r="B183" s="42"/>
      <c r="C183" s="215" t="s">
        <v>371</v>
      </c>
      <c r="D183" s="215" t="s">
        <v>166</v>
      </c>
      <c r="E183" s="216" t="s">
        <v>605</v>
      </c>
      <c r="F183" s="217" t="s">
        <v>606</v>
      </c>
      <c r="G183" s="218" t="s">
        <v>200</v>
      </c>
      <c r="H183" s="219">
        <v>62</v>
      </c>
      <c r="I183" s="220"/>
      <c r="J183" s="221">
        <f>ROUND(I183*H183,2)</f>
        <v>0</v>
      </c>
      <c r="K183" s="217" t="s">
        <v>170</v>
      </c>
      <c r="L183" s="47"/>
      <c r="M183" s="222" t="s">
        <v>19</v>
      </c>
      <c r="N183" s="223" t="s">
        <v>41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171</v>
      </c>
      <c r="AT183" s="226" t="s">
        <v>166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2291</v>
      </c>
    </row>
    <row r="184" s="2" customFormat="1">
      <c r="A184" s="41"/>
      <c r="B184" s="42"/>
      <c r="C184" s="43"/>
      <c r="D184" s="228" t="s">
        <v>173</v>
      </c>
      <c r="E184" s="43"/>
      <c r="F184" s="229" t="s">
        <v>608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173</v>
      </c>
      <c r="AU184" s="20" t="s">
        <v>79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2292</v>
      </c>
      <c r="G185" s="234"/>
      <c r="H185" s="238">
        <v>62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79</v>
      </c>
      <c r="AV185" s="13" t="s">
        <v>79</v>
      </c>
      <c r="AW185" s="13" t="s">
        <v>32</v>
      </c>
      <c r="AX185" s="13" t="s">
        <v>70</v>
      </c>
      <c r="AY185" s="244" t="s">
        <v>164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177</v>
      </c>
      <c r="G186" s="246"/>
      <c r="H186" s="249">
        <v>62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79</v>
      </c>
      <c r="AV186" s="14" t="s">
        <v>171</v>
      </c>
      <c r="AW186" s="14" t="s">
        <v>32</v>
      </c>
      <c r="AX186" s="14" t="s">
        <v>77</v>
      </c>
      <c r="AY186" s="255" t="s">
        <v>164</v>
      </c>
    </row>
    <row r="187" s="2" customFormat="1" ht="16.5" customHeight="1">
      <c r="A187" s="41"/>
      <c r="B187" s="42"/>
      <c r="C187" s="215" t="s">
        <v>382</v>
      </c>
      <c r="D187" s="215" t="s">
        <v>166</v>
      </c>
      <c r="E187" s="216" t="s">
        <v>610</v>
      </c>
      <c r="F187" s="217" t="s">
        <v>611</v>
      </c>
      <c r="G187" s="218" t="s">
        <v>200</v>
      </c>
      <c r="H187" s="219">
        <v>62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41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79</v>
      </c>
      <c r="AY187" s="20" t="s">
        <v>164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77</v>
      </c>
      <c r="BK187" s="227">
        <f>ROUND(I187*H187,2)</f>
        <v>0</v>
      </c>
      <c r="BL187" s="20" t="s">
        <v>171</v>
      </c>
      <c r="BM187" s="226" t="s">
        <v>2293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613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79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2292</v>
      </c>
      <c r="G189" s="234"/>
      <c r="H189" s="238">
        <v>62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4" customFormat="1">
      <c r="A190" s="14"/>
      <c r="B190" s="245"/>
      <c r="C190" s="246"/>
      <c r="D190" s="235" t="s">
        <v>175</v>
      </c>
      <c r="E190" s="247" t="s">
        <v>19</v>
      </c>
      <c r="F190" s="248" t="s">
        <v>177</v>
      </c>
      <c r="G190" s="246"/>
      <c r="H190" s="249">
        <v>62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175</v>
      </c>
      <c r="AU190" s="255" t="s">
        <v>79</v>
      </c>
      <c r="AV190" s="14" t="s">
        <v>171</v>
      </c>
      <c r="AW190" s="14" t="s">
        <v>32</v>
      </c>
      <c r="AX190" s="14" t="s">
        <v>77</v>
      </c>
      <c r="AY190" s="255" t="s">
        <v>164</v>
      </c>
    </row>
    <row r="191" s="2" customFormat="1" ht="16.5" customHeight="1">
      <c r="A191" s="41"/>
      <c r="B191" s="42"/>
      <c r="C191" s="215" t="s">
        <v>388</v>
      </c>
      <c r="D191" s="215" t="s">
        <v>166</v>
      </c>
      <c r="E191" s="216" t="s">
        <v>1449</v>
      </c>
      <c r="F191" s="217" t="s">
        <v>1450</v>
      </c>
      <c r="G191" s="218" t="s">
        <v>200</v>
      </c>
      <c r="H191" s="219">
        <v>265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41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79</v>
      </c>
      <c r="AY191" s="20" t="s">
        <v>164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77</v>
      </c>
      <c r="BK191" s="227">
        <f>ROUND(I191*H191,2)</f>
        <v>0</v>
      </c>
      <c r="BL191" s="20" t="s">
        <v>171</v>
      </c>
      <c r="BM191" s="226" t="s">
        <v>2294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1452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79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2295</v>
      </c>
      <c r="G193" s="234"/>
      <c r="H193" s="238">
        <v>119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79</v>
      </c>
      <c r="AV193" s="13" t="s">
        <v>79</v>
      </c>
      <c r="AW193" s="13" t="s">
        <v>32</v>
      </c>
      <c r="AX193" s="13" t="s">
        <v>70</v>
      </c>
      <c r="AY193" s="244" t="s">
        <v>164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2296</v>
      </c>
      <c r="G194" s="234"/>
      <c r="H194" s="238">
        <v>146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79</v>
      </c>
      <c r="AV194" s="13" t="s">
        <v>79</v>
      </c>
      <c r="AW194" s="13" t="s">
        <v>32</v>
      </c>
      <c r="AX194" s="13" t="s">
        <v>70</v>
      </c>
      <c r="AY194" s="244" t="s">
        <v>164</v>
      </c>
    </row>
    <row r="195" s="14" customFormat="1">
      <c r="A195" s="14"/>
      <c r="B195" s="245"/>
      <c r="C195" s="246"/>
      <c r="D195" s="235" t="s">
        <v>175</v>
      </c>
      <c r="E195" s="247" t="s">
        <v>19</v>
      </c>
      <c r="F195" s="248" t="s">
        <v>177</v>
      </c>
      <c r="G195" s="246"/>
      <c r="H195" s="249">
        <v>265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175</v>
      </c>
      <c r="AU195" s="255" t="s">
        <v>79</v>
      </c>
      <c r="AV195" s="14" t="s">
        <v>171</v>
      </c>
      <c r="AW195" s="14" t="s">
        <v>32</v>
      </c>
      <c r="AX195" s="14" t="s">
        <v>77</v>
      </c>
      <c r="AY195" s="255" t="s">
        <v>164</v>
      </c>
    </row>
    <row r="196" s="2" customFormat="1" ht="16.5" customHeight="1">
      <c r="A196" s="41"/>
      <c r="B196" s="42"/>
      <c r="C196" s="215" t="s">
        <v>393</v>
      </c>
      <c r="D196" s="215" t="s">
        <v>166</v>
      </c>
      <c r="E196" s="216" t="s">
        <v>1455</v>
      </c>
      <c r="F196" s="217" t="s">
        <v>1456</v>
      </c>
      <c r="G196" s="218" t="s">
        <v>200</v>
      </c>
      <c r="H196" s="219">
        <v>265</v>
      </c>
      <c r="I196" s="220"/>
      <c r="J196" s="221">
        <f>ROUND(I196*H196,2)</f>
        <v>0</v>
      </c>
      <c r="K196" s="217" t="s">
        <v>170</v>
      </c>
      <c r="L196" s="47"/>
      <c r="M196" s="222" t="s">
        <v>19</v>
      </c>
      <c r="N196" s="223" t="s">
        <v>41</v>
      </c>
      <c r="O196" s="87"/>
      <c r="P196" s="224">
        <f>O196*H196</f>
        <v>0</v>
      </c>
      <c r="Q196" s="224">
        <v>5.5000000000000003E-07</v>
      </c>
      <c r="R196" s="224">
        <f>Q196*H196</f>
        <v>0.00014575000000000002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171</v>
      </c>
      <c r="AT196" s="226" t="s">
        <v>166</v>
      </c>
      <c r="AU196" s="226" t="s">
        <v>79</v>
      </c>
      <c r="AY196" s="20" t="s">
        <v>164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77</v>
      </c>
      <c r="BK196" s="227">
        <f>ROUND(I196*H196,2)</f>
        <v>0</v>
      </c>
      <c r="BL196" s="20" t="s">
        <v>171</v>
      </c>
      <c r="BM196" s="226" t="s">
        <v>2297</v>
      </c>
    </row>
    <row r="197" s="2" customFormat="1">
      <c r="A197" s="41"/>
      <c r="B197" s="42"/>
      <c r="C197" s="43"/>
      <c r="D197" s="228" t="s">
        <v>173</v>
      </c>
      <c r="E197" s="43"/>
      <c r="F197" s="229" t="s">
        <v>1458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173</v>
      </c>
      <c r="AU197" s="20" t="s">
        <v>79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2295</v>
      </c>
      <c r="G198" s="234"/>
      <c r="H198" s="238">
        <v>119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2296</v>
      </c>
      <c r="G199" s="234"/>
      <c r="H199" s="238">
        <v>146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4" customFormat="1">
      <c r="A200" s="14"/>
      <c r="B200" s="245"/>
      <c r="C200" s="246"/>
      <c r="D200" s="235" t="s">
        <v>175</v>
      </c>
      <c r="E200" s="247" t="s">
        <v>19</v>
      </c>
      <c r="F200" s="248" t="s">
        <v>177</v>
      </c>
      <c r="G200" s="246"/>
      <c r="H200" s="249">
        <v>265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175</v>
      </c>
      <c r="AU200" s="255" t="s">
        <v>79</v>
      </c>
      <c r="AV200" s="14" t="s">
        <v>171</v>
      </c>
      <c r="AW200" s="14" t="s">
        <v>32</v>
      </c>
      <c r="AX200" s="14" t="s">
        <v>77</v>
      </c>
      <c r="AY200" s="255" t="s">
        <v>164</v>
      </c>
    </row>
    <row r="201" s="2" customFormat="1" ht="16.5" customHeight="1">
      <c r="A201" s="41"/>
      <c r="B201" s="42"/>
      <c r="C201" s="215" t="s">
        <v>398</v>
      </c>
      <c r="D201" s="215" t="s">
        <v>166</v>
      </c>
      <c r="E201" s="216" t="s">
        <v>623</v>
      </c>
      <c r="F201" s="217" t="s">
        <v>624</v>
      </c>
      <c r="G201" s="218" t="s">
        <v>385</v>
      </c>
      <c r="H201" s="219">
        <v>12</v>
      </c>
      <c r="I201" s="220"/>
      <c r="J201" s="221">
        <f>ROUND(I201*H201,2)</f>
        <v>0</v>
      </c>
      <c r="K201" s="217" t="s">
        <v>170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0.45937290600000003</v>
      </c>
      <c r="R201" s="224">
        <f>Q201*H201</f>
        <v>5.5124748720000003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2298</v>
      </c>
    </row>
    <row r="202" s="2" customFormat="1">
      <c r="A202" s="41"/>
      <c r="B202" s="42"/>
      <c r="C202" s="43"/>
      <c r="D202" s="228" t="s">
        <v>173</v>
      </c>
      <c r="E202" s="43"/>
      <c r="F202" s="229" t="s">
        <v>626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173</v>
      </c>
      <c r="AU202" s="20" t="s">
        <v>79</v>
      </c>
    </row>
    <row r="203" s="2" customFormat="1" ht="16.5" customHeight="1">
      <c r="A203" s="41"/>
      <c r="B203" s="42"/>
      <c r="C203" s="215" t="s">
        <v>403</v>
      </c>
      <c r="D203" s="215" t="s">
        <v>166</v>
      </c>
      <c r="E203" s="216" t="s">
        <v>631</v>
      </c>
      <c r="F203" s="217" t="s">
        <v>632</v>
      </c>
      <c r="G203" s="218" t="s">
        <v>385</v>
      </c>
      <c r="H203" s="219">
        <v>4</v>
      </c>
      <c r="I203" s="220"/>
      <c r="J203" s="221">
        <f>ROUND(I203*H203,2)</f>
        <v>0</v>
      </c>
      <c r="K203" s="217" t="s">
        <v>19</v>
      </c>
      <c r="L203" s="47"/>
      <c r="M203" s="222" t="s">
        <v>19</v>
      </c>
      <c r="N203" s="223" t="s">
        <v>41</v>
      </c>
      <c r="O203" s="87"/>
      <c r="P203" s="224">
        <f>O203*H203</f>
        <v>0</v>
      </c>
      <c r="Q203" s="224">
        <v>0.00015799999999999999</v>
      </c>
      <c r="R203" s="224">
        <f>Q203*H203</f>
        <v>0.00063199999999999997</v>
      </c>
      <c r="S203" s="224">
        <v>0</v>
      </c>
      <c r="T203" s="225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6" t="s">
        <v>171</v>
      </c>
      <c r="AT203" s="226" t="s">
        <v>166</v>
      </c>
      <c r="AU203" s="226" t="s">
        <v>79</v>
      </c>
      <c r="AY203" s="20" t="s">
        <v>164</v>
      </c>
      <c r="BE203" s="227">
        <f>IF(N203="základní",J203,0)</f>
        <v>0</v>
      </c>
      <c r="BF203" s="227">
        <f>IF(N203="snížená",J203,0)</f>
        <v>0</v>
      </c>
      <c r="BG203" s="227">
        <f>IF(N203="zákl. přenesená",J203,0)</f>
        <v>0</v>
      </c>
      <c r="BH203" s="227">
        <f>IF(N203="sníž. přenesená",J203,0)</f>
        <v>0</v>
      </c>
      <c r="BI203" s="227">
        <f>IF(N203="nulová",J203,0)</f>
        <v>0</v>
      </c>
      <c r="BJ203" s="20" t="s">
        <v>77</v>
      </c>
      <c r="BK203" s="227">
        <f>ROUND(I203*H203,2)</f>
        <v>0</v>
      </c>
      <c r="BL203" s="20" t="s">
        <v>171</v>
      </c>
      <c r="BM203" s="226" t="s">
        <v>2299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2300</v>
      </c>
      <c r="G204" s="234"/>
      <c r="H204" s="238">
        <v>4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79</v>
      </c>
      <c r="AV204" s="13" t="s">
        <v>79</v>
      </c>
      <c r="AW204" s="13" t="s">
        <v>32</v>
      </c>
      <c r="AX204" s="13" t="s">
        <v>70</v>
      </c>
      <c r="AY204" s="244" t="s">
        <v>164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177</v>
      </c>
      <c r="G205" s="246"/>
      <c r="H205" s="249">
        <v>4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79</v>
      </c>
      <c r="AV205" s="14" t="s">
        <v>171</v>
      </c>
      <c r="AW205" s="14" t="s">
        <v>32</v>
      </c>
      <c r="AX205" s="14" t="s">
        <v>77</v>
      </c>
      <c r="AY205" s="255" t="s">
        <v>164</v>
      </c>
    </row>
    <row r="206" s="2" customFormat="1" ht="16.5" customHeight="1">
      <c r="A206" s="41"/>
      <c r="B206" s="42"/>
      <c r="C206" s="215" t="s">
        <v>408</v>
      </c>
      <c r="D206" s="215" t="s">
        <v>166</v>
      </c>
      <c r="E206" s="216" t="s">
        <v>635</v>
      </c>
      <c r="F206" s="217" t="s">
        <v>636</v>
      </c>
      <c r="G206" s="218" t="s">
        <v>200</v>
      </c>
      <c r="H206" s="219">
        <v>80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41</v>
      </c>
      <c r="O206" s="87"/>
      <c r="P206" s="224">
        <f>O206*H206</f>
        <v>0</v>
      </c>
      <c r="Q206" s="224">
        <v>6.9999999999999994E-05</v>
      </c>
      <c r="R206" s="224">
        <f>Q206*H206</f>
        <v>0.0055999999999999991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2301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638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79</v>
      </c>
    </row>
    <row r="208" s="13" customFormat="1">
      <c r="A208" s="13"/>
      <c r="B208" s="233"/>
      <c r="C208" s="234"/>
      <c r="D208" s="235" t="s">
        <v>175</v>
      </c>
      <c r="E208" s="236" t="s">
        <v>19</v>
      </c>
      <c r="F208" s="237" t="s">
        <v>2302</v>
      </c>
      <c r="G208" s="234"/>
      <c r="H208" s="238">
        <v>80</v>
      </c>
      <c r="I208" s="239"/>
      <c r="J208" s="234"/>
      <c r="K208" s="234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175</v>
      </c>
      <c r="AU208" s="244" t="s">
        <v>79</v>
      </c>
      <c r="AV208" s="13" t="s">
        <v>79</v>
      </c>
      <c r="AW208" s="13" t="s">
        <v>32</v>
      </c>
      <c r="AX208" s="13" t="s">
        <v>70</v>
      </c>
      <c r="AY208" s="244" t="s">
        <v>164</v>
      </c>
    </row>
    <row r="209" s="14" customFormat="1">
      <c r="A209" s="14"/>
      <c r="B209" s="245"/>
      <c r="C209" s="246"/>
      <c r="D209" s="235" t="s">
        <v>175</v>
      </c>
      <c r="E209" s="247" t="s">
        <v>19</v>
      </c>
      <c r="F209" s="248" t="s">
        <v>177</v>
      </c>
      <c r="G209" s="246"/>
      <c r="H209" s="249">
        <v>80</v>
      </c>
      <c r="I209" s="250"/>
      <c r="J209" s="246"/>
      <c r="K209" s="246"/>
      <c r="L209" s="251"/>
      <c r="M209" s="252"/>
      <c r="N209" s="253"/>
      <c r="O209" s="253"/>
      <c r="P209" s="253"/>
      <c r="Q209" s="253"/>
      <c r="R209" s="253"/>
      <c r="S209" s="253"/>
      <c r="T209" s="25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5" t="s">
        <v>175</v>
      </c>
      <c r="AU209" s="255" t="s">
        <v>79</v>
      </c>
      <c r="AV209" s="14" t="s">
        <v>171</v>
      </c>
      <c r="AW209" s="14" t="s">
        <v>32</v>
      </c>
      <c r="AX209" s="14" t="s">
        <v>77</v>
      </c>
      <c r="AY209" s="255" t="s">
        <v>164</v>
      </c>
    </row>
    <row r="210" s="2" customFormat="1" ht="24.15" customHeight="1">
      <c r="A210" s="41"/>
      <c r="B210" s="42"/>
      <c r="C210" s="215" t="s">
        <v>413</v>
      </c>
      <c r="D210" s="215" t="s">
        <v>166</v>
      </c>
      <c r="E210" s="216" t="s">
        <v>627</v>
      </c>
      <c r="F210" s="217" t="s">
        <v>628</v>
      </c>
      <c r="G210" s="218" t="s">
        <v>200</v>
      </c>
      <c r="H210" s="219">
        <v>62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41</v>
      </c>
      <c r="O210" s="87"/>
      <c r="P210" s="224">
        <f>O210*H210</f>
        <v>0</v>
      </c>
      <c r="Q210" s="224">
        <v>0.0032100000000000002</v>
      </c>
      <c r="R210" s="224">
        <f>Q210*H210</f>
        <v>0.19902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171</v>
      </c>
      <c r="AT210" s="226" t="s">
        <v>166</v>
      </c>
      <c r="AU210" s="226" t="s">
        <v>79</v>
      </c>
      <c r="AY210" s="20" t="s">
        <v>164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77</v>
      </c>
      <c r="BK210" s="227">
        <f>ROUND(I210*H210,2)</f>
        <v>0</v>
      </c>
      <c r="BL210" s="20" t="s">
        <v>171</v>
      </c>
      <c r="BM210" s="226" t="s">
        <v>2303</v>
      </c>
    </row>
    <row r="211" s="2" customFormat="1">
      <c r="A211" s="41"/>
      <c r="B211" s="42"/>
      <c r="C211" s="43"/>
      <c r="D211" s="235" t="s">
        <v>479</v>
      </c>
      <c r="E211" s="43"/>
      <c r="F211" s="291" t="s">
        <v>630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479</v>
      </c>
      <c r="AU211" s="20" t="s">
        <v>79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2292</v>
      </c>
      <c r="G212" s="234"/>
      <c r="H212" s="238">
        <v>62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79</v>
      </c>
      <c r="AV212" s="13" t="s">
        <v>79</v>
      </c>
      <c r="AW212" s="13" t="s">
        <v>32</v>
      </c>
      <c r="AX212" s="13" t="s">
        <v>70</v>
      </c>
      <c r="AY212" s="244" t="s">
        <v>164</v>
      </c>
    </row>
    <row r="213" s="14" customFormat="1">
      <c r="A213" s="14"/>
      <c r="B213" s="245"/>
      <c r="C213" s="246"/>
      <c r="D213" s="235" t="s">
        <v>175</v>
      </c>
      <c r="E213" s="247" t="s">
        <v>19</v>
      </c>
      <c r="F213" s="248" t="s">
        <v>177</v>
      </c>
      <c r="G213" s="246"/>
      <c r="H213" s="249">
        <v>62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175</v>
      </c>
      <c r="AU213" s="255" t="s">
        <v>79</v>
      </c>
      <c r="AV213" s="14" t="s">
        <v>171</v>
      </c>
      <c r="AW213" s="14" t="s">
        <v>32</v>
      </c>
      <c r="AX213" s="14" t="s">
        <v>77</v>
      </c>
      <c r="AY213" s="255" t="s">
        <v>164</v>
      </c>
    </row>
    <row r="214" s="2" customFormat="1" ht="24.15" customHeight="1">
      <c r="A214" s="41"/>
      <c r="B214" s="42"/>
      <c r="C214" s="215" t="s">
        <v>420</v>
      </c>
      <c r="D214" s="215" t="s">
        <v>166</v>
      </c>
      <c r="E214" s="216" t="s">
        <v>1460</v>
      </c>
      <c r="F214" s="217" t="s">
        <v>1461</v>
      </c>
      <c r="G214" s="218" t="s">
        <v>200</v>
      </c>
      <c r="H214" s="219">
        <v>73.5</v>
      </c>
      <c r="I214" s="220"/>
      <c r="J214" s="221">
        <f>ROUND(I214*H214,2)</f>
        <v>0</v>
      </c>
      <c r="K214" s="217" t="s">
        <v>19</v>
      </c>
      <c r="L214" s="47"/>
      <c r="M214" s="222" t="s">
        <v>19</v>
      </c>
      <c r="N214" s="223" t="s">
        <v>41</v>
      </c>
      <c r="O214" s="87"/>
      <c r="P214" s="224">
        <f>O214*H214</f>
        <v>0</v>
      </c>
      <c r="Q214" s="224">
        <v>0.0038</v>
      </c>
      <c r="R214" s="224">
        <f>Q214*H214</f>
        <v>0.27929999999999999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171</v>
      </c>
      <c r="AT214" s="226" t="s">
        <v>166</v>
      </c>
      <c r="AU214" s="226" t="s">
        <v>79</v>
      </c>
      <c r="AY214" s="20" t="s">
        <v>164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77</v>
      </c>
      <c r="BK214" s="227">
        <f>ROUND(I214*H214,2)</f>
        <v>0</v>
      </c>
      <c r="BL214" s="20" t="s">
        <v>171</v>
      </c>
      <c r="BM214" s="226" t="s">
        <v>2304</v>
      </c>
    </row>
    <row r="215" s="2" customFormat="1">
      <c r="A215" s="41"/>
      <c r="B215" s="42"/>
      <c r="C215" s="43"/>
      <c r="D215" s="235" t="s">
        <v>479</v>
      </c>
      <c r="E215" s="43"/>
      <c r="F215" s="291" t="s">
        <v>1463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479</v>
      </c>
      <c r="AU215" s="20" t="s">
        <v>79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2305</v>
      </c>
      <c r="G216" s="234"/>
      <c r="H216" s="238">
        <v>73.5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4" customFormat="1">
      <c r="A217" s="14"/>
      <c r="B217" s="245"/>
      <c r="C217" s="246"/>
      <c r="D217" s="235" t="s">
        <v>175</v>
      </c>
      <c r="E217" s="247" t="s">
        <v>19</v>
      </c>
      <c r="F217" s="248" t="s">
        <v>177</v>
      </c>
      <c r="G217" s="246"/>
      <c r="H217" s="249">
        <v>73.5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175</v>
      </c>
      <c r="AU217" s="255" t="s">
        <v>79</v>
      </c>
      <c r="AV217" s="14" t="s">
        <v>171</v>
      </c>
      <c r="AW217" s="14" t="s">
        <v>32</v>
      </c>
      <c r="AX217" s="14" t="s">
        <v>77</v>
      </c>
      <c r="AY217" s="255" t="s">
        <v>164</v>
      </c>
    </row>
    <row r="218" s="2" customFormat="1" ht="24.15" customHeight="1">
      <c r="A218" s="41"/>
      <c r="B218" s="42"/>
      <c r="C218" s="215" t="s">
        <v>427</v>
      </c>
      <c r="D218" s="215" t="s">
        <v>166</v>
      </c>
      <c r="E218" s="216" t="s">
        <v>1465</v>
      </c>
      <c r="F218" s="217" t="s">
        <v>1466</v>
      </c>
      <c r="G218" s="218" t="s">
        <v>200</v>
      </c>
      <c r="H218" s="219">
        <v>119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41</v>
      </c>
      <c r="O218" s="87"/>
      <c r="P218" s="224">
        <f>O218*H218</f>
        <v>0</v>
      </c>
      <c r="Q218" s="224">
        <v>0.0038</v>
      </c>
      <c r="R218" s="224">
        <f>Q218*H218</f>
        <v>0.45219999999999999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171</v>
      </c>
      <c r="AT218" s="226" t="s">
        <v>166</v>
      </c>
      <c r="AU218" s="226" t="s">
        <v>79</v>
      </c>
      <c r="AY218" s="20" t="s">
        <v>164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77</v>
      </c>
      <c r="BK218" s="227">
        <f>ROUND(I218*H218,2)</f>
        <v>0</v>
      </c>
      <c r="BL218" s="20" t="s">
        <v>171</v>
      </c>
      <c r="BM218" s="226" t="s">
        <v>2306</v>
      </c>
    </row>
    <row r="219" s="2" customFormat="1">
      <c r="A219" s="41"/>
      <c r="B219" s="42"/>
      <c r="C219" s="43"/>
      <c r="D219" s="235" t="s">
        <v>479</v>
      </c>
      <c r="E219" s="43"/>
      <c r="F219" s="291" t="s">
        <v>1468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479</v>
      </c>
      <c r="AU219" s="20" t="s">
        <v>79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2307</v>
      </c>
      <c r="G220" s="234"/>
      <c r="H220" s="238">
        <v>119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79</v>
      </c>
      <c r="AV220" s="13" t="s">
        <v>79</v>
      </c>
      <c r="AW220" s="13" t="s">
        <v>32</v>
      </c>
      <c r="AX220" s="13" t="s">
        <v>70</v>
      </c>
      <c r="AY220" s="244" t="s">
        <v>164</v>
      </c>
    </row>
    <row r="221" s="14" customFormat="1">
      <c r="A221" s="14"/>
      <c r="B221" s="245"/>
      <c r="C221" s="246"/>
      <c r="D221" s="235" t="s">
        <v>175</v>
      </c>
      <c r="E221" s="247" t="s">
        <v>19</v>
      </c>
      <c r="F221" s="248" t="s">
        <v>177</v>
      </c>
      <c r="G221" s="246"/>
      <c r="H221" s="249">
        <v>119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175</v>
      </c>
      <c r="AU221" s="255" t="s">
        <v>79</v>
      </c>
      <c r="AV221" s="14" t="s">
        <v>171</v>
      </c>
      <c r="AW221" s="14" t="s">
        <v>32</v>
      </c>
      <c r="AX221" s="14" t="s">
        <v>77</v>
      </c>
      <c r="AY221" s="255" t="s">
        <v>164</v>
      </c>
    </row>
    <row r="222" s="12" customFormat="1" ht="22.8" customHeight="1">
      <c r="A222" s="12"/>
      <c r="B222" s="199"/>
      <c r="C222" s="200"/>
      <c r="D222" s="201" t="s">
        <v>69</v>
      </c>
      <c r="E222" s="213" t="s">
        <v>640</v>
      </c>
      <c r="F222" s="213" t="s">
        <v>641</v>
      </c>
      <c r="G222" s="200"/>
      <c r="H222" s="200"/>
      <c r="I222" s="203"/>
      <c r="J222" s="214">
        <f>BK222</f>
        <v>0</v>
      </c>
      <c r="K222" s="200"/>
      <c r="L222" s="205"/>
      <c r="M222" s="206"/>
      <c r="N222" s="207"/>
      <c r="O222" s="207"/>
      <c r="P222" s="208">
        <f>SUM(P223:P231)</f>
        <v>0</v>
      </c>
      <c r="Q222" s="207"/>
      <c r="R222" s="208">
        <f>SUM(R223:R231)</f>
        <v>0.053999999999999999</v>
      </c>
      <c r="S222" s="207"/>
      <c r="T222" s="209">
        <f>SUM(T223:T231)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10" t="s">
        <v>77</v>
      </c>
      <c r="AT222" s="211" t="s">
        <v>69</v>
      </c>
      <c r="AU222" s="211" t="s">
        <v>77</v>
      </c>
      <c r="AY222" s="210" t="s">
        <v>164</v>
      </c>
      <c r="BK222" s="212">
        <f>SUM(BK223:BK231)</f>
        <v>0</v>
      </c>
    </row>
    <row r="223" s="2" customFormat="1" ht="24.15" customHeight="1">
      <c r="A223" s="41"/>
      <c r="B223" s="42"/>
      <c r="C223" s="215" t="s">
        <v>433</v>
      </c>
      <c r="D223" s="215" t="s">
        <v>166</v>
      </c>
      <c r="E223" s="216" t="s">
        <v>642</v>
      </c>
      <c r="F223" s="217" t="s">
        <v>643</v>
      </c>
      <c r="G223" s="218" t="s">
        <v>385</v>
      </c>
      <c r="H223" s="219">
        <v>6</v>
      </c>
      <c r="I223" s="220"/>
      <c r="J223" s="221">
        <f>ROUND(I223*H223,2)</f>
        <v>0</v>
      </c>
      <c r="K223" s="217" t="s">
        <v>19</v>
      </c>
      <c r="L223" s="47"/>
      <c r="M223" s="222" t="s">
        <v>19</v>
      </c>
      <c r="N223" s="223" t="s">
        <v>41</v>
      </c>
      <c r="O223" s="87"/>
      <c r="P223" s="224">
        <f>O223*H223</f>
        <v>0</v>
      </c>
      <c r="Q223" s="224">
        <v>0.002</v>
      </c>
      <c r="R223" s="224">
        <f>Q223*H223</f>
        <v>0.012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79</v>
      </c>
      <c r="AY223" s="20" t="s">
        <v>164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77</v>
      </c>
      <c r="BK223" s="227">
        <f>ROUND(I223*H223,2)</f>
        <v>0</v>
      </c>
      <c r="BL223" s="20" t="s">
        <v>171</v>
      </c>
      <c r="BM223" s="226" t="s">
        <v>2308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2309</v>
      </c>
      <c r="G224" s="234"/>
      <c r="H224" s="238">
        <v>6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4" customFormat="1">
      <c r="A225" s="14"/>
      <c r="B225" s="245"/>
      <c r="C225" s="246"/>
      <c r="D225" s="235" t="s">
        <v>175</v>
      </c>
      <c r="E225" s="247" t="s">
        <v>19</v>
      </c>
      <c r="F225" s="248" t="s">
        <v>177</v>
      </c>
      <c r="G225" s="246"/>
      <c r="H225" s="249">
        <v>6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175</v>
      </c>
      <c r="AU225" s="255" t="s">
        <v>79</v>
      </c>
      <c r="AV225" s="14" t="s">
        <v>171</v>
      </c>
      <c r="AW225" s="14" t="s">
        <v>32</v>
      </c>
      <c r="AX225" s="14" t="s">
        <v>77</v>
      </c>
      <c r="AY225" s="255" t="s">
        <v>164</v>
      </c>
    </row>
    <row r="226" s="2" customFormat="1" ht="24.15" customHeight="1">
      <c r="A226" s="41"/>
      <c r="B226" s="42"/>
      <c r="C226" s="215" t="s">
        <v>439</v>
      </c>
      <c r="D226" s="215" t="s">
        <v>166</v>
      </c>
      <c r="E226" s="216" t="s">
        <v>646</v>
      </c>
      <c r="F226" s="217" t="s">
        <v>647</v>
      </c>
      <c r="G226" s="218" t="s">
        <v>385</v>
      </c>
      <c r="H226" s="219">
        <v>18</v>
      </c>
      <c r="I226" s="220"/>
      <c r="J226" s="221">
        <f>ROUND(I226*H226,2)</f>
        <v>0</v>
      </c>
      <c r="K226" s="217" t="s">
        <v>19</v>
      </c>
      <c r="L226" s="47"/>
      <c r="M226" s="222" t="s">
        <v>19</v>
      </c>
      <c r="N226" s="223" t="s">
        <v>41</v>
      </c>
      <c r="O226" s="87"/>
      <c r="P226" s="224">
        <f>O226*H226</f>
        <v>0</v>
      </c>
      <c r="Q226" s="224">
        <v>0.002</v>
      </c>
      <c r="R226" s="224">
        <f>Q226*H226</f>
        <v>0.036000000000000004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171</v>
      </c>
      <c r="AT226" s="226" t="s">
        <v>166</v>
      </c>
      <c r="AU226" s="226" t="s">
        <v>79</v>
      </c>
      <c r="AY226" s="20" t="s">
        <v>164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77</v>
      </c>
      <c r="BK226" s="227">
        <f>ROUND(I226*H226,2)</f>
        <v>0</v>
      </c>
      <c r="BL226" s="20" t="s">
        <v>171</v>
      </c>
      <c r="BM226" s="226" t="s">
        <v>2310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2311</v>
      </c>
      <c r="G227" s="234"/>
      <c r="H227" s="238">
        <v>18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79</v>
      </c>
      <c r="AV227" s="13" t="s">
        <v>79</v>
      </c>
      <c r="AW227" s="13" t="s">
        <v>32</v>
      </c>
      <c r="AX227" s="13" t="s">
        <v>70</v>
      </c>
      <c r="AY227" s="244" t="s">
        <v>164</v>
      </c>
    </row>
    <row r="228" s="14" customFormat="1">
      <c r="A228" s="14"/>
      <c r="B228" s="245"/>
      <c r="C228" s="246"/>
      <c r="D228" s="235" t="s">
        <v>175</v>
      </c>
      <c r="E228" s="247" t="s">
        <v>19</v>
      </c>
      <c r="F228" s="248" t="s">
        <v>177</v>
      </c>
      <c r="G228" s="246"/>
      <c r="H228" s="249">
        <v>18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175</v>
      </c>
      <c r="AU228" s="255" t="s">
        <v>79</v>
      </c>
      <c r="AV228" s="14" t="s">
        <v>171</v>
      </c>
      <c r="AW228" s="14" t="s">
        <v>32</v>
      </c>
      <c r="AX228" s="14" t="s">
        <v>77</v>
      </c>
      <c r="AY228" s="255" t="s">
        <v>164</v>
      </c>
    </row>
    <row r="229" s="2" customFormat="1" ht="24.15" customHeight="1">
      <c r="A229" s="41"/>
      <c r="B229" s="42"/>
      <c r="C229" s="215" t="s">
        <v>444</v>
      </c>
      <c r="D229" s="215" t="s">
        <v>166</v>
      </c>
      <c r="E229" s="216" t="s">
        <v>650</v>
      </c>
      <c r="F229" s="217" t="s">
        <v>651</v>
      </c>
      <c r="G229" s="218" t="s">
        <v>385</v>
      </c>
      <c r="H229" s="219">
        <v>3</v>
      </c>
      <c r="I229" s="220"/>
      <c r="J229" s="221">
        <f>ROUND(I229*H229,2)</f>
        <v>0</v>
      </c>
      <c r="K229" s="217" t="s">
        <v>19</v>
      </c>
      <c r="L229" s="47"/>
      <c r="M229" s="222" t="s">
        <v>19</v>
      </c>
      <c r="N229" s="223" t="s">
        <v>41</v>
      </c>
      <c r="O229" s="87"/>
      <c r="P229" s="224">
        <f>O229*H229</f>
        <v>0</v>
      </c>
      <c r="Q229" s="224">
        <v>0.002</v>
      </c>
      <c r="R229" s="224">
        <f>Q229*H229</f>
        <v>0.0060000000000000001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171</v>
      </c>
      <c r="AT229" s="226" t="s">
        <v>166</v>
      </c>
      <c r="AU229" s="226" t="s">
        <v>79</v>
      </c>
      <c r="AY229" s="20" t="s">
        <v>164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77</v>
      </c>
      <c r="BK229" s="227">
        <f>ROUND(I229*H229,2)</f>
        <v>0</v>
      </c>
      <c r="BL229" s="20" t="s">
        <v>171</v>
      </c>
      <c r="BM229" s="226" t="s">
        <v>2312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2313</v>
      </c>
      <c r="G230" s="234"/>
      <c r="H230" s="238">
        <v>3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4" customFormat="1">
      <c r="A231" s="14"/>
      <c r="B231" s="245"/>
      <c r="C231" s="246"/>
      <c r="D231" s="235" t="s">
        <v>175</v>
      </c>
      <c r="E231" s="247" t="s">
        <v>19</v>
      </c>
      <c r="F231" s="248" t="s">
        <v>177</v>
      </c>
      <c r="G231" s="246"/>
      <c r="H231" s="249">
        <v>3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175</v>
      </c>
      <c r="AU231" s="255" t="s">
        <v>79</v>
      </c>
      <c r="AV231" s="14" t="s">
        <v>171</v>
      </c>
      <c r="AW231" s="14" t="s">
        <v>32</v>
      </c>
      <c r="AX231" s="14" t="s">
        <v>77</v>
      </c>
      <c r="AY231" s="255" t="s">
        <v>164</v>
      </c>
    </row>
    <row r="232" s="12" customFormat="1" ht="22.8" customHeight="1">
      <c r="A232" s="12"/>
      <c r="B232" s="199"/>
      <c r="C232" s="200"/>
      <c r="D232" s="201" t="s">
        <v>69</v>
      </c>
      <c r="E232" s="213" t="s">
        <v>658</v>
      </c>
      <c r="F232" s="213" t="s">
        <v>659</v>
      </c>
      <c r="G232" s="200"/>
      <c r="H232" s="200"/>
      <c r="I232" s="203"/>
      <c r="J232" s="214">
        <f>BK232</f>
        <v>0</v>
      </c>
      <c r="K232" s="200"/>
      <c r="L232" s="205"/>
      <c r="M232" s="206"/>
      <c r="N232" s="207"/>
      <c r="O232" s="207"/>
      <c r="P232" s="208">
        <f>SUM(P233:P273)</f>
        <v>0</v>
      </c>
      <c r="Q232" s="207"/>
      <c r="R232" s="208">
        <f>SUM(R233:R273)</f>
        <v>0.85377120000000006</v>
      </c>
      <c r="S232" s="207"/>
      <c r="T232" s="209">
        <f>SUM(T233:T273)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77</v>
      </c>
      <c r="AT232" s="211" t="s">
        <v>69</v>
      </c>
      <c r="AU232" s="211" t="s">
        <v>77</v>
      </c>
      <c r="AY232" s="210" t="s">
        <v>164</v>
      </c>
      <c r="BK232" s="212">
        <f>SUM(BK233:BK273)</f>
        <v>0</v>
      </c>
    </row>
    <row r="233" s="2" customFormat="1" ht="24.15" customHeight="1">
      <c r="A233" s="41"/>
      <c r="B233" s="42"/>
      <c r="C233" s="215" t="s">
        <v>450</v>
      </c>
      <c r="D233" s="215" t="s">
        <v>166</v>
      </c>
      <c r="E233" s="216" t="s">
        <v>1487</v>
      </c>
      <c r="F233" s="217" t="s">
        <v>1488</v>
      </c>
      <c r="G233" s="218" t="s">
        <v>385</v>
      </c>
      <c r="H233" s="219">
        <v>1</v>
      </c>
      <c r="I233" s="220"/>
      <c r="J233" s="221">
        <f>ROUND(I233*H233,2)</f>
        <v>0</v>
      </c>
      <c r="K233" s="217" t="s">
        <v>170</v>
      </c>
      <c r="L233" s="47"/>
      <c r="M233" s="222" t="s">
        <v>19</v>
      </c>
      <c r="N233" s="223" t="s">
        <v>41</v>
      </c>
      <c r="O233" s="87"/>
      <c r="P233" s="224">
        <f>O233*H233</f>
        <v>0</v>
      </c>
      <c r="Q233" s="224">
        <v>0.00072000000000000005</v>
      </c>
      <c r="R233" s="224">
        <f>Q233*H233</f>
        <v>0.00072000000000000005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171</v>
      </c>
      <c r="AT233" s="226" t="s">
        <v>166</v>
      </c>
      <c r="AU233" s="226" t="s">
        <v>79</v>
      </c>
      <c r="AY233" s="20" t="s">
        <v>164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77</v>
      </c>
      <c r="BK233" s="227">
        <f>ROUND(I233*H233,2)</f>
        <v>0</v>
      </c>
      <c r="BL233" s="20" t="s">
        <v>171</v>
      </c>
      <c r="BM233" s="226" t="s">
        <v>2314</v>
      </c>
    </row>
    <row r="234" s="2" customFormat="1">
      <c r="A234" s="41"/>
      <c r="B234" s="42"/>
      <c r="C234" s="43"/>
      <c r="D234" s="228" t="s">
        <v>173</v>
      </c>
      <c r="E234" s="43"/>
      <c r="F234" s="229" t="s">
        <v>1490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173</v>
      </c>
      <c r="AU234" s="20" t="s">
        <v>79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2315</v>
      </c>
      <c r="G235" s="234"/>
      <c r="H235" s="238">
        <v>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79</v>
      </c>
      <c r="AV235" s="13" t="s">
        <v>79</v>
      </c>
      <c r="AW235" s="13" t="s">
        <v>32</v>
      </c>
      <c r="AX235" s="13" t="s">
        <v>70</v>
      </c>
      <c r="AY235" s="244" t="s">
        <v>164</v>
      </c>
    </row>
    <row r="236" s="14" customFormat="1">
      <c r="A236" s="14"/>
      <c r="B236" s="245"/>
      <c r="C236" s="246"/>
      <c r="D236" s="235" t="s">
        <v>175</v>
      </c>
      <c r="E236" s="247" t="s">
        <v>19</v>
      </c>
      <c r="F236" s="248" t="s">
        <v>177</v>
      </c>
      <c r="G236" s="246"/>
      <c r="H236" s="249">
        <v>1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175</v>
      </c>
      <c r="AU236" s="255" t="s">
        <v>79</v>
      </c>
      <c r="AV236" s="14" t="s">
        <v>171</v>
      </c>
      <c r="AW236" s="14" t="s">
        <v>32</v>
      </c>
      <c r="AX236" s="14" t="s">
        <v>77</v>
      </c>
      <c r="AY236" s="255" t="s">
        <v>164</v>
      </c>
    </row>
    <row r="237" s="2" customFormat="1" ht="16.5" customHeight="1">
      <c r="A237" s="41"/>
      <c r="B237" s="42"/>
      <c r="C237" s="277" t="s">
        <v>455</v>
      </c>
      <c r="D237" s="277" t="s">
        <v>306</v>
      </c>
      <c r="E237" s="278" t="s">
        <v>1493</v>
      </c>
      <c r="F237" s="279" t="s">
        <v>1494</v>
      </c>
      <c r="G237" s="280" t="s">
        <v>385</v>
      </c>
      <c r="H237" s="281">
        <v>1</v>
      </c>
      <c r="I237" s="282"/>
      <c r="J237" s="283">
        <f>ROUND(I237*H237,2)</f>
        <v>0</v>
      </c>
      <c r="K237" s="279" t="s">
        <v>170</v>
      </c>
      <c r="L237" s="284"/>
      <c r="M237" s="285" t="s">
        <v>19</v>
      </c>
      <c r="N237" s="286" t="s">
        <v>41</v>
      </c>
      <c r="O237" s="87"/>
      <c r="P237" s="224">
        <f>O237*H237</f>
        <v>0</v>
      </c>
      <c r="Q237" s="224">
        <v>0.012</v>
      </c>
      <c r="R237" s="224">
        <f>Q237*H237</f>
        <v>0.012</v>
      </c>
      <c r="S237" s="224">
        <v>0</v>
      </c>
      <c r="T237" s="225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6" t="s">
        <v>217</v>
      </c>
      <c r="AT237" s="226" t="s">
        <v>306</v>
      </c>
      <c r="AU237" s="226" t="s">
        <v>79</v>
      </c>
      <c r="AY237" s="20" t="s">
        <v>164</v>
      </c>
      <c r="BE237" s="227">
        <f>IF(N237="základní",J237,0)</f>
        <v>0</v>
      </c>
      <c r="BF237" s="227">
        <f>IF(N237="snížená",J237,0)</f>
        <v>0</v>
      </c>
      <c r="BG237" s="227">
        <f>IF(N237="zákl. přenesená",J237,0)</f>
        <v>0</v>
      </c>
      <c r="BH237" s="227">
        <f>IF(N237="sníž. přenesená",J237,0)</f>
        <v>0</v>
      </c>
      <c r="BI237" s="227">
        <f>IF(N237="nulová",J237,0)</f>
        <v>0</v>
      </c>
      <c r="BJ237" s="20" t="s">
        <v>77</v>
      </c>
      <c r="BK237" s="227">
        <f>ROUND(I237*H237,2)</f>
        <v>0</v>
      </c>
      <c r="BL237" s="20" t="s">
        <v>171</v>
      </c>
      <c r="BM237" s="226" t="s">
        <v>2316</v>
      </c>
    </row>
    <row r="238" s="2" customFormat="1">
      <c r="A238" s="41"/>
      <c r="B238" s="42"/>
      <c r="C238" s="43"/>
      <c r="D238" s="235" t="s">
        <v>479</v>
      </c>
      <c r="E238" s="43"/>
      <c r="F238" s="291" t="s">
        <v>1496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479</v>
      </c>
      <c r="AU238" s="20" t="s">
        <v>79</v>
      </c>
    </row>
    <row r="239" s="2" customFormat="1" ht="16.5" customHeight="1">
      <c r="A239" s="41"/>
      <c r="B239" s="42"/>
      <c r="C239" s="215" t="s">
        <v>665</v>
      </c>
      <c r="D239" s="215" t="s">
        <v>166</v>
      </c>
      <c r="E239" s="216" t="s">
        <v>697</v>
      </c>
      <c r="F239" s="217" t="s">
        <v>698</v>
      </c>
      <c r="G239" s="218" t="s">
        <v>385</v>
      </c>
      <c r="H239" s="219">
        <v>4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41</v>
      </c>
      <c r="O239" s="87"/>
      <c r="P239" s="224">
        <f>O239*H239</f>
        <v>0</v>
      </c>
      <c r="Q239" s="224">
        <v>0.0013628</v>
      </c>
      <c r="R239" s="224">
        <f>Q239*H239</f>
        <v>0.0054511999999999998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79</v>
      </c>
      <c r="AY239" s="20" t="s">
        <v>164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77</v>
      </c>
      <c r="BK239" s="227">
        <f>ROUND(I239*H239,2)</f>
        <v>0</v>
      </c>
      <c r="BL239" s="20" t="s">
        <v>171</v>
      </c>
      <c r="BM239" s="226" t="s">
        <v>2317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700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79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2318</v>
      </c>
      <c r="G241" s="234"/>
      <c r="H241" s="238">
        <v>4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79</v>
      </c>
      <c r="AV241" s="13" t="s">
        <v>79</v>
      </c>
      <c r="AW241" s="13" t="s">
        <v>32</v>
      </c>
      <c r="AX241" s="13" t="s">
        <v>70</v>
      </c>
      <c r="AY241" s="244" t="s">
        <v>164</v>
      </c>
    </row>
    <row r="242" s="14" customFormat="1">
      <c r="A242" s="14"/>
      <c r="B242" s="245"/>
      <c r="C242" s="246"/>
      <c r="D242" s="235" t="s">
        <v>175</v>
      </c>
      <c r="E242" s="247" t="s">
        <v>19</v>
      </c>
      <c r="F242" s="248" t="s">
        <v>177</v>
      </c>
      <c r="G242" s="246"/>
      <c r="H242" s="249">
        <v>4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175</v>
      </c>
      <c r="AU242" s="255" t="s">
        <v>79</v>
      </c>
      <c r="AV242" s="14" t="s">
        <v>171</v>
      </c>
      <c r="AW242" s="14" t="s">
        <v>32</v>
      </c>
      <c r="AX242" s="14" t="s">
        <v>77</v>
      </c>
      <c r="AY242" s="255" t="s">
        <v>164</v>
      </c>
    </row>
    <row r="243" s="2" customFormat="1" ht="16.5" customHeight="1">
      <c r="A243" s="41"/>
      <c r="B243" s="42"/>
      <c r="C243" s="277" t="s">
        <v>670</v>
      </c>
      <c r="D243" s="277" t="s">
        <v>306</v>
      </c>
      <c r="E243" s="278" t="s">
        <v>703</v>
      </c>
      <c r="F243" s="279" t="s">
        <v>704</v>
      </c>
      <c r="G243" s="280" t="s">
        <v>385</v>
      </c>
      <c r="H243" s="281">
        <v>4</v>
      </c>
      <c r="I243" s="282"/>
      <c r="J243" s="283">
        <f>ROUND(I243*H243,2)</f>
        <v>0</v>
      </c>
      <c r="K243" s="279" t="s">
        <v>170</v>
      </c>
      <c r="L243" s="284"/>
      <c r="M243" s="285" t="s">
        <v>19</v>
      </c>
      <c r="N243" s="286" t="s">
        <v>41</v>
      </c>
      <c r="O243" s="87"/>
      <c r="P243" s="224">
        <f>O243*H243</f>
        <v>0</v>
      </c>
      <c r="Q243" s="224">
        <v>0.042999999999999997</v>
      </c>
      <c r="R243" s="224">
        <f>Q243*H243</f>
        <v>0.17199999999999999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217</v>
      </c>
      <c r="AT243" s="226" t="s">
        <v>306</v>
      </c>
      <c r="AU243" s="226" t="s">
        <v>79</v>
      </c>
      <c r="AY243" s="20" t="s">
        <v>164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77</v>
      </c>
      <c r="BK243" s="227">
        <f>ROUND(I243*H243,2)</f>
        <v>0</v>
      </c>
      <c r="BL243" s="20" t="s">
        <v>171</v>
      </c>
      <c r="BM243" s="226" t="s">
        <v>2319</v>
      </c>
    </row>
    <row r="244" s="2" customFormat="1">
      <c r="A244" s="41"/>
      <c r="B244" s="42"/>
      <c r="C244" s="43"/>
      <c r="D244" s="235" t="s">
        <v>479</v>
      </c>
      <c r="E244" s="43"/>
      <c r="F244" s="291" t="s">
        <v>706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479</v>
      </c>
      <c r="AU244" s="20" t="s">
        <v>79</v>
      </c>
    </row>
    <row r="245" s="2" customFormat="1" ht="16.5" customHeight="1">
      <c r="A245" s="41"/>
      <c r="B245" s="42"/>
      <c r="C245" s="277" t="s">
        <v>676</v>
      </c>
      <c r="D245" s="277" t="s">
        <v>306</v>
      </c>
      <c r="E245" s="278" t="s">
        <v>708</v>
      </c>
      <c r="F245" s="279" t="s">
        <v>709</v>
      </c>
      <c r="G245" s="280" t="s">
        <v>385</v>
      </c>
      <c r="H245" s="281">
        <v>4</v>
      </c>
      <c r="I245" s="282"/>
      <c r="J245" s="283">
        <f>ROUND(I245*H245,2)</f>
        <v>0</v>
      </c>
      <c r="K245" s="279" t="s">
        <v>170</v>
      </c>
      <c r="L245" s="284"/>
      <c r="M245" s="285" t="s">
        <v>19</v>
      </c>
      <c r="N245" s="286" t="s">
        <v>41</v>
      </c>
      <c r="O245" s="87"/>
      <c r="P245" s="224">
        <f>O245*H245</f>
        <v>0</v>
      </c>
      <c r="Q245" s="224">
        <v>0.0015</v>
      </c>
      <c r="R245" s="224">
        <f>Q245*H245</f>
        <v>0.0060000000000000001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217</v>
      </c>
      <c r="AT245" s="226" t="s">
        <v>306</v>
      </c>
      <c r="AU245" s="226" t="s">
        <v>79</v>
      </c>
      <c r="AY245" s="20" t="s">
        <v>164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77</v>
      </c>
      <c r="BK245" s="227">
        <f>ROUND(I245*H245,2)</f>
        <v>0</v>
      </c>
      <c r="BL245" s="20" t="s">
        <v>171</v>
      </c>
      <c r="BM245" s="226" t="s">
        <v>2320</v>
      </c>
    </row>
    <row r="246" s="2" customFormat="1" ht="16.5" customHeight="1">
      <c r="A246" s="41"/>
      <c r="B246" s="42"/>
      <c r="C246" s="215" t="s">
        <v>681</v>
      </c>
      <c r="D246" s="215" t="s">
        <v>166</v>
      </c>
      <c r="E246" s="216" t="s">
        <v>712</v>
      </c>
      <c r="F246" s="217" t="s">
        <v>713</v>
      </c>
      <c r="G246" s="218" t="s">
        <v>385</v>
      </c>
      <c r="H246" s="219">
        <v>1</v>
      </c>
      <c r="I246" s="220"/>
      <c r="J246" s="221">
        <f>ROUND(I246*H246,2)</f>
        <v>0</v>
      </c>
      <c r="K246" s="217" t="s">
        <v>19</v>
      </c>
      <c r="L246" s="47"/>
      <c r="M246" s="222" t="s">
        <v>19</v>
      </c>
      <c r="N246" s="223" t="s">
        <v>41</v>
      </c>
      <c r="O246" s="87"/>
      <c r="P246" s="224">
        <f>O246*H246</f>
        <v>0</v>
      </c>
      <c r="Q246" s="224">
        <v>0.040000000000000001</v>
      </c>
      <c r="R246" s="224">
        <f>Q246*H246</f>
        <v>0.040000000000000001</v>
      </c>
      <c r="S246" s="224">
        <v>0</v>
      </c>
      <c r="T246" s="225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6" t="s">
        <v>171</v>
      </c>
      <c r="AT246" s="226" t="s">
        <v>166</v>
      </c>
      <c r="AU246" s="226" t="s">
        <v>79</v>
      </c>
      <c r="AY246" s="20" t="s">
        <v>164</v>
      </c>
      <c r="BE246" s="227">
        <f>IF(N246="základní",J246,0)</f>
        <v>0</v>
      </c>
      <c r="BF246" s="227">
        <f>IF(N246="snížená",J246,0)</f>
        <v>0</v>
      </c>
      <c r="BG246" s="227">
        <f>IF(N246="zákl. přenesená",J246,0)</f>
        <v>0</v>
      </c>
      <c r="BH246" s="227">
        <f>IF(N246="sníž. přenesená",J246,0)</f>
        <v>0</v>
      </c>
      <c r="BI246" s="227">
        <f>IF(N246="nulová",J246,0)</f>
        <v>0</v>
      </c>
      <c r="BJ246" s="20" t="s">
        <v>77</v>
      </c>
      <c r="BK246" s="227">
        <f>ROUND(I246*H246,2)</f>
        <v>0</v>
      </c>
      <c r="BL246" s="20" t="s">
        <v>171</v>
      </c>
      <c r="BM246" s="226" t="s">
        <v>2321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2322</v>
      </c>
      <c r="G247" s="234"/>
      <c r="H247" s="238">
        <v>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79</v>
      </c>
      <c r="AV247" s="13" t="s">
        <v>79</v>
      </c>
      <c r="AW247" s="13" t="s">
        <v>32</v>
      </c>
      <c r="AX247" s="13" t="s">
        <v>70</v>
      </c>
      <c r="AY247" s="244" t="s">
        <v>164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177</v>
      </c>
      <c r="G248" s="246"/>
      <c r="H248" s="249">
        <v>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79</v>
      </c>
      <c r="AV248" s="14" t="s">
        <v>171</v>
      </c>
      <c r="AW248" s="14" t="s">
        <v>32</v>
      </c>
      <c r="AX248" s="14" t="s">
        <v>77</v>
      </c>
      <c r="AY248" s="255" t="s">
        <v>164</v>
      </c>
    </row>
    <row r="249" s="2" customFormat="1" ht="16.5" customHeight="1">
      <c r="A249" s="41"/>
      <c r="B249" s="42"/>
      <c r="C249" s="277" t="s">
        <v>687</v>
      </c>
      <c r="D249" s="277" t="s">
        <v>306</v>
      </c>
      <c r="E249" s="278" t="s">
        <v>717</v>
      </c>
      <c r="F249" s="279" t="s">
        <v>718</v>
      </c>
      <c r="G249" s="280" t="s">
        <v>385</v>
      </c>
      <c r="H249" s="281">
        <v>1</v>
      </c>
      <c r="I249" s="282"/>
      <c r="J249" s="283">
        <f>ROUND(I249*H249,2)</f>
        <v>0</v>
      </c>
      <c r="K249" s="279" t="s">
        <v>170</v>
      </c>
      <c r="L249" s="284"/>
      <c r="M249" s="285" t="s">
        <v>19</v>
      </c>
      <c r="N249" s="286" t="s">
        <v>41</v>
      </c>
      <c r="O249" s="87"/>
      <c r="P249" s="224">
        <f>O249*H249</f>
        <v>0</v>
      </c>
      <c r="Q249" s="224">
        <v>0.011100000000000001</v>
      </c>
      <c r="R249" s="224">
        <f>Q249*H249</f>
        <v>0.011100000000000001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217</v>
      </c>
      <c r="AT249" s="226" t="s">
        <v>306</v>
      </c>
      <c r="AU249" s="226" t="s">
        <v>79</v>
      </c>
      <c r="AY249" s="20" t="s">
        <v>164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77</v>
      </c>
      <c r="BK249" s="227">
        <f>ROUND(I249*H249,2)</f>
        <v>0</v>
      </c>
      <c r="BL249" s="20" t="s">
        <v>171</v>
      </c>
      <c r="BM249" s="226" t="s">
        <v>2323</v>
      </c>
    </row>
    <row r="250" s="13" customFormat="1">
      <c r="A250" s="13"/>
      <c r="B250" s="233"/>
      <c r="C250" s="234"/>
      <c r="D250" s="235" t="s">
        <v>175</v>
      </c>
      <c r="E250" s="236" t="s">
        <v>19</v>
      </c>
      <c r="F250" s="237" t="s">
        <v>2324</v>
      </c>
      <c r="G250" s="234"/>
      <c r="H250" s="238">
        <v>1</v>
      </c>
      <c r="I250" s="239"/>
      <c r="J250" s="234"/>
      <c r="K250" s="234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175</v>
      </c>
      <c r="AU250" s="244" t="s">
        <v>79</v>
      </c>
      <c r="AV250" s="13" t="s">
        <v>79</v>
      </c>
      <c r="AW250" s="13" t="s">
        <v>32</v>
      </c>
      <c r="AX250" s="13" t="s">
        <v>70</v>
      </c>
      <c r="AY250" s="244" t="s">
        <v>164</v>
      </c>
    </row>
    <row r="251" s="14" customFormat="1">
      <c r="A251" s="14"/>
      <c r="B251" s="245"/>
      <c r="C251" s="246"/>
      <c r="D251" s="235" t="s">
        <v>175</v>
      </c>
      <c r="E251" s="247" t="s">
        <v>19</v>
      </c>
      <c r="F251" s="248" t="s">
        <v>177</v>
      </c>
      <c r="G251" s="246"/>
      <c r="H251" s="249">
        <v>1</v>
      </c>
      <c r="I251" s="250"/>
      <c r="J251" s="246"/>
      <c r="K251" s="246"/>
      <c r="L251" s="251"/>
      <c r="M251" s="252"/>
      <c r="N251" s="253"/>
      <c r="O251" s="253"/>
      <c r="P251" s="253"/>
      <c r="Q251" s="253"/>
      <c r="R251" s="253"/>
      <c r="S251" s="253"/>
      <c r="T251" s="25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5" t="s">
        <v>175</v>
      </c>
      <c r="AU251" s="255" t="s">
        <v>79</v>
      </c>
      <c r="AV251" s="14" t="s">
        <v>171</v>
      </c>
      <c r="AW251" s="14" t="s">
        <v>32</v>
      </c>
      <c r="AX251" s="14" t="s">
        <v>77</v>
      </c>
      <c r="AY251" s="255" t="s">
        <v>164</v>
      </c>
    </row>
    <row r="252" s="2" customFormat="1" ht="16.5" customHeight="1">
      <c r="A252" s="41"/>
      <c r="B252" s="42"/>
      <c r="C252" s="277" t="s">
        <v>692</v>
      </c>
      <c r="D252" s="277" t="s">
        <v>306</v>
      </c>
      <c r="E252" s="278" t="s">
        <v>722</v>
      </c>
      <c r="F252" s="279" t="s">
        <v>723</v>
      </c>
      <c r="G252" s="280" t="s">
        <v>385</v>
      </c>
      <c r="H252" s="281">
        <v>1</v>
      </c>
      <c r="I252" s="282"/>
      <c r="J252" s="283">
        <f>ROUND(I252*H252,2)</f>
        <v>0</v>
      </c>
      <c r="K252" s="279" t="s">
        <v>170</v>
      </c>
      <c r="L252" s="284"/>
      <c r="M252" s="285" t="s">
        <v>19</v>
      </c>
      <c r="N252" s="286" t="s">
        <v>41</v>
      </c>
      <c r="O252" s="87"/>
      <c r="P252" s="224">
        <f>O252*H252</f>
        <v>0</v>
      </c>
      <c r="Q252" s="224">
        <v>0.00029999999999999997</v>
      </c>
      <c r="R252" s="224">
        <f>Q252*H252</f>
        <v>0.00029999999999999997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217</v>
      </c>
      <c r="AT252" s="226" t="s">
        <v>306</v>
      </c>
      <c r="AU252" s="226" t="s">
        <v>79</v>
      </c>
      <c r="AY252" s="20" t="s">
        <v>164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77</v>
      </c>
      <c r="BK252" s="227">
        <f>ROUND(I252*H252,2)</f>
        <v>0</v>
      </c>
      <c r="BL252" s="20" t="s">
        <v>171</v>
      </c>
      <c r="BM252" s="226" t="s">
        <v>2325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2326</v>
      </c>
      <c r="G253" s="234"/>
      <c r="H253" s="238">
        <v>1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79</v>
      </c>
      <c r="AV253" s="13" t="s">
        <v>79</v>
      </c>
      <c r="AW253" s="13" t="s">
        <v>32</v>
      </c>
      <c r="AX253" s="13" t="s">
        <v>70</v>
      </c>
      <c r="AY253" s="244" t="s">
        <v>164</v>
      </c>
    </row>
    <row r="254" s="14" customFormat="1">
      <c r="A254" s="14"/>
      <c r="B254" s="245"/>
      <c r="C254" s="246"/>
      <c r="D254" s="235" t="s">
        <v>175</v>
      </c>
      <c r="E254" s="247" t="s">
        <v>19</v>
      </c>
      <c r="F254" s="248" t="s">
        <v>177</v>
      </c>
      <c r="G254" s="246"/>
      <c r="H254" s="249">
        <v>1</v>
      </c>
      <c r="I254" s="250"/>
      <c r="J254" s="246"/>
      <c r="K254" s="246"/>
      <c r="L254" s="251"/>
      <c r="M254" s="252"/>
      <c r="N254" s="253"/>
      <c r="O254" s="253"/>
      <c r="P254" s="253"/>
      <c r="Q254" s="253"/>
      <c r="R254" s="253"/>
      <c r="S254" s="253"/>
      <c r="T254" s="25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5" t="s">
        <v>175</v>
      </c>
      <c r="AU254" s="255" t="s">
        <v>79</v>
      </c>
      <c r="AV254" s="14" t="s">
        <v>171</v>
      </c>
      <c r="AW254" s="14" t="s">
        <v>32</v>
      </c>
      <c r="AX254" s="14" t="s">
        <v>77</v>
      </c>
      <c r="AY254" s="255" t="s">
        <v>164</v>
      </c>
    </row>
    <row r="255" s="2" customFormat="1" ht="16.5" customHeight="1">
      <c r="A255" s="41"/>
      <c r="B255" s="42"/>
      <c r="C255" s="215" t="s">
        <v>696</v>
      </c>
      <c r="D255" s="215" t="s">
        <v>166</v>
      </c>
      <c r="E255" s="216" t="s">
        <v>727</v>
      </c>
      <c r="F255" s="217" t="s">
        <v>728</v>
      </c>
      <c r="G255" s="218" t="s">
        <v>385</v>
      </c>
      <c r="H255" s="219">
        <v>4</v>
      </c>
      <c r="I255" s="220"/>
      <c r="J255" s="221">
        <f>ROUND(I255*H255,2)</f>
        <v>0</v>
      </c>
      <c r="K255" s="217" t="s">
        <v>19</v>
      </c>
      <c r="L255" s="47"/>
      <c r="M255" s="222" t="s">
        <v>19</v>
      </c>
      <c r="N255" s="223" t="s">
        <v>41</v>
      </c>
      <c r="O255" s="87"/>
      <c r="P255" s="224">
        <f>O255*H255</f>
        <v>0</v>
      </c>
      <c r="Q255" s="224">
        <v>0.050000000000000003</v>
      </c>
      <c r="R255" s="224">
        <f>Q255*H255</f>
        <v>0.20000000000000001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171</v>
      </c>
      <c r="AT255" s="226" t="s">
        <v>166</v>
      </c>
      <c r="AU255" s="226" t="s">
        <v>79</v>
      </c>
      <c r="AY255" s="20" t="s">
        <v>164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77</v>
      </c>
      <c r="BK255" s="227">
        <f>ROUND(I255*H255,2)</f>
        <v>0</v>
      </c>
      <c r="BL255" s="20" t="s">
        <v>171</v>
      </c>
      <c r="BM255" s="226" t="s">
        <v>2327</v>
      </c>
    </row>
    <row r="256" s="13" customFormat="1">
      <c r="A256" s="13"/>
      <c r="B256" s="233"/>
      <c r="C256" s="234"/>
      <c r="D256" s="235" t="s">
        <v>175</v>
      </c>
      <c r="E256" s="236" t="s">
        <v>19</v>
      </c>
      <c r="F256" s="237" t="s">
        <v>2328</v>
      </c>
      <c r="G256" s="234"/>
      <c r="H256" s="238">
        <v>4</v>
      </c>
      <c r="I256" s="239"/>
      <c r="J256" s="234"/>
      <c r="K256" s="234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175</v>
      </c>
      <c r="AU256" s="244" t="s">
        <v>79</v>
      </c>
      <c r="AV256" s="13" t="s">
        <v>79</v>
      </c>
      <c r="AW256" s="13" t="s">
        <v>32</v>
      </c>
      <c r="AX256" s="13" t="s">
        <v>70</v>
      </c>
      <c r="AY256" s="244" t="s">
        <v>164</v>
      </c>
    </row>
    <row r="257" s="14" customFormat="1">
      <c r="A257" s="14"/>
      <c r="B257" s="245"/>
      <c r="C257" s="246"/>
      <c r="D257" s="235" t="s">
        <v>175</v>
      </c>
      <c r="E257" s="247" t="s">
        <v>19</v>
      </c>
      <c r="F257" s="248" t="s">
        <v>177</v>
      </c>
      <c r="G257" s="246"/>
      <c r="H257" s="249">
        <v>4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175</v>
      </c>
      <c r="AU257" s="255" t="s">
        <v>79</v>
      </c>
      <c r="AV257" s="14" t="s">
        <v>171</v>
      </c>
      <c r="AW257" s="14" t="s">
        <v>32</v>
      </c>
      <c r="AX257" s="14" t="s">
        <v>77</v>
      </c>
      <c r="AY257" s="255" t="s">
        <v>164</v>
      </c>
    </row>
    <row r="258" s="2" customFormat="1" ht="16.5" customHeight="1">
      <c r="A258" s="41"/>
      <c r="B258" s="42"/>
      <c r="C258" s="277" t="s">
        <v>702</v>
      </c>
      <c r="D258" s="277" t="s">
        <v>306</v>
      </c>
      <c r="E258" s="278" t="s">
        <v>732</v>
      </c>
      <c r="F258" s="279" t="s">
        <v>733</v>
      </c>
      <c r="G258" s="280" t="s">
        <v>385</v>
      </c>
      <c r="H258" s="281">
        <v>4</v>
      </c>
      <c r="I258" s="282"/>
      <c r="J258" s="283">
        <f>ROUND(I258*H258,2)</f>
        <v>0</v>
      </c>
      <c r="K258" s="279" t="s">
        <v>170</v>
      </c>
      <c r="L258" s="284"/>
      <c r="M258" s="285" t="s">
        <v>19</v>
      </c>
      <c r="N258" s="286" t="s">
        <v>41</v>
      </c>
      <c r="O258" s="87"/>
      <c r="P258" s="224">
        <f>O258*H258</f>
        <v>0</v>
      </c>
      <c r="Q258" s="224">
        <v>0.023800000000000002</v>
      </c>
      <c r="R258" s="224">
        <f>Q258*H258</f>
        <v>0.095200000000000007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217</v>
      </c>
      <c r="AT258" s="226" t="s">
        <v>306</v>
      </c>
      <c r="AU258" s="226" t="s">
        <v>79</v>
      </c>
      <c r="AY258" s="20" t="s">
        <v>164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77</v>
      </c>
      <c r="BK258" s="227">
        <f>ROUND(I258*H258,2)</f>
        <v>0</v>
      </c>
      <c r="BL258" s="20" t="s">
        <v>171</v>
      </c>
      <c r="BM258" s="226" t="s">
        <v>2329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2330</v>
      </c>
      <c r="G259" s="234"/>
      <c r="H259" s="238">
        <v>4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79</v>
      </c>
      <c r="AV259" s="13" t="s">
        <v>79</v>
      </c>
      <c r="AW259" s="13" t="s">
        <v>32</v>
      </c>
      <c r="AX259" s="13" t="s">
        <v>70</v>
      </c>
      <c r="AY259" s="244" t="s">
        <v>164</v>
      </c>
    </row>
    <row r="260" s="14" customFormat="1">
      <c r="A260" s="14"/>
      <c r="B260" s="245"/>
      <c r="C260" s="246"/>
      <c r="D260" s="235" t="s">
        <v>175</v>
      </c>
      <c r="E260" s="247" t="s">
        <v>19</v>
      </c>
      <c r="F260" s="248" t="s">
        <v>177</v>
      </c>
      <c r="G260" s="246"/>
      <c r="H260" s="249">
        <v>4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175</v>
      </c>
      <c r="AU260" s="255" t="s">
        <v>79</v>
      </c>
      <c r="AV260" s="14" t="s">
        <v>171</v>
      </c>
      <c r="AW260" s="14" t="s">
        <v>32</v>
      </c>
      <c r="AX260" s="14" t="s">
        <v>77</v>
      </c>
      <c r="AY260" s="255" t="s">
        <v>164</v>
      </c>
    </row>
    <row r="261" s="2" customFormat="1" ht="16.5" customHeight="1">
      <c r="A261" s="41"/>
      <c r="B261" s="42"/>
      <c r="C261" s="277" t="s">
        <v>707</v>
      </c>
      <c r="D261" s="277" t="s">
        <v>306</v>
      </c>
      <c r="E261" s="278" t="s">
        <v>737</v>
      </c>
      <c r="F261" s="279" t="s">
        <v>738</v>
      </c>
      <c r="G261" s="280" t="s">
        <v>385</v>
      </c>
      <c r="H261" s="281">
        <v>4</v>
      </c>
      <c r="I261" s="282"/>
      <c r="J261" s="283">
        <f>ROUND(I261*H261,2)</f>
        <v>0</v>
      </c>
      <c r="K261" s="279" t="s">
        <v>170</v>
      </c>
      <c r="L261" s="284"/>
      <c r="M261" s="285" t="s">
        <v>19</v>
      </c>
      <c r="N261" s="286" t="s">
        <v>41</v>
      </c>
      <c r="O261" s="87"/>
      <c r="P261" s="224">
        <f>O261*H261</f>
        <v>0</v>
      </c>
      <c r="Q261" s="224">
        <v>0.0025000000000000001</v>
      </c>
      <c r="R261" s="224">
        <f>Q261*H261</f>
        <v>0.01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217</v>
      </c>
      <c r="AT261" s="226" t="s">
        <v>306</v>
      </c>
      <c r="AU261" s="226" t="s">
        <v>79</v>
      </c>
      <c r="AY261" s="20" t="s">
        <v>164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77</v>
      </c>
      <c r="BK261" s="227">
        <f>ROUND(I261*H261,2)</f>
        <v>0</v>
      </c>
      <c r="BL261" s="20" t="s">
        <v>171</v>
      </c>
      <c r="BM261" s="226" t="s">
        <v>2331</v>
      </c>
    </row>
    <row r="262" s="13" customFormat="1">
      <c r="A262" s="13"/>
      <c r="B262" s="233"/>
      <c r="C262" s="234"/>
      <c r="D262" s="235" t="s">
        <v>175</v>
      </c>
      <c r="E262" s="236" t="s">
        <v>19</v>
      </c>
      <c r="F262" s="237" t="s">
        <v>2332</v>
      </c>
      <c r="G262" s="234"/>
      <c r="H262" s="238">
        <v>4</v>
      </c>
      <c r="I262" s="239"/>
      <c r="J262" s="234"/>
      <c r="K262" s="234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175</v>
      </c>
      <c r="AU262" s="244" t="s">
        <v>79</v>
      </c>
      <c r="AV262" s="13" t="s">
        <v>79</v>
      </c>
      <c r="AW262" s="13" t="s">
        <v>32</v>
      </c>
      <c r="AX262" s="13" t="s">
        <v>70</v>
      </c>
      <c r="AY262" s="244" t="s">
        <v>164</v>
      </c>
    </row>
    <row r="263" s="14" customFormat="1">
      <c r="A263" s="14"/>
      <c r="B263" s="245"/>
      <c r="C263" s="246"/>
      <c r="D263" s="235" t="s">
        <v>175</v>
      </c>
      <c r="E263" s="247" t="s">
        <v>19</v>
      </c>
      <c r="F263" s="248" t="s">
        <v>177</v>
      </c>
      <c r="G263" s="246"/>
      <c r="H263" s="249">
        <v>4</v>
      </c>
      <c r="I263" s="250"/>
      <c r="J263" s="246"/>
      <c r="K263" s="246"/>
      <c r="L263" s="251"/>
      <c r="M263" s="252"/>
      <c r="N263" s="253"/>
      <c r="O263" s="253"/>
      <c r="P263" s="253"/>
      <c r="Q263" s="253"/>
      <c r="R263" s="253"/>
      <c r="S263" s="253"/>
      <c r="T263" s="25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5" t="s">
        <v>175</v>
      </c>
      <c r="AU263" s="255" t="s">
        <v>79</v>
      </c>
      <c r="AV263" s="14" t="s">
        <v>171</v>
      </c>
      <c r="AW263" s="14" t="s">
        <v>32</v>
      </c>
      <c r="AX263" s="14" t="s">
        <v>77</v>
      </c>
      <c r="AY263" s="255" t="s">
        <v>164</v>
      </c>
    </row>
    <row r="264" s="2" customFormat="1" ht="16.5" customHeight="1">
      <c r="A264" s="41"/>
      <c r="B264" s="42"/>
      <c r="C264" s="215" t="s">
        <v>711</v>
      </c>
      <c r="D264" s="215" t="s">
        <v>166</v>
      </c>
      <c r="E264" s="216" t="s">
        <v>742</v>
      </c>
      <c r="F264" s="217" t="s">
        <v>743</v>
      </c>
      <c r="G264" s="218" t="s">
        <v>385</v>
      </c>
      <c r="H264" s="219">
        <v>5</v>
      </c>
      <c r="I264" s="220"/>
      <c r="J264" s="221">
        <f>ROUND(I264*H264,2)</f>
        <v>0</v>
      </c>
      <c r="K264" s="217" t="s">
        <v>19</v>
      </c>
      <c r="L264" s="47"/>
      <c r="M264" s="222" t="s">
        <v>19</v>
      </c>
      <c r="N264" s="223" t="s">
        <v>41</v>
      </c>
      <c r="O264" s="87"/>
      <c r="P264" s="224">
        <f>O264*H264</f>
        <v>0</v>
      </c>
      <c r="Q264" s="224">
        <v>0</v>
      </c>
      <c r="R264" s="224">
        <f>Q264*H264</f>
        <v>0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744</v>
      </c>
      <c r="AT264" s="226" t="s">
        <v>166</v>
      </c>
      <c r="AU264" s="226" t="s">
        <v>79</v>
      </c>
      <c r="AY264" s="20" t="s">
        <v>164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77</v>
      </c>
      <c r="BK264" s="227">
        <f>ROUND(I264*H264,2)</f>
        <v>0</v>
      </c>
      <c r="BL264" s="20" t="s">
        <v>744</v>
      </c>
      <c r="BM264" s="226" t="s">
        <v>2333</v>
      </c>
    </row>
    <row r="265" s="2" customFormat="1" ht="16.5" customHeight="1">
      <c r="A265" s="41"/>
      <c r="B265" s="42"/>
      <c r="C265" s="215" t="s">
        <v>716</v>
      </c>
      <c r="D265" s="215" t="s">
        <v>166</v>
      </c>
      <c r="E265" s="216" t="s">
        <v>747</v>
      </c>
      <c r="F265" s="217" t="s">
        <v>748</v>
      </c>
      <c r="G265" s="218" t="s">
        <v>385</v>
      </c>
      <c r="H265" s="219">
        <v>5</v>
      </c>
      <c r="I265" s="220"/>
      <c r="J265" s="221">
        <f>ROUND(I265*H265,2)</f>
        <v>0</v>
      </c>
      <c r="K265" s="217" t="s">
        <v>19</v>
      </c>
      <c r="L265" s="47"/>
      <c r="M265" s="222" t="s">
        <v>19</v>
      </c>
      <c r="N265" s="223" t="s">
        <v>41</v>
      </c>
      <c r="O265" s="87"/>
      <c r="P265" s="224">
        <f>O265*H265</f>
        <v>0</v>
      </c>
      <c r="Q265" s="224">
        <v>0.025000000000000001</v>
      </c>
      <c r="R265" s="224">
        <f>Q265*H265</f>
        <v>0.125</v>
      </c>
      <c r="S265" s="224">
        <v>0</v>
      </c>
      <c r="T265" s="225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6" t="s">
        <v>171</v>
      </c>
      <c r="AT265" s="226" t="s">
        <v>166</v>
      </c>
      <c r="AU265" s="226" t="s">
        <v>79</v>
      </c>
      <c r="AY265" s="20" t="s">
        <v>164</v>
      </c>
      <c r="BE265" s="227">
        <f>IF(N265="základní",J265,0)</f>
        <v>0</v>
      </c>
      <c r="BF265" s="227">
        <f>IF(N265="snížená",J265,0)</f>
        <v>0</v>
      </c>
      <c r="BG265" s="227">
        <f>IF(N265="zákl. přenesená",J265,0)</f>
        <v>0</v>
      </c>
      <c r="BH265" s="227">
        <f>IF(N265="sníž. přenesená",J265,0)</f>
        <v>0</v>
      </c>
      <c r="BI265" s="227">
        <f>IF(N265="nulová",J265,0)</f>
        <v>0</v>
      </c>
      <c r="BJ265" s="20" t="s">
        <v>77</v>
      </c>
      <c r="BK265" s="227">
        <f>ROUND(I265*H265,2)</f>
        <v>0</v>
      </c>
      <c r="BL265" s="20" t="s">
        <v>171</v>
      </c>
      <c r="BM265" s="226" t="s">
        <v>2334</v>
      </c>
    </row>
    <row r="266" s="13" customFormat="1">
      <c r="A266" s="13"/>
      <c r="B266" s="233"/>
      <c r="C266" s="234"/>
      <c r="D266" s="235" t="s">
        <v>175</v>
      </c>
      <c r="E266" s="236" t="s">
        <v>19</v>
      </c>
      <c r="F266" s="237" t="s">
        <v>2335</v>
      </c>
      <c r="G266" s="234"/>
      <c r="H266" s="238">
        <v>5</v>
      </c>
      <c r="I266" s="239"/>
      <c r="J266" s="234"/>
      <c r="K266" s="234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175</v>
      </c>
      <c r="AU266" s="244" t="s">
        <v>79</v>
      </c>
      <c r="AV266" s="13" t="s">
        <v>79</v>
      </c>
      <c r="AW266" s="13" t="s">
        <v>32</v>
      </c>
      <c r="AX266" s="13" t="s">
        <v>70</v>
      </c>
      <c r="AY266" s="244" t="s">
        <v>164</v>
      </c>
    </row>
    <row r="267" s="14" customFormat="1">
      <c r="A267" s="14"/>
      <c r="B267" s="245"/>
      <c r="C267" s="246"/>
      <c r="D267" s="235" t="s">
        <v>175</v>
      </c>
      <c r="E267" s="247" t="s">
        <v>19</v>
      </c>
      <c r="F267" s="248" t="s">
        <v>177</v>
      </c>
      <c r="G267" s="246"/>
      <c r="H267" s="249">
        <v>5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175</v>
      </c>
      <c r="AU267" s="255" t="s">
        <v>79</v>
      </c>
      <c r="AV267" s="14" t="s">
        <v>171</v>
      </c>
      <c r="AW267" s="14" t="s">
        <v>32</v>
      </c>
      <c r="AX267" s="14" t="s">
        <v>77</v>
      </c>
      <c r="AY267" s="255" t="s">
        <v>164</v>
      </c>
    </row>
    <row r="268" s="2" customFormat="1" ht="24.15" customHeight="1">
      <c r="A268" s="41"/>
      <c r="B268" s="42"/>
      <c r="C268" s="215" t="s">
        <v>721</v>
      </c>
      <c r="D268" s="215" t="s">
        <v>166</v>
      </c>
      <c r="E268" s="216" t="s">
        <v>752</v>
      </c>
      <c r="F268" s="217" t="s">
        <v>753</v>
      </c>
      <c r="G268" s="218" t="s">
        <v>200</v>
      </c>
      <c r="H268" s="219">
        <v>340</v>
      </c>
      <c r="I268" s="220"/>
      <c r="J268" s="221">
        <f>ROUND(I268*H268,2)</f>
        <v>0</v>
      </c>
      <c r="K268" s="217" t="s">
        <v>19</v>
      </c>
      <c r="L268" s="47"/>
      <c r="M268" s="222" t="s">
        <v>19</v>
      </c>
      <c r="N268" s="223" t="s">
        <v>41</v>
      </c>
      <c r="O268" s="87"/>
      <c r="P268" s="224">
        <f>O268*H268</f>
        <v>0</v>
      </c>
      <c r="Q268" s="224">
        <v>0.00050000000000000001</v>
      </c>
      <c r="R268" s="224">
        <f>Q268*H268</f>
        <v>0.17000000000000001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171</v>
      </c>
      <c r="AT268" s="226" t="s">
        <v>166</v>
      </c>
      <c r="AU268" s="226" t="s">
        <v>79</v>
      </c>
      <c r="AY268" s="20" t="s">
        <v>164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77</v>
      </c>
      <c r="BK268" s="227">
        <f>ROUND(I268*H268,2)</f>
        <v>0</v>
      </c>
      <c r="BL268" s="20" t="s">
        <v>171</v>
      </c>
      <c r="BM268" s="226" t="s">
        <v>2336</v>
      </c>
    </row>
    <row r="269" s="13" customFormat="1">
      <c r="A269" s="13"/>
      <c r="B269" s="233"/>
      <c r="C269" s="234"/>
      <c r="D269" s="235" t="s">
        <v>175</v>
      </c>
      <c r="E269" s="236" t="s">
        <v>19</v>
      </c>
      <c r="F269" s="237" t="s">
        <v>2337</v>
      </c>
      <c r="G269" s="234"/>
      <c r="H269" s="238">
        <v>340</v>
      </c>
      <c r="I269" s="239"/>
      <c r="J269" s="234"/>
      <c r="K269" s="234"/>
      <c r="L269" s="240"/>
      <c r="M269" s="241"/>
      <c r="N269" s="242"/>
      <c r="O269" s="242"/>
      <c r="P269" s="242"/>
      <c r="Q269" s="242"/>
      <c r="R269" s="242"/>
      <c r="S269" s="242"/>
      <c r="T269" s="24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4" t="s">
        <v>175</v>
      </c>
      <c r="AU269" s="244" t="s">
        <v>79</v>
      </c>
      <c r="AV269" s="13" t="s">
        <v>79</v>
      </c>
      <c r="AW269" s="13" t="s">
        <v>32</v>
      </c>
      <c r="AX269" s="13" t="s">
        <v>70</v>
      </c>
      <c r="AY269" s="244" t="s">
        <v>164</v>
      </c>
    </row>
    <row r="270" s="14" customFormat="1">
      <c r="A270" s="14"/>
      <c r="B270" s="245"/>
      <c r="C270" s="246"/>
      <c r="D270" s="235" t="s">
        <v>175</v>
      </c>
      <c r="E270" s="247" t="s">
        <v>19</v>
      </c>
      <c r="F270" s="248" t="s">
        <v>177</v>
      </c>
      <c r="G270" s="246"/>
      <c r="H270" s="249">
        <v>340</v>
      </c>
      <c r="I270" s="250"/>
      <c r="J270" s="246"/>
      <c r="K270" s="246"/>
      <c r="L270" s="251"/>
      <c r="M270" s="252"/>
      <c r="N270" s="253"/>
      <c r="O270" s="253"/>
      <c r="P270" s="253"/>
      <c r="Q270" s="253"/>
      <c r="R270" s="253"/>
      <c r="S270" s="253"/>
      <c r="T270" s="25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5" t="s">
        <v>175</v>
      </c>
      <c r="AU270" s="255" t="s">
        <v>79</v>
      </c>
      <c r="AV270" s="14" t="s">
        <v>171</v>
      </c>
      <c r="AW270" s="14" t="s">
        <v>32</v>
      </c>
      <c r="AX270" s="14" t="s">
        <v>77</v>
      </c>
      <c r="AY270" s="255" t="s">
        <v>164</v>
      </c>
    </row>
    <row r="271" s="2" customFormat="1" ht="24.15" customHeight="1">
      <c r="A271" s="41"/>
      <c r="B271" s="42"/>
      <c r="C271" s="215" t="s">
        <v>726</v>
      </c>
      <c r="D271" s="215" t="s">
        <v>166</v>
      </c>
      <c r="E271" s="216" t="s">
        <v>757</v>
      </c>
      <c r="F271" s="217" t="s">
        <v>758</v>
      </c>
      <c r="G271" s="218" t="s">
        <v>385</v>
      </c>
      <c r="H271" s="219">
        <v>1</v>
      </c>
      <c r="I271" s="220"/>
      <c r="J271" s="221">
        <f>ROUND(I271*H271,2)</f>
        <v>0</v>
      </c>
      <c r="K271" s="217" t="s">
        <v>19</v>
      </c>
      <c r="L271" s="47"/>
      <c r="M271" s="222" t="s">
        <v>19</v>
      </c>
      <c r="N271" s="223" t="s">
        <v>41</v>
      </c>
      <c r="O271" s="87"/>
      <c r="P271" s="224">
        <f>O271*H271</f>
        <v>0</v>
      </c>
      <c r="Q271" s="224">
        <v>0.0060000000000000001</v>
      </c>
      <c r="R271" s="224">
        <f>Q271*H271</f>
        <v>0.0060000000000000001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171</v>
      </c>
      <c r="AT271" s="226" t="s">
        <v>166</v>
      </c>
      <c r="AU271" s="226" t="s">
        <v>79</v>
      </c>
      <c r="AY271" s="20" t="s">
        <v>164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77</v>
      </c>
      <c r="BK271" s="227">
        <f>ROUND(I271*H271,2)</f>
        <v>0</v>
      </c>
      <c r="BL271" s="20" t="s">
        <v>171</v>
      </c>
      <c r="BM271" s="226" t="s">
        <v>2338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2339</v>
      </c>
      <c r="G272" s="234"/>
      <c r="H272" s="238">
        <v>1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79</v>
      </c>
      <c r="AV272" s="13" t="s">
        <v>79</v>
      </c>
      <c r="AW272" s="13" t="s">
        <v>32</v>
      </c>
      <c r="AX272" s="13" t="s">
        <v>70</v>
      </c>
      <c r="AY272" s="244" t="s">
        <v>164</v>
      </c>
    </row>
    <row r="273" s="14" customFormat="1">
      <c r="A273" s="14"/>
      <c r="B273" s="245"/>
      <c r="C273" s="246"/>
      <c r="D273" s="235" t="s">
        <v>175</v>
      </c>
      <c r="E273" s="247" t="s">
        <v>19</v>
      </c>
      <c r="F273" s="248" t="s">
        <v>177</v>
      </c>
      <c r="G273" s="246"/>
      <c r="H273" s="249">
        <v>1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175</v>
      </c>
      <c r="AU273" s="255" t="s">
        <v>79</v>
      </c>
      <c r="AV273" s="14" t="s">
        <v>171</v>
      </c>
      <c r="AW273" s="14" t="s">
        <v>32</v>
      </c>
      <c r="AX273" s="14" t="s">
        <v>77</v>
      </c>
      <c r="AY273" s="255" t="s">
        <v>164</v>
      </c>
    </row>
    <row r="274" s="12" customFormat="1" ht="22.8" customHeight="1">
      <c r="A274" s="12"/>
      <c r="B274" s="199"/>
      <c r="C274" s="200"/>
      <c r="D274" s="201" t="s">
        <v>69</v>
      </c>
      <c r="E274" s="213" t="s">
        <v>448</v>
      </c>
      <c r="F274" s="213" t="s">
        <v>449</v>
      </c>
      <c r="G274" s="200"/>
      <c r="H274" s="200"/>
      <c r="I274" s="203"/>
      <c r="J274" s="214">
        <f>BK274</f>
        <v>0</v>
      </c>
      <c r="K274" s="200"/>
      <c r="L274" s="205"/>
      <c r="M274" s="206"/>
      <c r="N274" s="207"/>
      <c r="O274" s="207"/>
      <c r="P274" s="208">
        <f>SUM(P275:P278)</f>
        <v>0</v>
      </c>
      <c r="Q274" s="207"/>
      <c r="R274" s="208">
        <f>SUM(R275:R278)</f>
        <v>0</v>
      </c>
      <c r="S274" s="207"/>
      <c r="T274" s="209">
        <f>SUM(T275:T278)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10" t="s">
        <v>77</v>
      </c>
      <c r="AT274" s="211" t="s">
        <v>69</v>
      </c>
      <c r="AU274" s="211" t="s">
        <v>77</v>
      </c>
      <c r="AY274" s="210" t="s">
        <v>164</v>
      </c>
      <c r="BK274" s="212">
        <f>SUM(BK275:BK278)</f>
        <v>0</v>
      </c>
    </row>
    <row r="275" s="2" customFormat="1" ht="24.15" customHeight="1">
      <c r="A275" s="41"/>
      <c r="B275" s="42"/>
      <c r="C275" s="215" t="s">
        <v>731</v>
      </c>
      <c r="D275" s="215" t="s">
        <v>166</v>
      </c>
      <c r="E275" s="216" t="s">
        <v>451</v>
      </c>
      <c r="F275" s="217" t="s">
        <v>452</v>
      </c>
      <c r="G275" s="218" t="s">
        <v>295</v>
      </c>
      <c r="H275" s="219">
        <v>8.0129999999999999</v>
      </c>
      <c r="I275" s="220"/>
      <c r="J275" s="221">
        <f>ROUND(I275*H275,2)</f>
        <v>0</v>
      </c>
      <c r="K275" s="217" t="s">
        <v>170</v>
      </c>
      <c r="L275" s="47"/>
      <c r="M275" s="222" t="s">
        <v>19</v>
      </c>
      <c r="N275" s="223" t="s">
        <v>41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171</v>
      </c>
      <c r="AT275" s="226" t="s">
        <v>166</v>
      </c>
      <c r="AU275" s="226" t="s">
        <v>79</v>
      </c>
      <c r="AY275" s="20" t="s">
        <v>164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77</v>
      </c>
      <c r="BK275" s="227">
        <f>ROUND(I275*H275,2)</f>
        <v>0</v>
      </c>
      <c r="BL275" s="20" t="s">
        <v>171</v>
      </c>
      <c r="BM275" s="226" t="s">
        <v>2340</v>
      </c>
    </row>
    <row r="276" s="2" customFormat="1">
      <c r="A276" s="41"/>
      <c r="B276" s="42"/>
      <c r="C276" s="43"/>
      <c r="D276" s="228" t="s">
        <v>173</v>
      </c>
      <c r="E276" s="43"/>
      <c r="F276" s="229" t="s">
        <v>454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173</v>
      </c>
      <c r="AU276" s="20" t="s">
        <v>79</v>
      </c>
    </row>
    <row r="277" s="2" customFormat="1" ht="33" customHeight="1">
      <c r="A277" s="41"/>
      <c r="B277" s="42"/>
      <c r="C277" s="215" t="s">
        <v>736</v>
      </c>
      <c r="D277" s="215" t="s">
        <v>166</v>
      </c>
      <c r="E277" s="216" t="s">
        <v>456</v>
      </c>
      <c r="F277" s="217" t="s">
        <v>457</v>
      </c>
      <c r="G277" s="218" t="s">
        <v>295</v>
      </c>
      <c r="H277" s="219">
        <v>8.0129999999999999</v>
      </c>
      <c r="I277" s="220"/>
      <c r="J277" s="221">
        <f>ROUND(I277*H277,2)</f>
        <v>0</v>
      </c>
      <c r="K277" s="217" t="s">
        <v>170</v>
      </c>
      <c r="L277" s="47"/>
      <c r="M277" s="222" t="s">
        <v>19</v>
      </c>
      <c r="N277" s="223" t="s">
        <v>41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171</v>
      </c>
      <c r="AT277" s="226" t="s">
        <v>166</v>
      </c>
      <c r="AU277" s="226" t="s">
        <v>79</v>
      </c>
      <c r="AY277" s="20" t="s">
        <v>164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77</v>
      </c>
      <c r="BK277" s="227">
        <f>ROUND(I277*H277,2)</f>
        <v>0</v>
      </c>
      <c r="BL277" s="20" t="s">
        <v>171</v>
      </c>
      <c r="BM277" s="226" t="s">
        <v>2341</v>
      </c>
    </row>
    <row r="278" s="2" customFormat="1">
      <c r="A278" s="41"/>
      <c r="B278" s="42"/>
      <c r="C278" s="43"/>
      <c r="D278" s="228" t="s">
        <v>173</v>
      </c>
      <c r="E278" s="43"/>
      <c r="F278" s="229" t="s">
        <v>459</v>
      </c>
      <c r="G278" s="43"/>
      <c r="H278" s="43"/>
      <c r="I278" s="230"/>
      <c r="J278" s="43"/>
      <c r="K278" s="43"/>
      <c r="L278" s="47"/>
      <c r="M278" s="287"/>
      <c r="N278" s="288"/>
      <c r="O278" s="289"/>
      <c r="P278" s="289"/>
      <c r="Q278" s="289"/>
      <c r="R278" s="289"/>
      <c r="S278" s="289"/>
      <c r="T278" s="290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173</v>
      </c>
      <c r="AU278" s="20" t="s">
        <v>79</v>
      </c>
    </row>
    <row r="279" s="2" customFormat="1" ht="6.96" customHeight="1">
      <c r="A279" s="41"/>
      <c r="B279" s="62"/>
      <c r="C279" s="63"/>
      <c r="D279" s="63"/>
      <c r="E279" s="63"/>
      <c r="F279" s="63"/>
      <c r="G279" s="63"/>
      <c r="H279" s="63"/>
      <c r="I279" s="63"/>
      <c r="J279" s="63"/>
      <c r="K279" s="63"/>
      <c r="L279" s="47"/>
      <c r="M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</row>
  </sheetData>
  <sheetProtection sheet="1" autoFilter="0" formatColumns="0" formatRows="0" objects="1" scenarios="1" spinCount="100000" saltValue="V3f+IoBKM56J6VgsSYuKWFfhefIoO5AuUDTt/zAQXnFJgvWlV+xT7BOxOYfE0nKwOFFE6Ulrk7nZFM9OZfQGmA==" hashValue="bsLyb12u7RcAXp2S5SC5dYhuHHUacLmqMAv447JRyiLiQTyvNI+bihbxyh3J4zxibqnaHBM9sVmdrPKtNPw/cw==" algorithmName="SHA-512" password="CC51"/>
  <autoFilter ref="C90:K2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5" r:id="rId1" display="https://podminky.urs.cz/item/CS_URS_2025_01/141721253"/>
    <hyperlink ref="F100" r:id="rId2" display="https://podminky.urs.cz/item/CS_URS_2025_01/857212122"/>
    <hyperlink ref="F106" r:id="rId3" display="https://podminky.urs.cz/item/CS_URS_2025_01/857242122"/>
    <hyperlink ref="F123" r:id="rId4" display="https://podminky.urs.cz/item/CS_URS_2025_01/857244122"/>
    <hyperlink ref="F129" r:id="rId5" display="https://podminky.urs.cz/item/CS_URS_2025_01/857262122"/>
    <hyperlink ref="F138" r:id="rId6" display="https://podminky.urs.cz/item/CS_URS_2025_01/857264122"/>
    <hyperlink ref="F144" r:id="rId7" display="https://podminky.urs.cz/item/CS_URS_2025_01/871241211"/>
    <hyperlink ref="F151" r:id="rId8" display="https://podminky.urs.cz/item/CS_URS_2025_01/877211101"/>
    <hyperlink ref="F165" r:id="rId9" display="https://podminky.urs.cz/item/CS_URS_2025_01/877241101"/>
    <hyperlink ref="F176" r:id="rId10" display="https://podminky.urs.cz/item/CS_URS_2025_01/877251101"/>
    <hyperlink ref="F184" r:id="rId11" display="https://podminky.urs.cz/item/CS_URS_2025_01/892233122"/>
    <hyperlink ref="F188" r:id="rId12" display="https://podminky.urs.cz/item/CS_URS_2025_01/892241111"/>
    <hyperlink ref="F192" r:id="rId13" display="https://podminky.urs.cz/item/CS_URS_2025_01/892271111"/>
    <hyperlink ref="F197" r:id="rId14" display="https://podminky.urs.cz/item/CS_URS_2025_01/892273122"/>
    <hyperlink ref="F202" r:id="rId15" display="https://podminky.urs.cz/item/CS_URS_2025_01/892372111"/>
    <hyperlink ref="F207" r:id="rId16" display="https://podminky.urs.cz/item/CS_URS_2025_01/899722112"/>
    <hyperlink ref="F234" r:id="rId17" display="https://podminky.urs.cz/item/CS_URS_2025_01/891211112"/>
    <hyperlink ref="F240" r:id="rId18" display="https://podminky.urs.cz/item/CS_URS_2025_01/891247112"/>
    <hyperlink ref="F276" r:id="rId19" display="https://podminky.urs.cz/item/CS_URS_2025_01/998276101"/>
    <hyperlink ref="F278" r:id="rId20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2097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2342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ROUND((SUM(BE89:BE164)),  2)</f>
        <v>0</v>
      </c>
      <c r="G35" s="41"/>
      <c r="H35" s="41"/>
      <c r="I35" s="160">
        <v>0.20999999999999999</v>
      </c>
      <c r="J35" s="159">
        <f>ROUND(((SUM(BE89:BE164))*I35),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ROUND((SUM(BF89:BF164)),  2)</f>
        <v>0</v>
      </c>
      <c r="G36" s="41"/>
      <c r="H36" s="41"/>
      <c r="I36" s="160">
        <v>0.12</v>
      </c>
      <c r="J36" s="159">
        <f>ROUND(((SUM(BF89:BF164))*I36),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ROUND((SUM(BG89:BG164)),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ROUND((SUM(BH89:BH164)),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ROUND((SUM(BI89:BI164)),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2097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004.003 - Výpis mateiálů přepojení přípojek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J129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J160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2097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004.003 - Výpis mateiálů přepojení přípojek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3.6566349800000002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P91+P129+P160</f>
        <v>0</v>
      </c>
      <c r="Q90" s="207"/>
      <c r="R90" s="208">
        <f>R91+R129+R160</f>
        <v>3.6566349800000002</v>
      </c>
      <c r="S90" s="207"/>
      <c r="T90" s="209">
        <f>T91+T129+T160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BK91+BK129+BK160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SUM(P92:P128)</f>
        <v>0</v>
      </c>
      <c r="Q91" s="207"/>
      <c r="R91" s="208">
        <f>SUM(R92:R128)</f>
        <v>0.16343498000000001</v>
      </c>
      <c r="S91" s="207"/>
      <c r="T91" s="209">
        <f>SUM(T92:T128)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SUM(BK92:BK128)</f>
        <v>0</v>
      </c>
    </row>
    <row r="92" s="2" customFormat="1" ht="24.15" customHeight="1">
      <c r="A92" s="41"/>
      <c r="B92" s="42"/>
      <c r="C92" s="215" t="s">
        <v>77</v>
      </c>
      <c r="D92" s="215" t="s">
        <v>166</v>
      </c>
      <c r="E92" s="216" t="s">
        <v>775</v>
      </c>
      <c r="F92" s="217" t="s">
        <v>776</v>
      </c>
      <c r="G92" s="218" t="s">
        <v>200</v>
      </c>
      <c r="H92" s="219">
        <v>34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2343</v>
      </c>
    </row>
    <row r="93" s="2" customFormat="1">
      <c r="A93" s="41"/>
      <c r="B93" s="42"/>
      <c r="C93" s="43"/>
      <c r="D93" s="228" t="s">
        <v>173</v>
      </c>
      <c r="E93" s="43"/>
      <c r="F93" s="229" t="s">
        <v>778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>
      <c r="A94" s="41"/>
      <c r="B94" s="42"/>
      <c r="C94" s="43"/>
      <c r="D94" s="235" t="s">
        <v>479</v>
      </c>
      <c r="E94" s="43"/>
      <c r="F94" s="291" t="s">
        <v>779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479</v>
      </c>
      <c r="AU94" s="20" t="s">
        <v>79</v>
      </c>
    </row>
    <row r="95" s="13" customFormat="1">
      <c r="A95" s="13"/>
      <c r="B95" s="233"/>
      <c r="C95" s="234"/>
      <c r="D95" s="235" t="s">
        <v>175</v>
      </c>
      <c r="E95" s="236" t="s">
        <v>19</v>
      </c>
      <c r="F95" s="237" t="s">
        <v>2344</v>
      </c>
      <c r="G95" s="234"/>
      <c r="H95" s="238">
        <v>34</v>
      </c>
      <c r="I95" s="239"/>
      <c r="J95" s="234"/>
      <c r="K95" s="234"/>
      <c r="L95" s="240"/>
      <c r="M95" s="241"/>
      <c r="N95" s="242"/>
      <c r="O95" s="242"/>
      <c r="P95" s="242"/>
      <c r="Q95" s="242"/>
      <c r="R95" s="242"/>
      <c r="S95" s="242"/>
      <c r="T95" s="24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44" t="s">
        <v>175</v>
      </c>
      <c r="AU95" s="244" t="s">
        <v>79</v>
      </c>
      <c r="AV95" s="13" t="s">
        <v>79</v>
      </c>
      <c r="AW95" s="13" t="s">
        <v>32</v>
      </c>
      <c r="AX95" s="13" t="s">
        <v>70</v>
      </c>
      <c r="AY95" s="244" t="s">
        <v>164</v>
      </c>
    </row>
    <row r="96" s="14" customFormat="1">
      <c r="A96" s="14"/>
      <c r="B96" s="245"/>
      <c r="C96" s="246"/>
      <c r="D96" s="235" t="s">
        <v>175</v>
      </c>
      <c r="E96" s="247" t="s">
        <v>19</v>
      </c>
      <c r="F96" s="248" t="s">
        <v>177</v>
      </c>
      <c r="G96" s="246"/>
      <c r="H96" s="249">
        <v>34</v>
      </c>
      <c r="I96" s="250"/>
      <c r="J96" s="246"/>
      <c r="K96" s="246"/>
      <c r="L96" s="251"/>
      <c r="M96" s="252"/>
      <c r="N96" s="253"/>
      <c r="O96" s="253"/>
      <c r="P96" s="253"/>
      <c r="Q96" s="253"/>
      <c r="R96" s="253"/>
      <c r="S96" s="253"/>
      <c r="T96" s="25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5" t="s">
        <v>175</v>
      </c>
      <c r="AU96" s="255" t="s">
        <v>79</v>
      </c>
      <c r="AV96" s="14" t="s">
        <v>171</v>
      </c>
      <c r="AW96" s="14" t="s">
        <v>32</v>
      </c>
      <c r="AX96" s="14" t="s">
        <v>77</v>
      </c>
      <c r="AY96" s="255" t="s">
        <v>164</v>
      </c>
    </row>
    <row r="97" s="2" customFormat="1" ht="16.5" customHeight="1">
      <c r="A97" s="41"/>
      <c r="B97" s="42"/>
      <c r="C97" s="277" t="s">
        <v>79</v>
      </c>
      <c r="D97" s="277" t="s">
        <v>306</v>
      </c>
      <c r="E97" s="278" t="s">
        <v>781</v>
      </c>
      <c r="F97" s="279" t="s">
        <v>782</v>
      </c>
      <c r="G97" s="280" t="s">
        <v>200</v>
      </c>
      <c r="H97" s="281">
        <v>35.700000000000003</v>
      </c>
      <c r="I97" s="282"/>
      <c r="J97" s="283">
        <f>ROUND(I97*H97,2)</f>
        <v>0</v>
      </c>
      <c r="K97" s="279" t="s">
        <v>19</v>
      </c>
      <c r="L97" s="284"/>
      <c r="M97" s="285" t="s">
        <v>19</v>
      </c>
      <c r="N97" s="286" t="s">
        <v>41</v>
      </c>
      <c r="O97" s="87"/>
      <c r="P97" s="224">
        <f>O97*H97</f>
        <v>0</v>
      </c>
      <c r="Q97" s="224">
        <v>0.00050000000000000001</v>
      </c>
      <c r="R97" s="224">
        <f>Q97*H97</f>
        <v>0.017850000000000001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217</v>
      </c>
      <c r="AT97" s="226" t="s">
        <v>306</v>
      </c>
      <c r="AU97" s="226" t="s">
        <v>79</v>
      </c>
      <c r="AY97" s="20" t="s">
        <v>164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77</v>
      </c>
      <c r="BK97" s="227">
        <f>ROUND(I97*H97,2)</f>
        <v>0</v>
      </c>
      <c r="BL97" s="20" t="s">
        <v>171</v>
      </c>
      <c r="BM97" s="226" t="s">
        <v>2345</v>
      </c>
    </row>
    <row r="98" s="2" customFormat="1">
      <c r="A98" s="41"/>
      <c r="B98" s="42"/>
      <c r="C98" s="43"/>
      <c r="D98" s="235" t="s">
        <v>479</v>
      </c>
      <c r="E98" s="43"/>
      <c r="F98" s="291" t="s">
        <v>784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479</v>
      </c>
      <c r="AU98" s="20" t="s">
        <v>79</v>
      </c>
    </row>
    <row r="99" s="13" customFormat="1">
      <c r="A99" s="13"/>
      <c r="B99" s="233"/>
      <c r="C99" s="234"/>
      <c r="D99" s="235" t="s">
        <v>175</v>
      </c>
      <c r="E99" s="234"/>
      <c r="F99" s="237" t="s">
        <v>2346</v>
      </c>
      <c r="G99" s="234"/>
      <c r="H99" s="238">
        <v>35.700000000000003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4</v>
      </c>
      <c r="AX99" s="13" t="s">
        <v>77</v>
      </c>
      <c r="AY99" s="244" t="s">
        <v>164</v>
      </c>
    </row>
    <row r="100" s="2" customFormat="1" ht="21.75" customHeight="1">
      <c r="A100" s="41"/>
      <c r="B100" s="42"/>
      <c r="C100" s="215" t="s">
        <v>183</v>
      </c>
      <c r="D100" s="215" t="s">
        <v>166</v>
      </c>
      <c r="E100" s="216" t="s">
        <v>1982</v>
      </c>
      <c r="F100" s="217" t="s">
        <v>1983</v>
      </c>
      <c r="G100" s="218" t="s">
        <v>385</v>
      </c>
      <c r="H100" s="219">
        <v>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2347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1985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79</v>
      </c>
    </row>
    <row r="102" s="2" customFormat="1" ht="16.5" customHeight="1">
      <c r="A102" s="41"/>
      <c r="B102" s="42"/>
      <c r="C102" s="277" t="s">
        <v>171</v>
      </c>
      <c r="D102" s="277" t="s">
        <v>306</v>
      </c>
      <c r="E102" s="278" t="s">
        <v>1986</v>
      </c>
      <c r="F102" s="279" t="s">
        <v>1987</v>
      </c>
      <c r="G102" s="280" t="s">
        <v>385</v>
      </c>
      <c r="H102" s="281">
        <v>1</v>
      </c>
      <c r="I102" s="282"/>
      <c r="J102" s="283">
        <f>ROUND(I102*H102,2)</f>
        <v>0</v>
      </c>
      <c r="K102" s="279" t="s">
        <v>19</v>
      </c>
      <c r="L102" s="284"/>
      <c r="M102" s="285" t="s">
        <v>19</v>
      </c>
      <c r="N102" s="286" t="s">
        <v>41</v>
      </c>
      <c r="O102" s="87"/>
      <c r="P102" s="224">
        <f>O102*H102</f>
        <v>0</v>
      </c>
      <c r="Q102" s="224">
        <v>0.0030000000000000001</v>
      </c>
      <c r="R102" s="224">
        <f>Q102*H102</f>
        <v>0.0030000000000000001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217</v>
      </c>
      <c r="AT102" s="226" t="s">
        <v>306</v>
      </c>
      <c r="AU102" s="226" t="s">
        <v>79</v>
      </c>
      <c r="AY102" s="20" t="s">
        <v>164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77</v>
      </c>
      <c r="BK102" s="227">
        <f>ROUND(I102*H102,2)</f>
        <v>0</v>
      </c>
      <c r="BL102" s="20" t="s">
        <v>171</v>
      </c>
      <c r="BM102" s="226" t="s">
        <v>2348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2349</v>
      </c>
      <c r="G103" s="234"/>
      <c r="H103" s="238">
        <v>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1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21.75" customHeight="1">
      <c r="A105" s="41"/>
      <c r="B105" s="42"/>
      <c r="C105" s="215" t="s">
        <v>197</v>
      </c>
      <c r="D105" s="215" t="s">
        <v>166</v>
      </c>
      <c r="E105" s="216" t="s">
        <v>815</v>
      </c>
      <c r="F105" s="217" t="s">
        <v>816</v>
      </c>
      <c r="G105" s="218" t="s">
        <v>385</v>
      </c>
      <c r="H105" s="219">
        <v>83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2350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818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2" customFormat="1" ht="16.5" customHeight="1">
      <c r="A107" s="41"/>
      <c r="B107" s="42"/>
      <c r="C107" s="277" t="s">
        <v>204</v>
      </c>
      <c r="D107" s="277" t="s">
        <v>306</v>
      </c>
      <c r="E107" s="278" t="s">
        <v>819</v>
      </c>
      <c r="F107" s="279" t="s">
        <v>820</v>
      </c>
      <c r="G107" s="280" t="s">
        <v>385</v>
      </c>
      <c r="H107" s="281">
        <v>41</v>
      </c>
      <c r="I107" s="282"/>
      <c r="J107" s="283">
        <f>ROUND(I107*H107,2)</f>
        <v>0</v>
      </c>
      <c r="K107" s="279" t="s">
        <v>19</v>
      </c>
      <c r="L107" s="284"/>
      <c r="M107" s="285" t="s">
        <v>19</v>
      </c>
      <c r="N107" s="286" t="s">
        <v>41</v>
      </c>
      <c r="O107" s="87"/>
      <c r="P107" s="224">
        <f>O107*H107</f>
        <v>0</v>
      </c>
      <c r="Q107" s="224">
        <v>0.0030000000000000001</v>
      </c>
      <c r="R107" s="224">
        <f>Q107*H107</f>
        <v>0.123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217</v>
      </c>
      <c r="AT107" s="226" t="s">
        <v>306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2351</v>
      </c>
    </row>
    <row r="108" s="13" customFormat="1">
      <c r="A108" s="13"/>
      <c r="B108" s="233"/>
      <c r="C108" s="234"/>
      <c r="D108" s="235" t="s">
        <v>175</v>
      </c>
      <c r="E108" s="236" t="s">
        <v>19</v>
      </c>
      <c r="F108" s="237" t="s">
        <v>2352</v>
      </c>
      <c r="G108" s="234"/>
      <c r="H108" s="238">
        <v>41</v>
      </c>
      <c r="I108" s="239"/>
      <c r="J108" s="234"/>
      <c r="K108" s="234"/>
      <c r="L108" s="240"/>
      <c r="M108" s="241"/>
      <c r="N108" s="242"/>
      <c r="O108" s="242"/>
      <c r="P108" s="242"/>
      <c r="Q108" s="242"/>
      <c r="R108" s="242"/>
      <c r="S108" s="242"/>
      <c r="T108" s="24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4" t="s">
        <v>175</v>
      </c>
      <c r="AU108" s="244" t="s">
        <v>79</v>
      </c>
      <c r="AV108" s="13" t="s">
        <v>79</v>
      </c>
      <c r="AW108" s="13" t="s">
        <v>32</v>
      </c>
      <c r="AX108" s="13" t="s">
        <v>70</v>
      </c>
      <c r="AY108" s="244" t="s">
        <v>164</v>
      </c>
    </row>
    <row r="109" s="14" customFormat="1">
      <c r="A109" s="14"/>
      <c r="B109" s="245"/>
      <c r="C109" s="246"/>
      <c r="D109" s="235" t="s">
        <v>175</v>
      </c>
      <c r="E109" s="247" t="s">
        <v>19</v>
      </c>
      <c r="F109" s="248" t="s">
        <v>177</v>
      </c>
      <c r="G109" s="246"/>
      <c r="H109" s="249">
        <v>41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175</v>
      </c>
      <c r="AU109" s="255" t="s">
        <v>79</v>
      </c>
      <c r="AV109" s="14" t="s">
        <v>171</v>
      </c>
      <c r="AW109" s="14" t="s">
        <v>32</v>
      </c>
      <c r="AX109" s="14" t="s">
        <v>77</v>
      </c>
      <c r="AY109" s="255" t="s">
        <v>164</v>
      </c>
    </row>
    <row r="110" s="2" customFormat="1" ht="16.5" customHeight="1">
      <c r="A110" s="41"/>
      <c r="B110" s="42"/>
      <c r="C110" s="277" t="s">
        <v>211</v>
      </c>
      <c r="D110" s="277" t="s">
        <v>306</v>
      </c>
      <c r="E110" s="278" t="s">
        <v>823</v>
      </c>
      <c r="F110" s="279" t="s">
        <v>824</v>
      </c>
      <c r="G110" s="280" t="s">
        <v>385</v>
      </c>
      <c r="H110" s="281">
        <v>40</v>
      </c>
      <c r="I110" s="282"/>
      <c r="J110" s="283">
        <f>ROUND(I110*H110,2)</f>
        <v>0</v>
      </c>
      <c r="K110" s="279" t="s">
        <v>19</v>
      </c>
      <c r="L110" s="284"/>
      <c r="M110" s="285" t="s">
        <v>19</v>
      </c>
      <c r="N110" s="286" t="s">
        <v>41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217</v>
      </c>
      <c r="AT110" s="226" t="s">
        <v>306</v>
      </c>
      <c r="AU110" s="226" t="s">
        <v>79</v>
      </c>
      <c r="AY110" s="20" t="s">
        <v>164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77</v>
      </c>
      <c r="BK110" s="227">
        <f>ROUND(I110*H110,2)</f>
        <v>0</v>
      </c>
      <c r="BL110" s="20" t="s">
        <v>171</v>
      </c>
      <c r="BM110" s="226" t="s">
        <v>2353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2354</v>
      </c>
      <c r="G111" s="234"/>
      <c r="H111" s="238">
        <v>40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79</v>
      </c>
      <c r="AV111" s="13" t="s">
        <v>79</v>
      </c>
      <c r="AW111" s="13" t="s">
        <v>32</v>
      </c>
      <c r="AX111" s="13" t="s">
        <v>70</v>
      </c>
      <c r="AY111" s="244" t="s">
        <v>164</v>
      </c>
    </row>
    <row r="112" s="14" customFormat="1">
      <c r="A112" s="14"/>
      <c r="B112" s="245"/>
      <c r="C112" s="246"/>
      <c r="D112" s="235" t="s">
        <v>175</v>
      </c>
      <c r="E112" s="247" t="s">
        <v>19</v>
      </c>
      <c r="F112" s="248" t="s">
        <v>177</v>
      </c>
      <c r="G112" s="246"/>
      <c r="H112" s="249">
        <v>40</v>
      </c>
      <c r="I112" s="250"/>
      <c r="J112" s="246"/>
      <c r="K112" s="246"/>
      <c r="L112" s="251"/>
      <c r="M112" s="252"/>
      <c r="N112" s="253"/>
      <c r="O112" s="253"/>
      <c r="P112" s="253"/>
      <c r="Q112" s="253"/>
      <c r="R112" s="253"/>
      <c r="S112" s="253"/>
      <c r="T112" s="25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5" t="s">
        <v>175</v>
      </c>
      <c r="AU112" s="255" t="s">
        <v>79</v>
      </c>
      <c r="AV112" s="14" t="s">
        <v>171</v>
      </c>
      <c r="AW112" s="14" t="s">
        <v>32</v>
      </c>
      <c r="AX112" s="14" t="s">
        <v>77</v>
      </c>
      <c r="AY112" s="255" t="s">
        <v>164</v>
      </c>
    </row>
    <row r="113" s="2" customFormat="1" ht="16.5" customHeight="1">
      <c r="A113" s="41"/>
      <c r="B113" s="42"/>
      <c r="C113" s="277" t="s">
        <v>217</v>
      </c>
      <c r="D113" s="277" t="s">
        <v>306</v>
      </c>
      <c r="E113" s="278" t="s">
        <v>1995</v>
      </c>
      <c r="F113" s="279" t="s">
        <v>1996</v>
      </c>
      <c r="G113" s="280" t="s">
        <v>385</v>
      </c>
      <c r="H113" s="281">
        <v>1</v>
      </c>
      <c r="I113" s="282"/>
      <c r="J113" s="283">
        <f>ROUND(I113*H113,2)</f>
        <v>0</v>
      </c>
      <c r="K113" s="279" t="s">
        <v>19</v>
      </c>
      <c r="L113" s="284"/>
      <c r="M113" s="285" t="s">
        <v>19</v>
      </c>
      <c r="N113" s="286" t="s">
        <v>41</v>
      </c>
      <c r="O113" s="87"/>
      <c r="P113" s="224">
        <f>O113*H113</f>
        <v>0</v>
      </c>
      <c r="Q113" s="224">
        <v>0.0030000000000000001</v>
      </c>
      <c r="R113" s="224">
        <f>Q113*H113</f>
        <v>0.0030000000000000001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217</v>
      </c>
      <c r="AT113" s="226" t="s">
        <v>306</v>
      </c>
      <c r="AU113" s="226" t="s">
        <v>79</v>
      </c>
      <c r="AY113" s="20" t="s">
        <v>164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77</v>
      </c>
      <c r="BK113" s="227">
        <f>ROUND(I113*H113,2)</f>
        <v>0</v>
      </c>
      <c r="BL113" s="20" t="s">
        <v>171</v>
      </c>
      <c r="BM113" s="226" t="s">
        <v>2355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1998</v>
      </c>
      <c r="G114" s="234"/>
      <c r="H114" s="238">
        <v>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79</v>
      </c>
      <c r="AV114" s="13" t="s">
        <v>79</v>
      </c>
      <c r="AW114" s="13" t="s">
        <v>32</v>
      </c>
      <c r="AX114" s="13" t="s">
        <v>70</v>
      </c>
      <c r="AY114" s="244" t="s">
        <v>164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177</v>
      </c>
      <c r="G115" s="246"/>
      <c r="H115" s="249">
        <v>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79</v>
      </c>
      <c r="AV115" s="14" t="s">
        <v>171</v>
      </c>
      <c r="AW115" s="14" t="s">
        <v>32</v>
      </c>
      <c r="AX115" s="14" t="s">
        <v>77</v>
      </c>
      <c r="AY115" s="255" t="s">
        <v>164</v>
      </c>
    </row>
    <row r="116" s="2" customFormat="1" ht="16.5" customHeight="1">
      <c r="A116" s="41"/>
      <c r="B116" s="42"/>
      <c r="C116" s="277" t="s">
        <v>227</v>
      </c>
      <c r="D116" s="277" t="s">
        <v>306</v>
      </c>
      <c r="E116" s="278" t="s">
        <v>2356</v>
      </c>
      <c r="F116" s="279" t="s">
        <v>2357</v>
      </c>
      <c r="G116" s="280" t="s">
        <v>385</v>
      </c>
      <c r="H116" s="281">
        <v>1</v>
      </c>
      <c r="I116" s="282"/>
      <c r="J116" s="283">
        <f>ROUND(I116*H116,2)</f>
        <v>0</v>
      </c>
      <c r="K116" s="279" t="s">
        <v>19</v>
      </c>
      <c r="L116" s="284"/>
      <c r="M116" s="285" t="s">
        <v>19</v>
      </c>
      <c r="N116" s="286" t="s">
        <v>41</v>
      </c>
      <c r="O116" s="87"/>
      <c r="P116" s="224">
        <f>O116*H116</f>
        <v>0</v>
      </c>
      <c r="Q116" s="224">
        <v>0.0030000000000000001</v>
      </c>
      <c r="R116" s="224">
        <f>Q116*H116</f>
        <v>0.0030000000000000001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217</v>
      </c>
      <c r="AT116" s="226" t="s">
        <v>306</v>
      </c>
      <c r="AU116" s="226" t="s">
        <v>79</v>
      </c>
      <c r="AY116" s="20" t="s">
        <v>164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77</v>
      </c>
      <c r="BK116" s="227">
        <f>ROUND(I116*H116,2)</f>
        <v>0</v>
      </c>
      <c r="BL116" s="20" t="s">
        <v>171</v>
      </c>
      <c r="BM116" s="226" t="s">
        <v>2358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2359</v>
      </c>
      <c r="G117" s="234"/>
      <c r="H117" s="238">
        <v>1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32</v>
      </c>
      <c r="AX117" s="13" t="s">
        <v>70</v>
      </c>
      <c r="AY117" s="244" t="s">
        <v>164</v>
      </c>
    </row>
    <row r="118" s="14" customFormat="1">
      <c r="A118" s="14"/>
      <c r="B118" s="245"/>
      <c r="C118" s="246"/>
      <c r="D118" s="235" t="s">
        <v>175</v>
      </c>
      <c r="E118" s="247" t="s">
        <v>19</v>
      </c>
      <c r="F118" s="248" t="s">
        <v>177</v>
      </c>
      <c r="G118" s="246"/>
      <c r="H118" s="249">
        <v>1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175</v>
      </c>
      <c r="AU118" s="255" t="s">
        <v>79</v>
      </c>
      <c r="AV118" s="14" t="s">
        <v>171</v>
      </c>
      <c r="AW118" s="14" t="s">
        <v>32</v>
      </c>
      <c r="AX118" s="14" t="s">
        <v>77</v>
      </c>
      <c r="AY118" s="255" t="s">
        <v>164</v>
      </c>
    </row>
    <row r="119" s="2" customFormat="1" ht="16.5" customHeight="1">
      <c r="A119" s="41"/>
      <c r="B119" s="42"/>
      <c r="C119" s="215" t="s">
        <v>236</v>
      </c>
      <c r="D119" s="215" t="s">
        <v>166</v>
      </c>
      <c r="E119" s="216" t="s">
        <v>605</v>
      </c>
      <c r="F119" s="217" t="s">
        <v>606</v>
      </c>
      <c r="G119" s="218" t="s">
        <v>200</v>
      </c>
      <c r="H119" s="219">
        <v>34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41</v>
      </c>
      <c r="O119" s="87"/>
      <c r="P119" s="224">
        <f>O119*H119</f>
        <v>0</v>
      </c>
      <c r="Q119" s="224">
        <v>1.6999999999999999E-07</v>
      </c>
      <c r="R119" s="224">
        <f>Q119*H119</f>
        <v>5.7799999999999997E-06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79</v>
      </c>
      <c r="AY119" s="20" t="s">
        <v>164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77</v>
      </c>
      <c r="BK119" s="227">
        <f>ROUND(I119*H119,2)</f>
        <v>0</v>
      </c>
      <c r="BL119" s="20" t="s">
        <v>171</v>
      </c>
      <c r="BM119" s="226" t="s">
        <v>2360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608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79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2344</v>
      </c>
      <c r="G121" s="234"/>
      <c r="H121" s="238">
        <v>34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4" customFormat="1">
      <c r="A122" s="14"/>
      <c r="B122" s="245"/>
      <c r="C122" s="246"/>
      <c r="D122" s="235" t="s">
        <v>175</v>
      </c>
      <c r="E122" s="247" t="s">
        <v>19</v>
      </c>
      <c r="F122" s="248" t="s">
        <v>177</v>
      </c>
      <c r="G122" s="246"/>
      <c r="H122" s="249">
        <v>34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175</v>
      </c>
      <c r="AU122" s="255" t="s">
        <v>79</v>
      </c>
      <c r="AV122" s="14" t="s">
        <v>171</v>
      </c>
      <c r="AW122" s="14" t="s">
        <v>32</v>
      </c>
      <c r="AX122" s="14" t="s">
        <v>77</v>
      </c>
      <c r="AY122" s="255" t="s">
        <v>164</v>
      </c>
    </row>
    <row r="123" s="2" customFormat="1" ht="16.5" customHeight="1">
      <c r="A123" s="41"/>
      <c r="B123" s="42"/>
      <c r="C123" s="215" t="s">
        <v>244</v>
      </c>
      <c r="D123" s="215" t="s">
        <v>166</v>
      </c>
      <c r="E123" s="216" t="s">
        <v>610</v>
      </c>
      <c r="F123" s="217" t="s">
        <v>611</v>
      </c>
      <c r="G123" s="218" t="s">
        <v>200</v>
      </c>
      <c r="H123" s="219">
        <v>34</v>
      </c>
      <c r="I123" s="220"/>
      <c r="J123" s="221">
        <f>ROUND(I123*H123,2)</f>
        <v>0</v>
      </c>
      <c r="K123" s="217" t="s">
        <v>170</v>
      </c>
      <c r="L123" s="47"/>
      <c r="M123" s="222" t="s">
        <v>19</v>
      </c>
      <c r="N123" s="223" t="s">
        <v>41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171</v>
      </c>
      <c r="AT123" s="226" t="s">
        <v>166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2361</v>
      </c>
    </row>
    <row r="124" s="2" customFormat="1">
      <c r="A124" s="41"/>
      <c r="B124" s="42"/>
      <c r="C124" s="43"/>
      <c r="D124" s="228" t="s">
        <v>173</v>
      </c>
      <c r="E124" s="43"/>
      <c r="F124" s="229" t="s">
        <v>613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173</v>
      </c>
      <c r="AU124" s="20" t="s">
        <v>79</v>
      </c>
    </row>
    <row r="125" s="2" customFormat="1" ht="16.5" customHeight="1">
      <c r="A125" s="41"/>
      <c r="B125" s="42"/>
      <c r="C125" s="215" t="s">
        <v>8</v>
      </c>
      <c r="D125" s="215" t="s">
        <v>166</v>
      </c>
      <c r="E125" s="216" t="s">
        <v>885</v>
      </c>
      <c r="F125" s="217" t="s">
        <v>886</v>
      </c>
      <c r="G125" s="218" t="s">
        <v>385</v>
      </c>
      <c r="H125" s="219">
        <v>41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41</v>
      </c>
      <c r="O125" s="87"/>
      <c r="P125" s="224">
        <f>O125*H125</f>
        <v>0</v>
      </c>
      <c r="Q125" s="224">
        <v>0.00033119999999999997</v>
      </c>
      <c r="R125" s="224">
        <f>Q125*H125</f>
        <v>0.0135792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79</v>
      </c>
      <c r="AY125" s="20" t="s">
        <v>164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77</v>
      </c>
      <c r="BK125" s="227">
        <f>ROUND(I125*H125,2)</f>
        <v>0</v>
      </c>
      <c r="BL125" s="20" t="s">
        <v>171</v>
      </c>
      <c r="BM125" s="226" t="s">
        <v>2362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888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79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2363</v>
      </c>
      <c r="G127" s="234"/>
      <c r="H127" s="238">
        <v>41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79</v>
      </c>
      <c r="AV127" s="13" t="s">
        <v>79</v>
      </c>
      <c r="AW127" s="13" t="s">
        <v>32</v>
      </c>
      <c r="AX127" s="13" t="s">
        <v>70</v>
      </c>
      <c r="AY127" s="244" t="s">
        <v>164</v>
      </c>
    </row>
    <row r="128" s="14" customFormat="1">
      <c r="A128" s="14"/>
      <c r="B128" s="245"/>
      <c r="C128" s="246"/>
      <c r="D128" s="235" t="s">
        <v>175</v>
      </c>
      <c r="E128" s="247" t="s">
        <v>19</v>
      </c>
      <c r="F128" s="248" t="s">
        <v>177</v>
      </c>
      <c r="G128" s="246"/>
      <c r="H128" s="249">
        <v>41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175</v>
      </c>
      <c r="AU128" s="255" t="s">
        <v>79</v>
      </c>
      <c r="AV128" s="14" t="s">
        <v>171</v>
      </c>
      <c r="AW128" s="14" t="s">
        <v>32</v>
      </c>
      <c r="AX128" s="14" t="s">
        <v>77</v>
      </c>
      <c r="AY128" s="255" t="s">
        <v>164</v>
      </c>
    </row>
    <row r="129" s="12" customFormat="1" ht="22.8" customHeight="1">
      <c r="A129" s="12"/>
      <c r="B129" s="199"/>
      <c r="C129" s="200"/>
      <c r="D129" s="201" t="s">
        <v>69</v>
      </c>
      <c r="E129" s="213" t="s">
        <v>658</v>
      </c>
      <c r="F129" s="213" t="s">
        <v>659</v>
      </c>
      <c r="G129" s="200"/>
      <c r="H129" s="200"/>
      <c r="I129" s="203"/>
      <c r="J129" s="214">
        <f>BK129</f>
        <v>0</v>
      </c>
      <c r="K129" s="200"/>
      <c r="L129" s="205"/>
      <c r="M129" s="206"/>
      <c r="N129" s="207"/>
      <c r="O129" s="207"/>
      <c r="P129" s="208">
        <f>SUM(P130:P159)</f>
        <v>0</v>
      </c>
      <c r="Q129" s="207"/>
      <c r="R129" s="208">
        <f>SUM(R130:R159)</f>
        <v>3.4932000000000003</v>
      </c>
      <c r="S129" s="207"/>
      <c r="T129" s="209">
        <f>SUM(T130:T159)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10" t="s">
        <v>77</v>
      </c>
      <c r="AT129" s="211" t="s">
        <v>69</v>
      </c>
      <c r="AU129" s="211" t="s">
        <v>77</v>
      </c>
      <c r="AY129" s="210" t="s">
        <v>164</v>
      </c>
      <c r="BK129" s="212">
        <f>SUM(BK130:BK159)</f>
        <v>0</v>
      </c>
    </row>
    <row r="130" s="2" customFormat="1" ht="16.5" customHeight="1">
      <c r="A130" s="41"/>
      <c r="B130" s="42"/>
      <c r="C130" s="215" t="s">
        <v>254</v>
      </c>
      <c r="D130" s="215" t="s">
        <v>166</v>
      </c>
      <c r="E130" s="216" t="s">
        <v>890</v>
      </c>
      <c r="F130" s="217" t="s">
        <v>891</v>
      </c>
      <c r="G130" s="218" t="s">
        <v>385</v>
      </c>
      <c r="H130" s="219">
        <v>41</v>
      </c>
      <c r="I130" s="220"/>
      <c r="J130" s="221">
        <f>ROUND(I130*H130,2)</f>
        <v>0</v>
      </c>
      <c r="K130" s="217" t="s">
        <v>170</v>
      </c>
      <c r="L130" s="47"/>
      <c r="M130" s="222" t="s">
        <v>19</v>
      </c>
      <c r="N130" s="223" t="s">
        <v>41</v>
      </c>
      <c r="O130" s="87"/>
      <c r="P130" s="224">
        <f>O130*H130</f>
        <v>0</v>
      </c>
      <c r="Q130" s="224">
        <v>0.040000000000000001</v>
      </c>
      <c r="R130" s="224">
        <f>Q130*H130</f>
        <v>1.6400000000000001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171</v>
      </c>
      <c r="AT130" s="226" t="s">
        <v>166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2364</v>
      </c>
    </row>
    <row r="131" s="2" customFormat="1">
      <c r="A131" s="41"/>
      <c r="B131" s="42"/>
      <c r="C131" s="43"/>
      <c r="D131" s="228" t="s">
        <v>173</v>
      </c>
      <c r="E131" s="43"/>
      <c r="F131" s="229" t="s">
        <v>893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173</v>
      </c>
      <c r="AU131" s="20" t="s">
        <v>79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2365</v>
      </c>
      <c r="G132" s="234"/>
      <c r="H132" s="238">
        <v>41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79</v>
      </c>
      <c r="AV132" s="13" t="s">
        <v>79</v>
      </c>
      <c r="AW132" s="13" t="s">
        <v>32</v>
      </c>
      <c r="AX132" s="13" t="s">
        <v>70</v>
      </c>
      <c r="AY132" s="244" t="s">
        <v>164</v>
      </c>
    </row>
    <row r="133" s="14" customFormat="1">
      <c r="A133" s="14"/>
      <c r="B133" s="245"/>
      <c r="C133" s="246"/>
      <c r="D133" s="235" t="s">
        <v>175</v>
      </c>
      <c r="E133" s="247" t="s">
        <v>19</v>
      </c>
      <c r="F133" s="248" t="s">
        <v>177</v>
      </c>
      <c r="G133" s="246"/>
      <c r="H133" s="249">
        <v>41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175</v>
      </c>
      <c r="AU133" s="255" t="s">
        <v>79</v>
      </c>
      <c r="AV133" s="14" t="s">
        <v>171</v>
      </c>
      <c r="AW133" s="14" t="s">
        <v>32</v>
      </c>
      <c r="AX133" s="14" t="s">
        <v>77</v>
      </c>
      <c r="AY133" s="255" t="s">
        <v>164</v>
      </c>
    </row>
    <row r="134" s="2" customFormat="1" ht="16.5" customHeight="1">
      <c r="A134" s="41"/>
      <c r="B134" s="42"/>
      <c r="C134" s="277" t="s">
        <v>260</v>
      </c>
      <c r="D134" s="277" t="s">
        <v>306</v>
      </c>
      <c r="E134" s="278" t="s">
        <v>895</v>
      </c>
      <c r="F134" s="279" t="s">
        <v>896</v>
      </c>
      <c r="G134" s="280" t="s">
        <v>385</v>
      </c>
      <c r="H134" s="281">
        <v>41</v>
      </c>
      <c r="I134" s="282"/>
      <c r="J134" s="283">
        <f>ROUND(I134*H134,2)</f>
        <v>0</v>
      </c>
      <c r="K134" s="279" t="s">
        <v>170</v>
      </c>
      <c r="L134" s="284"/>
      <c r="M134" s="285" t="s">
        <v>19</v>
      </c>
      <c r="N134" s="286" t="s">
        <v>41</v>
      </c>
      <c r="O134" s="87"/>
      <c r="P134" s="224">
        <f>O134*H134</f>
        <v>0</v>
      </c>
      <c r="Q134" s="224">
        <v>0.0079000000000000008</v>
      </c>
      <c r="R134" s="224">
        <f>Q134*H134</f>
        <v>0.32390000000000002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217</v>
      </c>
      <c r="AT134" s="226" t="s">
        <v>306</v>
      </c>
      <c r="AU134" s="226" t="s">
        <v>79</v>
      </c>
      <c r="AY134" s="20" t="s">
        <v>164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77</v>
      </c>
      <c r="BK134" s="227">
        <f>ROUND(I134*H134,2)</f>
        <v>0</v>
      </c>
      <c r="BL134" s="20" t="s">
        <v>171</v>
      </c>
      <c r="BM134" s="226" t="s">
        <v>2366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2367</v>
      </c>
      <c r="G135" s="234"/>
      <c r="H135" s="238">
        <v>41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41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16.5" customHeight="1">
      <c r="A137" s="41"/>
      <c r="B137" s="42"/>
      <c r="C137" s="277" t="s">
        <v>265</v>
      </c>
      <c r="D137" s="277" t="s">
        <v>306</v>
      </c>
      <c r="E137" s="278" t="s">
        <v>899</v>
      </c>
      <c r="F137" s="279" t="s">
        <v>900</v>
      </c>
      <c r="G137" s="280" t="s">
        <v>385</v>
      </c>
      <c r="H137" s="281">
        <v>41</v>
      </c>
      <c r="I137" s="282"/>
      <c r="J137" s="283">
        <f>ROUND(I137*H137,2)</f>
        <v>0</v>
      </c>
      <c r="K137" s="279" t="s">
        <v>170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0.00029999999999999997</v>
      </c>
      <c r="R137" s="224">
        <f>Q137*H137</f>
        <v>0.012299999999999998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2368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2369</v>
      </c>
      <c r="G138" s="234"/>
      <c r="H138" s="238">
        <v>41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4" customFormat="1">
      <c r="A139" s="14"/>
      <c r="B139" s="245"/>
      <c r="C139" s="246"/>
      <c r="D139" s="235" t="s">
        <v>175</v>
      </c>
      <c r="E139" s="247" t="s">
        <v>19</v>
      </c>
      <c r="F139" s="248" t="s">
        <v>177</v>
      </c>
      <c r="G139" s="246"/>
      <c r="H139" s="249">
        <v>41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175</v>
      </c>
      <c r="AU139" s="255" t="s">
        <v>79</v>
      </c>
      <c r="AV139" s="14" t="s">
        <v>171</v>
      </c>
      <c r="AW139" s="14" t="s">
        <v>32</v>
      </c>
      <c r="AX139" s="14" t="s">
        <v>77</v>
      </c>
      <c r="AY139" s="255" t="s">
        <v>164</v>
      </c>
    </row>
    <row r="140" s="2" customFormat="1" ht="16.5" customHeight="1">
      <c r="A140" s="41"/>
      <c r="B140" s="42"/>
      <c r="C140" s="215" t="s">
        <v>274</v>
      </c>
      <c r="D140" s="215" t="s">
        <v>166</v>
      </c>
      <c r="E140" s="216" t="s">
        <v>394</v>
      </c>
      <c r="F140" s="217" t="s">
        <v>743</v>
      </c>
      <c r="G140" s="218" t="s">
        <v>385</v>
      </c>
      <c r="H140" s="219">
        <v>41</v>
      </c>
      <c r="I140" s="220"/>
      <c r="J140" s="221">
        <f>ROUND(I140*H140,2)</f>
        <v>0</v>
      </c>
      <c r="K140" s="217" t="s">
        <v>19</v>
      </c>
      <c r="L140" s="47"/>
      <c r="M140" s="222" t="s">
        <v>19</v>
      </c>
      <c r="N140" s="223" t="s">
        <v>41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744</v>
      </c>
      <c r="AT140" s="226" t="s">
        <v>166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744</v>
      </c>
      <c r="BM140" s="226" t="s">
        <v>2370</v>
      </c>
    </row>
    <row r="141" s="2" customFormat="1" ht="16.5" customHeight="1">
      <c r="A141" s="41"/>
      <c r="B141" s="42"/>
      <c r="C141" s="215" t="s">
        <v>279</v>
      </c>
      <c r="D141" s="215" t="s">
        <v>166</v>
      </c>
      <c r="E141" s="216" t="s">
        <v>747</v>
      </c>
      <c r="F141" s="217" t="s">
        <v>748</v>
      </c>
      <c r="G141" s="218" t="s">
        <v>385</v>
      </c>
      <c r="H141" s="219">
        <v>41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41</v>
      </c>
      <c r="O141" s="87"/>
      <c r="P141" s="224">
        <f>O141*H141</f>
        <v>0</v>
      </c>
      <c r="Q141" s="224">
        <v>0.025000000000000001</v>
      </c>
      <c r="R141" s="224">
        <f>Q141*H141</f>
        <v>1.0250000000000001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171</v>
      </c>
      <c r="AT141" s="226" t="s">
        <v>166</v>
      </c>
      <c r="AU141" s="226" t="s">
        <v>79</v>
      </c>
      <c r="AY141" s="20" t="s">
        <v>164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77</v>
      </c>
      <c r="BK141" s="227">
        <f>ROUND(I141*H141,2)</f>
        <v>0</v>
      </c>
      <c r="BL141" s="20" t="s">
        <v>171</v>
      </c>
      <c r="BM141" s="226" t="s">
        <v>2371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2372</v>
      </c>
      <c r="G142" s="234"/>
      <c r="H142" s="238">
        <v>41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41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24.15" customHeight="1">
      <c r="A144" s="41"/>
      <c r="B144" s="42"/>
      <c r="C144" s="215" t="s">
        <v>285</v>
      </c>
      <c r="D144" s="215" t="s">
        <v>166</v>
      </c>
      <c r="E144" s="216" t="s">
        <v>906</v>
      </c>
      <c r="F144" s="217" t="s">
        <v>907</v>
      </c>
      <c r="G144" s="218" t="s">
        <v>385</v>
      </c>
      <c r="H144" s="219">
        <v>41</v>
      </c>
      <c r="I144" s="220"/>
      <c r="J144" s="221">
        <f>ROUND(I144*H144,2)</f>
        <v>0</v>
      </c>
      <c r="K144" s="217" t="s">
        <v>19</v>
      </c>
      <c r="L144" s="47"/>
      <c r="M144" s="222" t="s">
        <v>19</v>
      </c>
      <c r="N144" s="223" t="s">
        <v>41</v>
      </c>
      <c r="O144" s="87"/>
      <c r="P144" s="224">
        <f>O144*H144</f>
        <v>0</v>
      </c>
      <c r="Q144" s="224">
        <v>0.0060000000000000001</v>
      </c>
      <c r="R144" s="224">
        <f>Q144*H144</f>
        <v>0.246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2373</v>
      </c>
    </row>
    <row r="145" s="2" customFormat="1">
      <c r="A145" s="41"/>
      <c r="B145" s="42"/>
      <c r="C145" s="43"/>
      <c r="D145" s="235" t="s">
        <v>479</v>
      </c>
      <c r="E145" s="43"/>
      <c r="F145" s="291" t="s">
        <v>909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479</v>
      </c>
      <c r="AU145" s="20" t="s">
        <v>79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2374</v>
      </c>
      <c r="G146" s="234"/>
      <c r="H146" s="238">
        <v>41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4" customFormat="1">
      <c r="A147" s="14"/>
      <c r="B147" s="245"/>
      <c r="C147" s="246"/>
      <c r="D147" s="235" t="s">
        <v>175</v>
      </c>
      <c r="E147" s="247" t="s">
        <v>19</v>
      </c>
      <c r="F147" s="248" t="s">
        <v>177</v>
      </c>
      <c r="G147" s="246"/>
      <c r="H147" s="249">
        <v>41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175</v>
      </c>
      <c r="AU147" s="255" t="s">
        <v>79</v>
      </c>
      <c r="AV147" s="14" t="s">
        <v>171</v>
      </c>
      <c r="AW147" s="14" t="s">
        <v>32</v>
      </c>
      <c r="AX147" s="14" t="s">
        <v>77</v>
      </c>
      <c r="AY147" s="255" t="s">
        <v>164</v>
      </c>
    </row>
    <row r="148" s="2" customFormat="1" ht="24.15" customHeight="1">
      <c r="A148" s="41"/>
      <c r="B148" s="42"/>
      <c r="C148" s="215" t="s">
        <v>292</v>
      </c>
      <c r="D148" s="215" t="s">
        <v>166</v>
      </c>
      <c r="E148" s="216" t="s">
        <v>1661</v>
      </c>
      <c r="F148" s="217" t="s">
        <v>1662</v>
      </c>
      <c r="G148" s="218" t="s">
        <v>385</v>
      </c>
      <c r="H148" s="219">
        <v>16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41</v>
      </c>
      <c r="O148" s="87"/>
      <c r="P148" s="224">
        <f>O148*H148</f>
        <v>0</v>
      </c>
      <c r="Q148" s="224">
        <v>0.0060000000000000001</v>
      </c>
      <c r="R148" s="224">
        <f>Q148*H148</f>
        <v>0.096000000000000002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171</v>
      </c>
      <c r="AT148" s="226" t="s">
        <v>166</v>
      </c>
      <c r="AU148" s="226" t="s">
        <v>79</v>
      </c>
      <c r="AY148" s="20" t="s">
        <v>164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77</v>
      </c>
      <c r="BK148" s="227">
        <f>ROUND(I148*H148,2)</f>
        <v>0</v>
      </c>
      <c r="BL148" s="20" t="s">
        <v>171</v>
      </c>
      <c r="BM148" s="226" t="s">
        <v>2375</v>
      </c>
    </row>
    <row r="149" s="2" customFormat="1">
      <c r="A149" s="41"/>
      <c r="B149" s="42"/>
      <c r="C149" s="43"/>
      <c r="D149" s="235" t="s">
        <v>479</v>
      </c>
      <c r="E149" s="43"/>
      <c r="F149" s="291" t="s">
        <v>1664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479</v>
      </c>
      <c r="AU149" s="20" t="s">
        <v>79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2376</v>
      </c>
      <c r="G150" s="234"/>
      <c r="H150" s="238">
        <v>16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79</v>
      </c>
      <c r="AV150" s="13" t="s">
        <v>79</v>
      </c>
      <c r="AW150" s="13" t="s">
        <v>32</v>
      </c>
      <c r="AX150" s="13" t="s">
        <v>70</v>
      </c>
      <c r="AY150" s="244" t="s">
        <v>164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177</v>
      </c>
      <c r="G151" s="246"/>
      <c r="H151" s="249">
        <v>16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79</v>
      </c>
      <c r="AV151" s="14" t="s">
        <v>171</v>
      </c>
      <c r="AW151" s="14" t="s">
        <v>32</v>
      </c>
      <c r="AX151" s="14" t="s">
        <v>77</v>
      </c>
      <c r="AY151" s="255" t="s">
        <v>164</v>
      </c>
    </row>
    <row r="152" s="2" customFormat="1" ht="24.15" customHeight="1">
      <c r="A152" s="41"/>
      <c r="B152" s="42"/>
      <c r="C152" s="215" t="s">
        <v>299</v>
      </c>
      <c r="D152" s="215" t="s">
        <v>166</v>
      </c>
      <c r="E152" s="216" t="s">
        <v>1676</v>
      </c>
      <c r="F152" s="217" t="s">
        <v>1677</v>
      </c>
      <c r="G152" s="218" t="s">
        <v>385</v>
      </c>
      <c r="H152" s="219">
        <v>21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41</v>
      </c>
      <c r="O152" s="87"/>
      <c r="P152" s="224">
        <f>O152*H152</f>
        <v>0</v>
      </c>
      <c r="Q152" s="224">
        <v>0.0060000000000000001</v>
      </c>
      <c r="R152" s="224">
        <f>Q152*H152</f>
        <v>0.126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171</v>
      </c>
      <c r="AT152" s="226" t="s">
        <v>166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2377</v>
      </c>
    </row>
    <row r="153" s="2" customFormat="1">
      <c r="A153" s="41"/>
      <c r="B153" s="42"/>
      <c r="C153" s="43"/>
      <c r="D153" s="235" t="s">
        <v>479</v>
      </c>
      <c r="E153" s="43"/>
      <c r="F153" s="291" t="s">
        <v>1679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479</v>
      </c>
      <c r="AU153" s="20" t="s">
        <v>79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2378</v>
      </c>
      <c r="G154" s="234"/>
      <c r="H154" s="238">
        <v>21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79</v>
      </c>
      <c r="AV154" s="13" t="s">
        <v>79</v>
      </c>
      <c r="AW154" s="13" t="s">
        <v>32</v>
      </c>
      <c r="AX154" s="13" t="s">
        <v>70</v>
      </c>
      <c r="AY154" s="244" t="s">
        <v>164</v>
      </c>
    </row>
    <row r="155" s="14" customFormat="1">
      <c r="A155" s="14"/>
      <c r="B155" s="245"/>
      <c r="C155" s="246"/>
      <c r="D155" s="235" t="s">
        <v>175</v>
      </c>
      <c r="E155" s="247" t="s">
        <v>19</v>
      </c>
      <c r="F155" s="248" t="s">
        <v>177</v>
      </c>
      <c r="G155" s="246"/>
      <c r="H155" s="249">
        <v>21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175</v>
      </c>
      <c r="AU155" s="255" t="s">
        <v>79</v>
      </c>
      <c r="AV155" s="14" t="s">
        <v>171</v>
      </c>
      <c r="AW155" s="14" t="s">
        <v>32</v>
      </c>
      <c r="AX155" s="14" t="s">
        <v>77</v>
      </c>
      <c r="AY155" s="255" t="s">
        <v>164</v>
      </c>
    </row>
    <row r="156" s="2" customFormat="1" ht="24.15" customHeight="1">
      <c r="A156" s="41"/>
      <c r="B156" s="42"/>
      <c r="C156" s="215" t="s">
        <v>7</v>
      </c>
      <c r="D156" s="215" t="s">
        <v>166</v>
      </c>
      <c r="E156" s="216" t="s">
        <v>1686</v>
      </c>
      <c r="F156" s="217" t="s">
        <v>1687</v>
      </c>
      <c r="G156" s="218" t="s">
        <v>385</v>
      </c>
      <c r="H156" s="219">
        <v>4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41</v>
      </c>
      <c r="O156" s="87"/>
      <c r="P156" s="224">
        <f>O156*H156</f>
        <v>0</v>
      </c>
      <c r="Q156" s="224">
        <v>0.0060000000000000001</v>
      </c>
      <c r="R156" s="224">
        <f>Q156*H156</f>
        <v>0.024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171</v>
      </c>
      <c r="AT156" s="226" t="s">
        <v>166</v>
      </c>
      <c r="AU156" s="226" t="s">
        <v>79</v>
      </c>
      <c r="AY156" s="20" t="s">
        <v>164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77</v>
      </c>
      <c r="BK156" s="227">
        <f>ROUND(I156*H156,2)</f>
        <v>0</v>
      </c>
      <c r="BL156" s="20" t="s">
        <v>171</v>
      </c>
      <c r="BM156" s="226" t="s">
        <v>2379</v>
      </c>
    </row>
    <row r="157" s="2" customFormat="1">
      <c r="A157" s="41"/>
      <c r="B157" s="42"/>
      <c r="C157" s="43"/>
      <c r="D157" s="235" t="s">
        <v>479</v>
      </c>
      <c r="E157" s="43"/>
      <c r="F157" s="291" t="s">
        <v>1689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479</v>
      </c>
      <c r="AU157" s="20" t="s">
        <v>79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2380</v>
      </c>
      <c r="G158" s="234"/>
      <c r="H158" s="238">
        <v>4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79</v>
      </c>
      <c r="AV158" s="13" t="s">
        <v>79</v>
      </c>
      <c r="AW158" s="13" t="s">
        <v>32</v>
      </c>
      <c r="AX158" s="13" t="s">
        <v>70</v>
      </c>
      <c r="AY158" s="244" t="s">
        <v>164</v>
      </c>
    </row>
    <row r="159" s="14" customFormat="1">
      <c r="A159" s="14"/>
      <c r="B159" s="245"/>
      <c r="C159" s="246"/>
      <c r="D159" s="235" t="s">
        <v>175</v>
      </c>
      <c r="E159" s="247" t="s">
        <v>19</v>
      </c>
      <c r="F159" s="248" t="s">
        <v>177</v>
      </c>
      <c r="G159" s="246"/>
      <c r="H159" s="249">
        <v>4</v>
      </c>
      <c r="I159" s="250"/>
      <c r="J159" s="246"/>
      <c r="K159" s="246"/>
      <c r="L159" s="251"/>
      <c r="M159" s="252"/>
      <c r="N159" s="253"/>
      <c r="O159" s="253"/>
      <c r="P159" s="253"/>
      <c r="Q159" s="253"/>
      <c r="R159" s="253"/>
      <c r="S159" s="253"/>
      <c r="T159" s="25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5" t="s">
        <v>175</v>
      </c>
      <c r="AU159" s="255" t="s">
        <v>79</v>
      </c>
      <c r="AV159" s="14" t="s">
        <v>171</v>
      </c>
      <c r="AW159" s="14" t="s">
        <v>32</v>
      </c>
      <c r="AX159" s="14" t="s">
        <v>77</v>
      </c>
      <c r="AY159" s="255" t="s">
        <v>164</v>
      </c>
    </row>
    <row r="160" s="12" customFormat="1" ht="22.8" customHeight="1">
      <c r="A160" s="12"/>
      <c r="B160" s="199"/>
      <c r="C160" s="200"/>
      <c r="D160" s="201" t="s">
        <v>69</v>
      </c>
      <c r="E160" s="213" t="s">
        <v>448</v>
      </c>
      <c r="F160" s="213" t="s">
        <v>449</v>
      </c>
      <c r="G160" s="200"/>
      <c r="H160" s="200"/>
      <c r="I160" s="203"/>
      <c r="J160" s="214">
        <f>BK160</f>
        <v>0</v>
      </c>
      <c r="K160" s="200"/>
      <c r="L160" s="205"/>
      <c r="M160" s="206"/>
      <c r="N160" s="207"/>
      <c r="O160" s="207"/>
      <c r="P160" s="208">
        <f>SUM(P161:P164)</f>
        <v>0</v>
      </c>
      <c r="Q160" s="207"/>
      <c r="R160" s="208">
        <f>SUM(R161:R164)</f>
        <v>0</v>
      </c>
      <c r="S160" s="207"/>
      <c r="T160" s="209">
        <f>SUM(T161:T164)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10" t="s">
        <v>77</v>
      </c>
      <c r="AT160" s="211" t="s">
        <v>69</v>
      </c>
      <c r="AU160" s="211" t="s">
        <v>77</v>
      </c>
      <c r="AY160" s="210" t="s">
        <v>164</v>
      </c>
      <c r="BK160" s="212">
        <f>SUM(BK161:BK164)</f>
        <v>0</v>
      </c>
    </row>
    <row r="161" s="2" customFormat="1" ht="24.15" customHeight="1">
      <c r="A161" s="41"/>
      <c r="B161" s="42"/>
      <c r="C161" s="215" t="s">
        <v>312</v>
      </c>
      <c r="D161" s="215" t="s">
        <v>166</v>
      </c>
      <c r="E161" s="216" t="s">
        <v>451</v>
      </c>
      <c r="F161" s="217" t="s">
        <v>452</v>
      </c>
      <c r="G161" s="218" t="s">
        <v>295</v>
      </c>
      <c r="H161" s="219">
        <v>3.657</v>
      </c>
      <c r="I161" s="220"/>
      <c r="J161" s="221">
        <f>ROUND(I161*H161,2)</f>
        <v>0</v>
      </c>
      <c r="K161" s="217" t="s">
        <v>170</v>
      </c>
      <c r="L161" s="47"/>
      <c r="M161" s="222" t="s">
        <v>19</v>
      </c>
      <c r="N161" s="223" t="s">
        <v>41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171</v>
      </c>
      <c r="AT161" s="226" t="s">
        <v>166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2381</v>
      </c>
    </row>
    <row r="162" s="2" customFormat="1">
      <c r="A162" s="41"/>
      <c r="B162" s="42"/>
      <c r="C162" s="43"/>
      <c r="D162" s="228" t="s">
        <v>173</v>
      </c>
      <c r="E162" s="43"/>
      <c r="F162" s="229" t="s">
        <v>454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173</v>
      </c>
      <c r="AU162" s="20" t="s">
        <v>79</v>
      </c>
    </row>
    <row r="163" s="2" customFormat="1" ht="33" customHeight="1">
      <c r="A163" s="41"/>
      <c r="B163" s="42"/>
      <c r="C163" s="215" t="s">
        <v>324</v>
      </c>
      <c r="D163" s="215" t="s">
        <v>166</v>
      </c>
      <c r="E163" s="216" t="s">
        <v>456</v>
      </c>
      <c r="F163" s="217" t="s">
        <v>457</v>
      </c>
      <c r="G163" s="218" t="s">
        <v>295</v>
      </c>
      <c r="H163" s="219">
        <v>3.657</v>
      </c>
      <c r="I163" s="220"/>
      <c r="J163" s="221">
        <f>ROUND(I163*H163,2)</f>
        <v>0</v>
      </c>
      <c r="K163" s="217" t="s">
        <v>170</v>
      </c>
      <c r="L163" s="47"/>
      <c r="M163" s="222" t="s">
        <v>19</v>
      </c>
      <c r="N163" s="223" t="s">
        <v>41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171</v>
      </c>
      <c r="AT163" s="226" t="s">
        <v>166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2382</v>
      </c>
    </row>
    <row r="164" s="2" customFormat="1">
      <c r="A164" s="41"/>
      <c r="B164" s="42"/>
      <c r="C164" s="43"/>
      <c r="D164" s="228" t="s">
        <v>173</v>
      </c>
      <c r="E164" s="43"/>
      <c r="F164" s="229" t="s">
        <v>459</v>
      </c>
      <c r="G164" s="43"/>
      <c r="H164" s="43"/>
      <c r="I164" s="230"/>
      <c r="J164" s="43"/>
      <c r="K164" s="43"/>
      <c r="L164" s="47"/>
      <c r="M164" s="287"/>
      <c r="N164" s="288"/>
      <c r="O164" s="289"/>
      <c r="P164" s="289"/>
      <c r="Q164" s="289"/>
      <c r="R164" s="289"/>
      <c r="S164" s="289"/>
      <c r="T164" s="290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173</v>
      </c>
      <c r="AU164" s="20" t="s">
        <v>79</v>
      </c>
    </row>
    <row r="165" s="2" customFormat="1" ht="6.96" customHeight="1">
      <c r="A165" s="41"/>
      <c r="B165" s="62"/>
      <c r="C165" s="63"/>
      <c r="D165" s="63"/>
      <c r="E165" s="63"/>
      <c r="F165" s="63"/>
      <c r="G165" s="63"/>
      <c r="H165" s="63"/>
      <c r="I165" s="63"/>
      <c r="J165" s="63"/>
      <c r="K165" s="63"/>
      <c r="L165" s="47"/>
      <c r="M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</row>
  </sheetData>
  <sheetProtection sheet="1" autoFilter="0" formatColumns="0" formatRows="0" objects="1" scenarios="1" spinCount="100000" saltValue="J7cg3OOVstjS6tfGEPJjwc9RCKEcEJKZfEsUgExUPhu2xlcJLxJRNL/FiBrmTRTs/5ElP+fjyO42NLi1VHBGUw==" hashValue="iPcLtZDFjMldMVy8PslJTmANDRq4lGAkvTgWUq+tctheRXIEbfpt4U4B51QGgGq9z97+KY19G02/0D68Vv2Snw==" algorithmName="SHA-512" password="CC51"/>
  <autoFilter ref="C88:K16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71161211"/>
    <hyperlink ref="F101" r:id="rId2" display="https://podminky.urs.cz/item/CS_URS_2025_01/877152001"/>
    <hyperlink ref="F106" r:id="rId3" display="https://podminky.urs.cz/item/CS_URS_2025_01/877162001"/>
    <hyperlink ref="F120" r:id="rId4" display="https://podminky.urs.cz/item/CS_URS_2025_01/892233122"/>
    <hyperlink ref="F124" r:id="rId5" display="https://podminky.urs.cz/item/CS_URS_2025_01/892241111"/>
    <hyperlink ref="F126" r:id="rId6" display="https://podminky.urs.cz/item/CS_URS_2025_01/899712111"/>
    <hyperlink ref="F131" r:id="rId7" display="https://podminky.urs.cz/item/CS_URS_2025_01/899401111"/>
    <hyperlink ref="F162" r:id="rId8" display="https://podminky.urs.cz/item/CS_URS_2025_01/998276101"/>
    <hyperlink ref="F164" r:id="rId9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0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2097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2383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ROUND((SUM(BE89:BE197)),  2)</f>
        <v>0</v>
      </c>
      <c r="G35" s="41"/>
      <c r="H35" s="41"/>
      <c r="I35" s="160">
        <v>0.20999999999999999</v>
      </c>
      <c r="J35" s="159">
        <f>ROUND(((SUM(BE89:BE197))*I35),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ROUND((SUM(BF89:BF197)),  2)</f>
        <v>0</v>
      </c>
      <c r="G36" s="41"/>
      <c r="H36" s="41"/>
      <c r="I36" s="160">
        <v>0.12</v>
      </c>
      <c r="J36" s="159">
        <f>ROUND(((SUM(BF89:BF197))*I36),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ROUND((SUM(BG89:BG197)),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ROUND((SUM(BH89:BH197)),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ROUND((SUM(BI89:BI197)),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2097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004.004 - Provizorní zásobení vodou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J182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J193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2097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004.004 - Provizorní zásobení vodou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8.4099555119999998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P91+P182+P193</f>
        <v>0</v>
      </c>
      <c r="Q90" s="207"/>
      <c r="R90" s="208">
        <f>R91+R182+R193</f>
        <v>8.4099555119999998</v>
      </c>
      <c r="S90" s="207"/>
      <c r="T90" s="209">
        <f>T91+T182+T193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BK91+BK182+BK193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SUM(P92:P181)</f>
        <v>0</v>
      </c>
      <c r="Q91" s="207"/>
      <c r="R91" s="208">
        <f>SUM(R92:R181)</f>
        <v>3.1899555119999996</v>
      </c>
      <c r="S91" s="207"/>
      <c r="T91" s="209">
        <f>SUM(T92:T181)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SUM(BK92:BK181)</f>
        <v>0</v>
      </c>
    </row>
    <row r="92" s="2" customFormat="1" ht="16.5" customHeight="1">
      <c r="A92" s="41"/>
      <c r="B92" s="42"/>
      <c r="C92" s="215" t="s">
        <v>77</v>
      </c>
      <c r="D92" s="215" t="s">
        <v>166</v>
      </c>
      <c r="E92" s="216" t="s">
        <v>934</v>
      </c>
      <c r="F92" s="217" t="s">
        <v>935</v>
      </c>
      <c r="G92" s="218" t="s">
        <v>385</v>
      </c>
      <c r="H92" s="219">
        <v>2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2384</v>
      </c>
    </row>
    <row r="93" s="2" customFormat="1">
      <c r="A93" s="41"/>
      <c r="B93" s="42"/>
      <c r="C93" s="43"/>
      <c r="D93" s="228" t="s">
        <v>173</v>
      </c>
      <c r="E93" s="43"/>
      <c r="F93" s="229" t="s">
        <v>937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 ht="24.15" customHeight="1">
      <c r="A94" s="41"/>
      <c r="B94" s="42"/>
      <c r="C94" s="215" t="s">
        <v>79</v>
      </c>
      <c r="D94" s="215" t="s">
        <v>166</v>
      </c>
      <c r="E94" s="216" t="s">
        <v>938</v>
      </c>
      <c r="F94" s="217" t="s">
        <v>939</v>
      </c>
      <c r="G94" s="218" t="s">
        <v>385</v>
      </c>
      <c r="H94" s="219">
        <v>7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2385</v>
      </c>
    </row>
    <row r="95" s="2" customFormat="1">
      <c r="A95" s="41"/>
      <c r="B95" s="42"/>
      <c r="C95" s="43"/>
      <c r="D95" s="228" t="s">
        <v>173</v>
      </c>
      <c r="E95" s="43"/>
      <c r="F95" s="229" t="s">
        <v>941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2" customFormat="1" ht="16.5" customHeight="1">
      <c r="A96" s="41"/>
      <c r="B96" s="42"/>
      <c r="C96" s="277" t="s">
        <v>183</v>
      </c>
      <c r="D96" s="277" t="s">
        <v>306</v>
      </c>
      <c r="E96" s="278" t="s">
        <v>942</v>
      </c>
      <c r="F96" s="279" t="s">
        <v>943</v>
      </c>
      <c r="G96" s="280" t="s">
        <v>385</v>
      </c>
      <c r="H96" s="281">
        <v>3</v>
      </c>
      <c r="I96" s="282"/>
      <c r="J96" s="283">
        <f>ROUND(I96*H96,2)</f>
        <v>0</v>
      </c>
      <c r="K96" s="279" t="s">
        <v>19</v>
      </c>
      <c r="L96" s="284"/>
      <c r="M96" s="285" t="s">
        <v>19</v>
      </c>
      <c r="N96" s="286" t="s">
        <v>41</v>
      </c>
      <c r="O96" s="87"/>
      <c r="P96" s="224">
        <f>O96*H96</f>
        <v>0</v>
      </c>
      <c r="Q96" s="224">
        <v>0.01</v>
      </c>
      <c r="R96" s="224">
        <f>Q96*H96</f>
        <v>0.029999999999999999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217</v>
      </c>
      <c r="AT96" s="226" t="s">
        <v>306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2386</v>
      </c>
    </row>
    <row r="97" s="15" customFormat="1">
      <c r="A97" s="15"/>
      <c r="B97" s="256"/>
      <c r="C97" s="257"/>
      <c r="D97" s="235" t="s">
        <v>175</v>
      </c>
      <c r="E97" s="258" t="s">
        <v>19</v>
      </c>
      <c r="F97" s="259" t="s">
        <v>1702</v>
      </c>
      <c r="G97" s="257"/>
      <c r="H97" s="258" t="s">
        <v>19</v>
      </c>
      <c r="I97" s="260"/>
      <c r="J97" s="257"/>
      <c r="K97" s="257"/>
      <c r="L97" s="261"/>
      <c r="M97" s="262"/>
      <c r="N97" s="263"/>
      <c r="O97" s="263"/>
      <c r="P97" s="263"/>
      <c r="Q97" s="263"/>
      <c r="R97" s="263"/>
      <c r="S97" s="263"/>
      <c r="T97" s="264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T97" s="265" t="s">
        <v>175</v>
      </c>
      <c r="AU97" s="265" t="s">
        <v>79</v>
      </c>
      <c r="AV97" s="15" t="s">
        <v>77</v>
      </c>
      <c r="AW97" s="15" t="s">
        <v>32</v>
      </c>
      <c r="AX97" s="15" t="s">
        <v>70</v>
      </c>
      <c r="AY97" s="265" t="s">
        <v>164</v>
      </c>
    </row>
    <row r="98" s="13" customFormat="1">
      <c r="A98" s="13"/>
      <c r="B98" s="233"/>
      <c r="C98" s="234"/>
      <c r="D98" s="235" t="s">
        <v>175</v>
      </c>
      <c r="E98" s="236" t="s">
        <v>19</v>
      </c>
      <c r="F98" s="237" t="s">
        <v>2387</v>
      </c>
      <c r="G98" s="234"/>
      <c r="H98" s="238">
        <v>3</v>
      </c>
      <c r="I98" s="239"/>
      <c r="J98" s="234"/>
      <c r="K98" s="234"/>
      <c r="L98" s="240"/>
      <c r="M98" s="241"/>
      <c r="N98" s="242"/>
      <c r="O98" s="242"/>
      <c r="P98" s="242"/>
      <c r="Q98" s="242"/>
      <c r="R98" s="242"/>
      <c r="S98" s="242"/>
      <c r="T98" s="24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4" t="s">
        <v>175</v>
      </c>
      <c r="AU98" s="244" t="s">
        <v>79</v>
      </c>
      <c r="AV98" s="13" t="s">
        <v>79</v>
      </c>
      <c r="AW98" s="13" t="s">
        <v>32</v>
      </c>
      <c r="AX98" s="13" t="s">
        <v>70</v>
      </c>
      <c r="AY98" s="244" t="s">
        <v>164</v>
      </c>
    </row>
    <row r="99" s="14" customFormat="1">
      <c r="A99" s="14"/>
      <c r="B99" s="245"/>
      <c r="C99" s="246"/>
      <c r="D99" s="235" t="s">
        <v>175</v>
      </c>
      <c r="E99" s="247" t="s">
        <v>19</v>
      </c>
      <c r="F99" s="248" t="s">
        <v>177</v>
      </c>
      <c r="G99" s="246"/>
      <c r="H99" s="249">
        <v>3</v>
      </c>
      <c r="I99" s="250"/>
      <c r="J99" s="246"/>
      <c r="K99" s="246"/>
      <c r="L99" s="251"/>
      <c r="M99" s="252"/>
      <c r="N99" s="253"/>
      <c r="O99" s="253"/>
      <c r="P99" s="253"/>
      <c r="Q99" s="253"/>
      <c r="R99" s="253"/>
      <c r="S99" s="253"/>
      <c r="T99" s="25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5" t="s">
        <v>175</v>
      </c>
      <c r="AU99" s="255" t="s">
        <v>79</v>
      </c>
      <c r="AV99" s="14" t="s">
        <v>171</v>
      </c>
      <c r="AW99" s="14" t="s">
        <v>32</v>
      </c>
      <c r="AX99" s="14" t="s">
        <v>77</v>
      </c>
      <c r="AY99" s="255" t="s">
        <v>164</v>
      </c>
    </row>
    <row r="100" s="2" customFormat="1" ht="16.5" customHeight="1">
      <c r="A100" s="41"/>
      <c r="B100" s="42"/>
      <c r="C100" s="277" t="s">
        <v>171</v>
      </c>
      <c r="D100" s="277" t="s">
        <v>306</v>
      </c>
      <c r="E100" s="278" t="s">
        <v>946</v>
      </c>
      <c r="F100" s="279" t="s">
        <v>947</v>
      </c>
      <c r="G100" s="280" t="s">
        <v>385</v>
      </c>
      <c r="H100" s="281">
        <v>2</v>
      </c>
      <c r="I100" s="282"/>
      <c r="J100" s="283">
        <f>ROUND(I100*H100,2)</f>
        <v>0</v>
      </c>
      <c r="K100" s="279" t="s">
        <v>19</v>
      </c>
      <c r="L100" s="284"/>
      <c r="M100" s="285" t="s">
        <v>19</v>
      </c>
      <c r="N100" s="286" t="s">
        <v>41</v>
      </c>
      <c r="O100" s="87"/>
      <c r="P100" s="224">
        <f>O100*H100</f>
        <v>0</v>
      </c>
      <c r="Q100" s="224">
        <v>0.01</v>
      </c>
      <c r="R100" s="224">
        <f>Q100*H100</f>
        <v>0.02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217</v>
      </c>
      <c r="AT100" s="226" t="s">
        <v>306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2388</v>
      </c>
    </row>
    <row r="101" s="15" customFormat="1">
      <c r="A101" s="15"/>
      <c r="B101" s="256"/>
      <c r="C101" s="257"/>
      <c r="D101" s="235" t="s">
        <v>175</v>
      </c>
      <c r="E101" s="258" t="s">
        <v>19</v>
      </c>
      <c r="F101" s="259" t="s">
        <v>1702</v>
      </c>
      <c r="G101" s="257"/>
      <c r="H101" s="258" t="s">
        <v>19</v>
      </c>
      <c r="I101" s="260"/>
      <c r="J101" s="257"/>
      <c r="K101" s="257"/>
      <c r="L101" s="261"/>
      <c r="M101" s="262"/>
      <c r="N101" s="263"/>
      <c r="O101" s="263"/>
      <c r="P101" s="263"/>
      <c r="Q101" s="263"/>
      <c r="R101" s="263"/>
      <c r="S101" s="263"/>
      <c r="T101" s="264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5" t="s">
        <v>175</v>
      </c>
      <c r="AU101" s="265" t="s">
        <v>79</v>
      </c>
      <c r="AV101" s="15" t="s">
        <v>77</v>
      </c>
      <c r="AW101" s="15" t="s">
        <v>32</v>
      </c>
      <c r="AX101" s="15" t="s">
        <v>70</v>
      </c>
      <c r="AY101" s="265" t="s">
        <v>164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2389</v>
      </c>
      <c r="G102" s="234"/>
      <c r="H102" s="238">
        <v>2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16.5" customHeight="1">
      <c r="A104" s="41"/>
      <c r="B104" s="42"/>
      <c r="C104" s="277" t="s">
        <v>197</v>
      </c>
      <c r="D104" s="277" t="s">
        <v>306</v>
      </c>
      <c r="E104" s="278" t="s">
        <v>2390</v>
      </c>
      <c r="F104" s="279" t="s">
        <v>2391</v>
      </c>
      <c r="G104" s="280" t="s">
        <v>385</v>
      </c>
      <c r="H104" s="281">
        <v>1</v>
      </c>
      <c r="I104" s="282"/>
      <c r="J104" s="283">
        <f>ROUND(I104*H104,2)</f>
        <v>0</v>
      </c>
      <c r="K104" s="279" t="s">
        <v>19</v>
      </c>
      <c r="L104" s="284"/>
      <c r="M104" s="285" t="s">
        <v>19</v>
      </c>
      <c r="N104" s="286" t="s">
        <v>41</v>
      </c>
      <c r="O104" s="87"/>
      <c r="P104" s="224">
        <f>O104*H104</f>
        <v>0</v>
      </c>
      <c r="Q104" s="224">
        <v>0.01</v>
      </c>
      <c r="R104" s="224">
        <f>Q104*H104</f>
        <v>0.01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217</v>
      </c>
      <c r="AT104" s="226" t="s">
        <v>306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2392</v>
      </c>
    </row>
    <row r="105" s="15" customFormat="1">
      <c r="A105" s="15"/>
      <c r="B105" s="256"/>
      <c r="C105" s="257"/>
      <c r="D105" s="235" t="s">
        <v>175</v>
      </c>
      <c r="E105" s="258" t="s">
        <v>19</v>
      </c>
      <c r="F105" s="259" t="s">
        <v>1702</v>
      </c>
      <c r="G105" s="257"/>
      <c r="H105" s="258" t="s">
        <v>19</v>
      </c>
      <c r="I105" s="260"/>
      <c r="J105" s="257"/>
      <c r="K105" s="257"/>
      <c r="L105" s="261"/>
      <c r="M105" s="262"/>
      <c r="N105" s="263"/>
      <c r="O105" s="263"/>
      <c r="P105" s="263"/>
      <c r="Q105" s="263"/>
      <c r="R105" s="263"/>
      <c r="S105" s="263"/>
      <c r="T105" s="264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5" t="s">
        <v>175</v>
      </c>
      <c r="AU105" s="265" t="s">
        <v>79</v>
      </c>
      <c r="AV105" s="15" t="s">
        <v>77</v>
      </c>
      <c r="AW105" s="15" t="s">
        <v>32</v>
      </c>
      <c r="AX105" s="15" t="s">
        <v>70</v>
      </c>
      <c r="AY105" s="265" t="s">
        <v>164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2393</v>
      </c>
      <c r="G106" s="234"/>
      <c r="H106" s="238">
        <v>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79</v>
      </c>
      <c r="AV106" s="13" t="s">
        <v>79</v>
      </c>
      <c r="AW106" s="13" t="s">
        <v>32</v>
      </c>
      <c r="AX106" s="13" t="s">
        <v>70</v>
      </c>
      <c r="AY106" s="244" t="s">
        <v>164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177</v>
      </c>
      <c r="G107" s="246"/>
      <c r="H107" s="249">
        <v>1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79</v>
      </c>
      <c r="AV107" s="14" t="s">
        <v>171</v>
      </c>
      <c r="AW107" s="14" t="s">
        <v>32</v>
      </c>
      <c r="AX107" s="14" t="s">
        <v>77</v>
      </c>
      <c r="AY107" s="255" t="s">
        <v>164</v>
      </c>
    </row>
    <row r="108" s="2" customFormat="1" ht="16.5" customHeight="1">
      <c r="A108" s="41"/>
      <c r="B108" s="42"/>
      <c r="C108" s="277" t="s">
        <v>204</v>
      </c>
      <c r="D108" s="277" t="s">
        <v>306</v>
      </c>
      <c r="E108" s="278" t="s">
        <v>2394</v>
      </c>
      <c r="F108" s="279" t="s">
        <v>2395</v>
      </c>
      <c r="G108" s="280" t="s">
        <v>385</v>
      </c>
      <c r="H108" s="281">
        <v>1</v>
      </c>
      <c r="I108" s="282"/>
      <c r="J108" s="283">
        <f>ROUND(I108*H108,2)</f>
        <v>0</v>
      </c>
      <c r="K108" s="279" t="s">
        <v>19</v>
      </c>
      <c r="L108" s="284"/>
      <c r="M108" s="285" t="s">
        <v>19</v>
      </c>
      <c r="N108" s="286" t="s">
        <v>41</v>
      </c>
      <c r="O108" s="87"/>
      <c r="P108" s="224">
        <f>O108*H108</f>
        <v>0</v>
      </c>
      <c r="Q108" s="224">
        <v>0.01</v>
      </c>
      <c r="R108" s="224">
        <f>Q108*H108</f>
        <v>0.01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217</v>
      </c>
      <c r="AT108" s="226" t="s">
        <v>306</v>
      </c>
      <c r="AU108" s="226" t="s">
        <v>79</v>
      </c>
      <c r="AY108" s="20" t="s">
        <v>164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77</v>
      </c>
      <c r="BK108" s="227">
        <f>ROUND(I108*H108,2)</f>
        <v>0</v>
      </c>
      <c r="BL108" s="20" t="s">
        <v>171</v>
      </c>
      <c r="BM108" s="226" t="s">
        <v>2396</v>
      </c>
    </row>
    <row r="109" s="15" customFormat="1">
      <c r="A109" s="15"/>
      <c r="B109" s="256"/>
      <c r="C109" s="257"/>
      <c r="D109" s="235" t="s">
        <v>175</v>
      </c>
      <c r="E109" s="258" t="s">
        <v>19</v>
      </c>
      <c r="F109" s="259" t="s">
        <v>1702</v>
      </c>
      <c r="G109" s="257"/>
      <c r="H109" s="258" t="s">
        <v>19</v>
      </c>
      <c r="I109" s="260"/>
      <c r="J109" s="257"/>
      <c r="K109" s="257"/>
      <c r="L109" s="261"/>
      <c r="M109" s="262"/>
      <c r="N109" s="263"/>
      <c r="O109" s="263"/>
      <c r="P109" s="263"/>
      <c r="Q109" s="263"/>
      <c r="R109" s="263"/>
      <c r="S109" s="263"/>
      <c r="T109" s="264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5" t="s">
        <v>175</v>
      </c>
      <c r="AU109" s="265" t="s">
        <v>79</v>
      </c>
      <c r="AV109" s="15" t="s">
        <v>77</v>
      </c>
      <c r="AW109" s="15" t="s">
        <v>32</v>
      </c>
      <c r="AX109" s="15" t="s">
        <v>70</v>
      </c>
      <c r="AY109" s="265" t="s">
        <v>164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2393</v>
      </c>
      <c r="G110" s="234"/>
      <c r="H110" s="238">
        <v>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79</v>
      </c>
      <c r="AV110" s="13" t="s">
        <v>79</v>
      </c>
      <c r="AW110" s="13" t="s">
        <v>32</v>
      </c>
      <c r="AX110" s="13" t="s">
        <v>70</v>
      </c>
      <c r="AY110" s="244" t="s">
        <v>164</v>
      </c>
    </row>
    <row r="111" s="14" customFormat="1">
      <c r="A111" s="14"/>
      <c r="B111" s="245"/>
      <c r="C111" s="246"/>
      <c r="D111" s="235" t="s">
        <v>175</v>
      </c>
      <c r="E111" s="247" t="s">
        <v>19</v>
      </c>
      <c r="F111" s="248" t="s">
        <v>177</v>
      </c>
      <c r="G111" s="246"/>
      <c r="H111" s="249">
        <v>1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175</v>
      </c>
      <c r="AU111" s="255" t="s">
        <v>79</v>
      </c>
      <c r="AV111" s="14" t="s">
        <v>171</v>
      </c>
      <c r="AW111" s="14" t="s">
        <v>32</v>
      </c>
      <c r="AX111" s="14" t="s">
        <v>77</v>
      </c>
      <c r="AY111" s="255" t="s">
        <v>164</v>
      </c>
    </row>
    <row r="112" s="2" customFormat="1" ht="24.15" customHeight="1">
      <c r="A112" s="41"/>
      <c r="B112" s="42"/>
      <c r="C112" s="215" t="s">
        <v>211</v>
      </c>
      <c r="D112" s="215" t="s">
        <v>166</v>
      </c>
      <c r="E112" s="216" t="s">
        <v>775</v>
      </c>
      <c r="F112" s="217" t="s">
        <v>776</v>
      </c>
      <c r="G112" s="218" t="s">
        <v>200</v>
      </c>
      <c r="H112" s="219">
        <v>140</v>
      </c>
      <c r="I112" s="220"/>
      <c r="J112" s="221">
        <f>ROUND(I112*H112,2)</f>
        <v>0</v>
      </c>
      <c r="K112" s="217" t="s">
        <v>170</v>
      </c>
      <c r="L112" s="47"/>
      <c r="M112" s="222" t="s">
        <v>19</v>
      </c>
      <c r="N112" s="223" t="s">
        <v>41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171</v>
      </c>
      <c r="AT112" s="226" t="s">
        <v>166</v>
      </c>
      <c r="AU112" s="226" t="s">
        <v>79</v>
      </c>
      <c r="AY112" s="20" t="s">
        <v>164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77</v>
      </c>
      <c r="BK112" s="227">
        <f>ROUND(I112*H112,2)</f>
        <v>0</v>
      </c>
      <c r="BL112" s="20" t="s">
        <v>171</v>
      </c>
      <c r="BM112" s="226" t="s">
        <v>2397</v>
      </c>
    </row>
    <row r="113" s="2" customFormat="1">
      <c r="A113" s="41"/>
      <c r="B113" s="42"/>
      <c r="C113" s="43"/>
      <c r="D113" s="228" t="s">
        <v>173</v>
      </c>
      <c r="E113" s="43"/>
      <c r="F113" s="229" t="s">
        <v>778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173</v>
      </c>
      <c r="AU113" s="20" t="s">
        <v>79</v>
      </c>
    </row>
    <row r="114" s="15" customFormat="1">
      <c r="A114" s="15"/>
      <c r="B114" s="256"/>
      <c r="C114" s="257"/>
      <c r="D114" s="235" t="s">
        <v>175</v>
      </c>
      <c r="E114" s="258" t="s">
        <v>19</v>
      </c>
      <c r="F114" s="259" t="s">
        <v>1702</v>
      </c>
      <c r="G114" s="257"/>
      <c r="H114" s="258" t="s">
        <v>19</v>
      </c>
      <c r="I114" s="260"/>
      <c r="J114" s="257"/>
      <c r="K114" s="257"/>
      <c r="L114" s="261"/>
      <c r="M114" s="262"/>
      <c r="N114" s="263"/>
      <c r="O114" s="263"/>
      <c r="P114" s="263"/>
      <c r="Q114" s="263"/>
      <c r="R114" s="263"/>
      <c r="S114" s="263"/>
      <c r="T114" s="264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5" t="s">
        <v>175</v>
      </c>
      <c r="AU114" s="265" t="s">
        <v>79</v>
      </c>
      <c r="AV114" s="15" t="s">
        <v>77</v>
      </c>
      <c r="AW114" s="15" t="s">
        <v>32</v>
      </c>
      <c r="AX114" s="15" t="s">
        <v>70</v>
      </c>
      <c r="AY114" s="265" t="s">
        <v>164</v>
      </c>
    </row>
    <row r="115" s="13" customFormat="1">
      <c r="A115" s="13"/>
      <c r="B115" s="233"/>
      <c r="C115" s="234"/>
      <c r="D115" s="235" t="s">
        <v>175</v>
      </c>
      <c r="E115" s="236" t="s">
        <v>19</v>
      </c>
      <c r="F115" s="237" t="s">
        <v>2398</v>
      </c>
      <c r="G115" s="234"/>
      <c r="H115" s="238">
        <v>140</v>
      </c>
      <c r="I115" s="239"/>
      <c r="J115" s="234"/>
      <c r="K115" s="234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175</v>
      </c>
      <c r="AU115" s="244" t="s">
        <v>79</v>
      </c>
      <c r="AV115" s="13" t="s">
        <v>79</v>
      </c>
      <c r="AW115" s="13" t="s">
        <v>32</v>
      </c>
      <c r="AX115" s="13" t="s">
        <v>70</v>
      </c>
      <c r="AY115" s="244" t="s">
        <v>164</v>
      </c>
    </row>
    <row r="116" s="14" customFormat="1">
      <c r="A116" s="14"/>
      <c r="B116" s="245"/>
      <c r="C116" s="246"/>
      <c r="D116" s="235" t="s">
        <v>175</v>
      </c>
      <c r="E116" s="247" t="s">
        <v>19</v>
      </c>
      <c r="F116" s="248" t="s">
        <v>1707</v>
      </c>
      <c r="G116" s="246"/>
      <c r="H116" s="249">
        <v>140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175</v>
      </c>
      <c r="AU116" s="255" t="s">
        <v>79</v>
      </c>
      <c r="AV116" s="14" t="s">
        <v>171</v>
      </c>
      <c r="AW116" s="14" t="s">
        <v>32</v>
      </c>
      <c r="AX116" s="14" t="s">
        <v>77</v>
      </c>
      <c r="AY116" s="255" t="s">
        <v>164</v>
      </c>
    </row>
    <row r="117" s="2" customFormat="1" ht="21.75" customHeight="1">
      <c r="A117" s="41"/>
      <c r="B117" s="42"/>
      <c r="C117" s="277" t="s">
        <v>217</v>
      </c>
      <c r="D117" s="277" t="s">
        <v>306</v>
      </c>
      <c r="E117" s="278" t="s">
        <v>951</v>
      </c>
      <c r="F117" s="279" t="s">
        <v>952</v>
      </c>
      <c r="G117" s="280" t="s">
        <v>200</v>
      </c>
      <c r="H117" s="281">
        <v>142.09999999999999</v>
      </c>
      <c r="I117" s="282"/>
      <c r="J117" s="283">
        <f>ROUND(I117*H117,2)</f>
        <v>0</v>
      </c>
      <c r="K117" s="279" t="s">
        <v>19</v>
      </c>
      <c r="L117" s="284"/>
      <c r="M117" s="285" t="s">
        <v>19</v>
      </c>
      <c r="N117" s="286" t="s">
        <v>41</v>
      </c>
      <c r="O117" s="87"/>
      <c r="P117" s="224">
        <f>O117*H117</f>
        <v>0</v>
      </c>
      <c r="Q117" s="224">
        <v>0.0067400000000000003</v>
      </c>
      <c r="R117" s="224">
        <f>Q117*H117</f>
        <v>0.95775399999999999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217</v>
      </c>
      <c r="AT117" s="226" t="s">
        <v>306</v>
      </c>
      <c r="AU117" s="226" t="s">
        <v>79</v>
      </c>
      <c r="AY117" s="20" t="s">
        <v>164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77</v>
      </c>
      <c r="BK117" s="227">
        <f>ROUND(I117*H117,2)</f>
        <v>0</v>
      </c>
      <c r="BL117" s="20" t="s">
        <v>171</v>
      </c>
      <c r="BM117" s="226" t="s">
        <v>2399</v>
      </c>
    </row>
    <row r="118" s="13" customFormat="1">
      <c r="A118" s="13"/>
      <c r="B118" s="233"/>
      <c r="C118" s="234"/>
      <c r="D118" s="235" t="s">
        <v>175</v>
      </c>
      <c r="E118" s="234"/>
      <c r="F118" s="237" t="s">
        <v>2400</v>
      </c>
      <c r="G118" s="234"/>
      <c r="H118" s="238">
        <v>142.09999999999999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79</v>
      </c>
      <c r="AV118" s="13" t="s">
        <v>79</v>
      </c>
      <c r="AW118" s="13" t="s">
        <v>4</v>
      </c>
      <c r="AX118" s="13" t="s">
        <v>77</v>
      </c>
      <c r="AY118" s="244" t="s">
        <v>164</v>
      </c>
    </row>
    <row r="119" s="2" customFormat="1" ht="24.15" customHeight="1">
      <c r="A119" s="41"/>
      <c r="B119" s="42"/>
      <c r="C119" s="215" t="s">
        <v>227</v>
      </c>
      <c r="D119" s="215" t="s">
        <v>166</v>
      </c>
      <c r="E119" s="216" t="s">
        <v>806</v>
      </c>
      <c r="F119" s="217" t="s">
        <v>807</v>
      </c>
      <c r="G119" s="218" t="s">
        <v>200</v>
      </c>
      <c r="H119" s="219">
        <v>140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41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79</v>
      </c>
      <c r="AY119" s="20" t="s">
        <v>164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77</v>
      </c>
      <c r="BK119" s="227">
        <f>ROUND(I119*H119,2)</f>
        <v>0</v>
      </c>
      <c r="BL119" s="20" t="s">
        <v>171</v>
      </c>
      <c r="BM119" s="226" t="s">
        <v>2401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809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79</v>
      </c>
    </row>
    <row r="121" s="15" customFormat="1">
      <c r="A121" s="15"/>
      <c r="B121" s="256"/>
      <c r="C121" s="257"/>
      <c r="D121" s="235" t="s">
        <v>175</v>
      </c>
      <c r="E121" s="258" t="s">
        <v>19</v>
      </c>
      <c r="F121" s="259" t="s">
        <v>1702</v>
      </c>
      <c r="G121" s="257"/>
      <c r="H121" s="258" t="s">
        <v>19</v>
      </c>
      <c r="I121" s="260"/>
      <c r="J121" s="257"/>
      <c r="K121" s="257"/>
      <c r="L121" s="261"/>
      <c r="M121" s="262"/>
      <c r="N121" s="263"/>
      <c r="O121" s="263"/>
      <c r="P121" s="263"/>
      <c r="Q121" s="263"/>
      <c r="R121" s="263"/>
      <c r="S121" s="263"/>
      <c r="T121" s="264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5" t="s">
        <v>175</v>
      </c>
      <c r="AU121" s="265" t="s">
        <v>79</v>
      </c>
      <c r="AV121" s="15" t="s">
        <v>77</v>
      </c>
      <c r="AW121" s="15" t="s">
        <v>32</v>
      </c>
      <c r="AX121" s="15" t="s">
        <v>70</v>
      </c>
      <c r="AY121" s="265" t="s">
        <v>164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2398</v>
      </c>
      <c r="G122" s="234"/>
      <c r="H122" s="238">
        <v>140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79</v>
      </c>
      <c r="AV122" s="13" t="s">
        <v>79</v>
      </c>
      <c r="AW122" s="13" t="s">
        <v>32</v>
      </c>
      <c r="AX122" s="13" t="s">
        <v>70</v>
      </c>
      <c r="AY122" s="244" t="s">
        <v>164</v>
      </c>
    </row>
    <row r="123" s="14" customFormat="1">
      <c r="A123" s="14"/>
      <c r="B123" s="245"/>
      <c r="C123" s="246"/>
      <c r="D123" s="235" t="s">
        <v>175</v>
      </c>
      <c r="E123" s="247" t="s">
        <v>19</v>
      </c>
      <c r="F123" s="248" t="s">
        <v>177</v>
      </c>
      <c r="G123" s="246"/>
      <c r="H123" s="249">
        <v>140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175</v>
      </c>
      <c r="AU123" s="255" t="s">
        <v>79</v>
      </c>
      <c r="AV123" s="14" t="s">
        <v>171</v>
      </c>
      <c r="AW123" s="14" t="s">
        <v>32</v>
      </c>
      <c r="AX123" s="14" t="s">
        <v>77</v>
      </c>
      <c r="AY123" s="255" t="s">
        <v>164</v>
      </c>
    </row>
    <row r="124" s="2" customFormat="1" ht="21.75" customHeight="1">
      <c r="A124" s="41"/>
      <c r="B124" s="42"/>
      <c r="C124" s="277" t="s">
        <v>236</v>
      </c>
      <c r="D124" s="277" t="s">
        <v>306</v>
      </c>
      <c r="E124" s="278" t="s">
        <v>963</v>
      </c>
      <c r="F124" s="279" t="s">
        <v>964</v>
      </c>
      <c r="G124" s="280" t="s">
        <v>200</v>
      </c>
      <c r="H124" s="281">
        <v>142.09999999999999</v>
      </c>
      <c r="I124" s="282"/>
      <c r="J124" s="283">
        <f>ROUND(I124*H124,2)</f>
        <v>0</v>
      </c>
      <c r="K124" s="279" t="s">
        <v>19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0.0067400000000000003</v>
      </c>
      <c r="R124" s="224">
        <f>Q124*H124</f>
        <v>0.95775399999999999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2402</v>
      </c>
    </row>
    <row r="125" s="13" customFormat="1">
      <c r="A125" s="13"/>
      <c r="B125" s="233"/>
      <c r="C125" s="234"/>
      <c r="D125" s="235" t="s">
        <v>175</v>
      </c>
      <c r="E125" s="234"/>
      <c r="F125" s="237" t="s">
        <v>2400</v>
      </c>
      <c r="G125" s="234"/>
      <c r="H125" s="238">
        <v>142.09999999999999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4</v>
      </c>
      <c r="AX125" s="13" t="s">
        <v>77</v>
      </c>
      <c r="AY125" s="244" t="s">
        <v>164</v>
      </c>
    </row>
    <row r="126" s="2" customFormat="1" ht="24.15" customHeight="1">
      <c r="A126" s="41"/>
      <c r="B126" s="42"/>
      <c r="C126" s="215" t="s">
        <v>244</v>
      </c>
      <c r="D126" s="215" t="s">
        <v>166</v>
      </c>
      <c r="E126" s="216" t="s">
        <v>967</v>
      </c>
      <c r="F126" s="217" t="s">
        <v>968</v>
      </c>
      <c r="G126" s="218" t="s">
        <v>200</v>
      </c>
      <c r="H126" s="219">
        <v>155</v>
      </c>
      <c r="I126" s="220"/>
      <c r="J126" s="221">
        <f>ROUND(I126*H126,2)</f>
        <v>0</v>
      </c>
      <c r="K126" s="217" t="s">
        <v>170</v>
      </c>
      <c r="L126" s="47"/>
      <c r="M126" s="222" t="s">
        <v>19</v>
      </c>
      <c r="N126" s="223" t="s">
        <v>41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171</v>
      </c>
      <c r="AT126" s="226" t="s">
        <v>166</v>
      </c>
      <c r="AU126" s="226" t="s">
        <v>79</v>
      </c>
      <c r="AY126" s="20" t="s">
        <v>164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77</v>
      </c>
      <c r="BK126" s="227">
        <f>ROUND(I126*H126,2)</f>
        <v>0</v>
      </c>
      <c r="BL126" s="20" t="s">
        <v>171</v>
      </c>
      <c r="BM126" s="226" t="s">
        <v>2403</v>
      </c>
    </row>
    <row r="127" s="2" customFormat="1">
      <c r="A127" s="41"/>
      <c r="B127" s="42"/>
      <c r="C127" s="43"/>
      <c r="D127" s="228" t="s">
        <v>173</v>
      </c>
      <c r="E127" s="43"/>
      <c r="F127" s="229" t="s">
        <v>970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173</v>
      </c>
      <c r="AU127" s="20" t="s">
        <v>79</v>
      </c>
    </row>
    <row r="128" s="15" customFormat="1">
      <c r="A128" s="15"/>
      <c r="B128" s="256"/>
      <c r="C128" s="257"/>
      <c r="D128" s="235" t="s">
        <v>175</v>
      </c>
      <c r="E128" s="258" t="s">
        <v>19</v>
      </c>
      <c r="F128" s="259" t="s">
        <v>1702</v>
      </c>
      <c r="G128" s="257"/>
      <c r="H128" s="258" t="s">
        <v>19</v>
      </c>
      <c r="I128" s="260"/>
      <c r="J128" s="257"/>
      <c r="K128" s="257"/>
      <c r="L128" s="261"/>
      <c r="M128" s="262"/>
      <c r="N128" s="263"/>
      <c r="O128" s="263"/>
      <c r="P128" s="263"/>
      <c r="Q128" s="263"/>
      <c r="R128" s="263"/>
      <c r="S128" s="263"/>
      <c r="T128" s="264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5" t="s">
        <v>175</v>
      </c>
      <c r="AU128" s="265" t="s">
        <v>79</v>
      </c>
      <c r="AV128" s="15" t="s">
        <v>77</v>
      </c>
      <c r="AW128" s="15" t="s">
        <v>32</v>
      </c>
      <c r="AX128" s="15" t="s">
        <v>70</v>
      </c>
      <c r="AY128" s="265" t="s">
        <v>164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2404</v>
      </c>
      <c r="G129" s="234"/>
      <c r="H129" s="238">
        <v>155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79</v>
      </c>
      <c r="AV129" s="13" t="s">
        <v>79</v>
      </c>
      <c r="AW129" s="13" t="s">
        <v>32</v>
      </c>
      <c r="AX129" s="13" t="s">
        <v>70</v>
      </c>
      <c r="AY129" s="244" t="s">
        <v>164</v>
      </c>
    </row>
    <row r="130" s="14" customFormat="1">
      <c r="A130" s="14"/>
      <c r="B130" s="245"/>
      <c r="C130" s="246"/>
      <c r="D130" s="235" t="s">
        <v>175</v>
      </c>
      <c r="E130" s="247" t="s">
        <v>19</v>
      </c>
      <c r="F130" s="248" t="s">
        <v>177</v>
      </c>
      <c r="G130" s="246"/>
      <c r="H130" s="249">
        <v>155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175</v>
      </c>
      <c r="AU130" s="255" t="s">
        <v>79</v>
      </c>
      <c r="AV130" s="14" t="s">
        <v>171</v>
      </c>
      <c r="AW130" s="14" t="s">
        <v>32</v>
      </c>
      <c r="AX130" s="14" t="s">
        <v>77</v>
      </c>
      <c r="AY130" s="255" t="s">
        <v>164</v>
      </c>
    </row>
    <row r="131" s="2" customFormat="1" ht="16.5" customHeight="1">
      <c r="A131" s="41"/>
      <c r="B131" s="42"/>
      <c r="C131" s="277" t="s">
        <v>8</v>
      </c>
      <c r="D131" s="277" t="s">
        <v>306</v>
      </c>
      <c r="E131" s="278" t="s">
        <v>972</v>
      </c>
      <c r="F131" s="279" t="s">
        <v>973</v>
      </c>
      <c r="G131" s="280" t="s">
        <v>200</v>
      </c>
      <c r="H131" s="281">
        <v>157.32499999999999</v>
      </c>
      <c r="I131" s="282"/>
      <c r="J131" s="283">
        <f>ROUND(I131*H131,2)</f>
        <v>0</v>
      </c>
      <c r="K131" s="279" t="s">
        <v>170</v>
      </c>
      <c r="L131" s="284"/>
      <c r="M131" s="285" t="s">
        <v>19</v>
      </c>
      <c r="N131" s="286" t="s">
        <v>41</v>
      </c>
      <c r="O131" s="87"/>
      <c r="P131" s="224">
        <f>O131*H131</f>
        <v>0</v>
      </c>
      <c r="Q131" s="224">
        <v>0.00147</v>
      </c>
      <c r="R131" s="224">
        <f>Q131*H131</f>
        <v>0.23126774999999997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217</v>
      </c>
      <c r="AT131" s="226" t="s">
        <v>306</v>
      </c>
      <c r="AU131" s="226" t="s">
        <v>79</v>
      </c>
      <c r="AY131" s="20" t="s">
        <v>164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77</v>
      </c>
      <c r="BK131" s="227">
        <f>ROUND(I131*H131,2)</f>
        <v>0</v>
      </c>
      <c r="BL131" s="20" t="s">
        <v>171</v>
      </c>
      <c r="BM131" s="226" t="s">
        <v>2405</v>
      </c>
    </row>
    <row r="132" s="13" customFormat="1">
      <c r="A132" s="13"/>
      <c r="B132" s="233"/>
      <c r="C132" s="234"/>
      <c r="D132" s="235" t="s">
        <v>175</v>
      </c>
      <c r="E132" s="234"/>
      <c r="F132" s="237" t="s">
        <v>2406</v>
      </c>
      <c r="G132" s="234"/>
      <c r="H132" s="238">
        <v>157.32499999999999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79</v>
      </c>
      <c r="AV132" s="13" t="s">
        <v>79</v>
      </c>
      <c r="AW132" s="13" t="s">
        <v>4</v>
      </c>
      <c r="AX132" s="13" t="s">
        <v>77</v>
      </c>
      <c r="AY132" s="244" t="s">
        <v>164</v>
      </c>
    </row>
    <row r="133" s="2" customFormat="1" ht="21.75" customHeight="1">
      <c r="A133" s="41"/>
      <c r="B133" s="42"/>
      <c r="C133" s="215" t="s">
        <v>254</v>
      </c>
      <c r="D133" s="215" t="s">
        <v>166</v>
      </c>
      <c r="E133" s="216" t="s">
        <v>815</v>
      </c>
      <c r="F133" s="217" t="s">
        <v>816</v>
      </c>
      <c r="G133" s="218" t="s">
        <v>385</v>
      </c>
      <c r="H133" s="219">
        <v>36</v>
      </c>
      <c r="I133" s="220"/>
      <c r="J133" s="221">
        <f>ROUND(I133*H133,2)</f>
        <v>0</v>
      </c>
      <c r="K133" s="217" t="s">
        <v>170</v>
      </c>
      <c r="L133" s="47"/>
      <c r="M133" s="222" t="s">
        <v>19</v>
      </c>
      <c r="N133" s="223" t="s">
        <v>41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171</v>
      </c>
      <c r="AT133" s="226" t="s">
        <v>166</v>
      </c>
      <c r="AU133" s="226" t="s">
        <v>79</v>
      </c>
      <c r="AY133" s="20" t="s">
        <v>164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77</v>
      </c>
      <c r="BK133" s="227">
        <f>ROUND(I133*H133,2)</f>
        <v>0</v>
      </c>
      <c r="BL133" s="20" t="s">
        <v>171</v>
      </c>
      <c r="BM133" s="226" t="s">
        <v>2407</v>
      </c>
    </row>
    <row r="134" s="2" customFormat="1">
      <c r="A134" s="41"/>
      <c r="B134" s="42"/>
      <c r="C134" s="43"/>
      <c r="D134" s="228" t="s">
        <v>173</v>
      </c>
      <c r="E134" s="43"/>
      <c r="F134" s="229" t="s">
        <v>818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173</v>
      </c>
      <c r="AU134" s="20" t="s">
        <v>79</v>
      </c>
    </row>
    <row r="135" s="15" customFormat="1">
      <c r="A135" s="15"/>
      <c r="B135" s="256"/>
      <c r="C135" s="257"/>
      <c r="D135" s="235" t="s">
        <v>175</v>
      </c>
      <c r="E135" s="258" t="s">
        <v>19</v>
      </c>
      <c r="F135" s="259" t="s">
        <v>1702</v>
      </c>
      <c r="G135" s="257"/>
      <c r="H135" s="258" t="s">
        <v>19</v>
      </c>
      <c r="I135" s="260"/>
      <c r="J135" s="257"/>
      <c r="K135" s="257"/>
      <c r="L135" s="261"/>
      <c r="M135" s="262"/>
      <c r="N135" s="263"/>
      <c r="O135" s="263"/>
      <c r="P135" s="263"/>
      <c r="Q135" s="263"/>
      <c r="R135" s="263"/>
      <c r="S135" s="263"/>
      <c r="T135" s="264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5" t="s">
        <v>175</v>
      </c>
      <c r="AU135" s="265" t="s">
        <v>79</v>
      </c>
      <c r="AV135" s="15" t="s">
        <v>77</v>
      </c>
      <c r="AW135" s="15" t="s">
        <v>32</v>
      </c>
      <c r="AX135" s="15" t="s">
        <v>70</v>
      </c>
      <c r="AY135" s="265" t="s">
        <v>164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2408</v>
      </c>
      <c r="G136" s="234"/>
      <c r="H136" s="238">
        <v>36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4" customFormat="1">
      <c r="A137" s="14"/>
      <c r="B137" s="245"/>
      <c r="C137" s="246"/>
      <c r="D137" s="235" t="s">
        <v>175</v>
      </c>
      <c r="E137" s="247" t="s">
        <v>19</v>
      </c>
      <c r="F137" s="248" t="s">
        <v>177</v>
      </c>
      <c r="G137" s="246"/>
      <c r="H137" s="249">
        <v>36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175</v>
      </c>
      <c r="AU137" s="255" t="s">
        <v>79</v>
      </c>
      <c r="AV137" s="14" t="s">
        <v>171</v>
      </c>
      <c r="AW137" s="14" t="s">
        <v>32</v>
      </c>
      <c r="AX137" s="14" t="s">
        <v>77</v>
      </c>
      <c r="AY137" s="255" t="s">
        <v>164</v>
      </c>
    </row>
    <row r="138" s="2" customFormat="1" ht="16.5" customHeight="1">
      <c r="A138" s="41"/>
      <c r="B138" s="42"/>
      <c r="C138" s="277" t="s">
        <v>260</v>
      </c>
      <c r="D138" s="277" t="s">
        <v>306</v>
      </c>
      <c r="E138" s="278" t="s">
        <v>978</v>
      </c>
      <c r="F138" s="279" t="s">
        <v>979</v>
      </c>
      <c r="G138" s="280" t="s">
        <v>385</v>
      </c>
      <c r="H138" s="281">
        <v>33</v>
      </c>
      <c r="I138" s="282"/>
      <c r="J138" s="283">
        <f>ROUND(I138*H138,2)</f>
        <v>0</v>
      </c>
      <c r="K138" s="279" t="s">
        <v>19</v>
      </c>
      <c r="L138" s="284"/>
      <c r="M138" s="285" t="s">
        <v>19</v>
      </c>
      <c r="N138" s="286" t="s">
        <v>41</v>
      </c>
      <c r="O138" s="87"/>
      <c r="P138" s="224">
        <f>O138*H138</f>
        <v>0</v>
      </c>
      <c r="Q138" s="224">
        <v>0.00046000000000000001</v>
      </c>
      <c r="R138" s="224">
        <f>Q138*H138</f>
        <v>0.015180000000000001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217</v>
      </c>
      <c r="AT138" s="226" t="s">
        <v>306</v>
      </c>
      <c r="AU138" s="226" t="s">
        <v>79</v>
      </c>
      <c r="AY138" s="20" t="s">
        <v>164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77</v>
      </c>
      <c r="BK138" s="227">
        <f>ROUND(I138*H138,2)</f>
        <v>0</v>
      </c>
      <c r="BL138" s="20" t="s">
        <v>171</v>
      </c>
      <c r="BM138" s="226" t="s">
        <v>2409</v>
      </c>
    </row>
    <row r="139" s="2" customFormat="1" ht="16.5" customHeight="1">
      <c r="A139" s="41"/>
      <c r="B139" s="42"/>
      <c r="C139" s="277" t="s">
        <v>265</v>
      </c>
      <c r="D139" s="277" t="s">
        <v>306</v>
      </c>
      <c r="E139" s="278" t="s">
        <v>819</v>
      </c>
      <c r="F139" s="279" t="s">
        <v>981</v>
      </c>
      <c r="G139" s="280" t="s">
        <v>385</v>
      </c>
      <c r="H139" s="281">
        <v>3</v>
      </c>
      <c r="I139" s="282"/>
      <c r="J139" s="283">
        <f>ROUND(I139*H139,2)</f>
        <v>0</v>
      </c>
      <c r="K139" s="279" t="s">
        <v>19</v>
      </c>
      <c r="L139" s="284"/>
      <c r="M139" s="285" t="s">
        <v>19</v>
      </c>
      <c r="N139" s="286" t="s">
        <v>41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217</v>
      </c>
      <c r="AT139" s="226" t="s">
        <v>306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2410</v>
      </c>
    </row>
    <row r="140" s="2" customFormat="1" ht="24.15" customHeight="1">
      <c r="A140" s="41"/>
      <c r="B140" s="42"/>
      <c r="C140" s="215" t="s">
        <v>274</v>
      </c>
      <c r="D140" s="215" t="s">
        <v>166</v>
      </c>
      <c r="E140" s="216" t="s">
        <v>995</v>
      </c>
      <c r="F140" s="217" t="s">
        <v>996</v>
      </c>
      <c r="G140" s="218" t="s">
        <v>385</v>
      </c>
      <c r="H140" s="219">
        <v>8</v>
      </c>
      <c r="I140" s="220"/>
      <c r="J140" s="221">
        <f>ROUND(I140*H140,2)</f>
        <v>0</v>
      </c>
      <c r="K140" s="217" t="s">
        <v>170</v>
      </c>
      <c r="L140" s="47"/>
      <c r="M140" s="222" t="s">
        <v>19</v>
      </c>
      <c r="N140" s="223" t="s">
        <v>41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171</v>
      </c>
      <c r="AT140" s="226" t="s">
        <v>166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2411</v>
      </c>
    </row>
    <row r="141" s="2" customFormat="1">
      <c r="A141" s="41"/>
      <c r="B141" s="42"/>
      <c r="C141" s="43"/>
      <c r="D141" s="228" t="s">
        <v>173</v>
      </c>
      <c r="E141" s="43"/>
      <c r="F141" s="229" t="s">
        <v>998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173</v>
      </c>
      <c r="AU141" s="20" t="s">
        <v>79</v>
      </c>
    </row>
    <row r="142" s="15" customFormat="1">
      <c r="A142" s="15"/>
      <c r="B142" s="256"/>
      <c r="C142" s="257"/>
      <c r="D142" s="235" t="s">
        <v>175</v>
      </c>
      <c r="E142" s="258" t="s">
        <v>19</v>
      </c>
      <c r="F142" s="259" t="s">
        <v>1702</v>
      </c>
      <c r="G142" s="257"/>
      <c r="H142" s="258" t="s">
        <v>19</v>
      </c>
      <c r="I142" s="260"/>
      <c r="J142" s="257"/>
      <c r="K142" s="257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175</v>
      </c>
      <c r="AU142" s="265" t="s">
        <v>79</v>
      </c>
      <c r="AV142" s="15" t="s">
        <v>77</v>
      </c>
      <c r="AW142" s="15" t="s">
        <v>32</v>
      </c>
      <c r="AX142" s="15" t="s">
        <v>70</v>
      </c>
      <c r="AY142" s="265" t="s">
        <v>164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2412</v>
      </c>
      <c r="G143" s="234"/>
      <c r="H143" s="238">
        <v>8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79</v>
      </c>
      <c r="AV143" s="13" t="s">
        <v>79</v>
      </c>
      <c r="AW143" s="13" t="s">
        <v>32</v>
      </c>
      <c r="AX143" s="13" t="s">
        <v>70</v>
      </c>
      <c r="AY143" s="244" t="s">
        <v>164</v>
      </c>
    </row>
    <row r="144" s="14" customFormat="1">
      <c r="A144" s="14"/>
      <c r="B144" s="245"/>
      <c r="C144" s="246"/>
      <c r="D144" s="235" t="s">
        <v>175</v>
      </c>
      <c r="E144" s="247" t="s">
        <v>19</v>
      </c>
      <c r="F144" s="248" t="s">
        <v>177</v>
      </c>
      <c r="G144" s="246"/>
      <c r="H144" s="249">
        <v>8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175</v>
      </c>
      <c r="AU144" s="255" t="s">
        <v>79</v>
      </c>
      <c r="AV144" s="14" t="s">
        <v>171</v>
      </c>
      <c r="AW144" s="14" t="s">
        <v>32</v>
      </c>
      <c r="AX144" s="14" t="s">
        <v>77</v>
      </c>
      <c r="AY144" s="255" t="s">
        <v>164</v>
      </c>
    </row>
    <row r="145" s="2" customFormat="1" ht="16.5" customHeight="1">
      <c r="A145" s="41"/>
      <c r="B145" s="42"/>
      <c r="C145" s="277" t="s">
        <v>279</v>
      </c>
      <c r="D145" s="277" t="s">
        <v>306</v>
      </c>
      <c r="E145" s="278" t="s">
        <v>1000</v>
      </c>
      <c r="F145" s="279" t="s">
        <v>1001</v>
      </c>
      <c r="G145" s="280" t="s">
        <v>385</v>
      </c>
      <c r="H145" s="281">
        <v>8</v>
      </c>
      <c r="I145" s="282"/>
      <c r="J145" s="283">
        <f>ROUND(I145*H145,2)</f>
        <v>0</v>
      </c>
      <c r="K145" s="279" t="s">
        <v>170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0.00051000000000000004</v>
      </c>
      <c r="R145" s="224">
        <f>Q145*H145</f>
        <v>0.0040800000000000003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2413</v>
      </c>
    </row>
    <row r="146" s="2" customFormat="1" ht="21.75" customHeight="1">
      <c r="A146" s="41"/>
      <c r="B146" s="42"/>
      <c r="C146" s="215" t="s">
        <v>285</v>
      </c>
      <c r="D146" s="215" t="s">
        <v>166</v>
      </c>
      <c r="E146" s="216" t="s">
        <v>855</v>
      </c>
      <c r="F146" s="217" t="s">
        <v>856</v>
      </c>
      <c r="G146" s="218" t="s">
        <v>385</v>
      </c>
      <c r="H146" s="219">
        <v>6</v>
      </c>
      <c r="I146" s="220"/>
      <c r="J146" s="221">
        <f>ROUND(I146*H146,2)</f>
        <v>0</v>
      </c>
      <c r="K146" s="217" t="s">
        <v>170</v>
      </c>
      <c r="L146" s="47"/>
      <c r="M146" s="222" t="s">
        <v>19</v>
      </c>
      <c r="N146" s="223" t="s">
        <v>41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171</v>
      </c>
      <c r="AT146" s="226" t="s">
        <v>166</v>
      </c>
      <c r="AU146" s="226" t="s">
        <v>79</v>
      </c>
      <c r="AY146" s="20" t="s">
        <v>164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77</v>
      </c>
      <c r="BK146" s="227">
        <f>ROUND(I146*H146,2)</f>
        <v>0</v>
      </c>
      <c r="BL146" s="20" t="s">
        <v>171</v>
      </c>
      <c r="BM146" s="226" t="s">
        <v>2414</v>
      </c>
    </row>
    <row r="147" s="2" customFormat="1">
      <c r="A147" s="41"/>
      <c r="B147" s="42"/>
      <c r="C147" s="43"/>
      <c r="D147" s="228" t="s">
        <v>173</v>
      </c>
      <c r="E147" s="43"/>
      <c r="F147" s="229" t="s">
        <v>858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173</v>
      </c>
      <c r="AU147" s="20" t="s">
        <v>79</v>
      </c>
    </row>
    <row r="148" s="15" customFormat="1">
      <c r="A148" s="15"/>
      <c r="B148" s="256"/>
      <c r="C148" s="257"/>
      <c r="D148" s="235" t="s">
        <v>175</v>
      </c>
      <c r="E148" s="258" t="s">
        <v>19</v>
      </c>
      <c r="F148" s="259" t="s">
        <v>1702</v>
      </c>
      <c r="G148" s="257"/>
      <c r="H148" s="258" t="s">
        <v>19</v>
      </c>
      <c r="I148" s="260"/>
      <c r="J148" s="257"/>
      <c r="K148" s="257"/>
      <c r="L148" s="261"/>
      <c r="M148" s="262"/>
      <c r="N148" s="263"/>
      <c r="O148" s="263"/>
      <c r="P148" s="263"/>
      <c r="Q148" s="263"/>
      <c r="R148" s="263"/>
      <c r="S148" s="263"/>
      <c r="T148" s="264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5" t="s">
        <v>175</v>
      </c>
      <c r="AU148" s="265" t="s">
        <v>79</v>
      </c>
      <c r="AV148" s="15" t="s">
        <v>77</v>
      </c>
      <c r="AW148" s="15" t="s">
        <v>32</v>
      </c>
      <c r="AX148" s="15" t="s">
        <v>70</v>
      </c>
      <c r="AY148" s="265" t="s">
        <v>164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2415</v>
      </c>
      <c r="G149" s="234"/>
      <c r="H149" s="238">
        <v>6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79</v>
      </c>
      <c r="AV149" s="13" t="s">
        <v>79</v>
      </c>
      <c r="AW149" s="13" t="s">
        <v>32</v>
      </c>
      <c r="AX149" s="13" t="s">
        <v>70</v>
      </c>
      <c r="AY149" s="244" t="s">
        <v>164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177</v>
      </c>
      <c r="G150" s="246"/>
      <c r="H150" s="249">
        <v>6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79</v>
      </c>
      <c r="AV150" s="14" t="s">
        <v>171</v>
      </c>
      <c r="AW150" s="14" t="s">
        <v>32</v>
      </c>
      <c r="AX150" s="14" t="s">
        <v>77</v>
      </c>
      <c r="AY150" s="255" t="s">
        <v>164</v>
      </c>
    </row>
    <row r="151" s="2" customFormat="1" ht="16.5" customHeight="1">
      <c r="A151" s="41"/>
      <c r="B151" s="42"/>
      <c r="C151" s="277" t="s">
        <v>292</v>
      </c>
      <c r="D151" s="277" t="s">
        <v>306</v>
      </c>
      <c r="E151" s="278" t="s">
        <v>1005</v>
      </c>
      <c r="F151" s="279" t="s">
        <v>1006</v>
      </c>
      <c r="G151" s="280" t="s">
        <v>385</v>
      </c>
      <c r="H151" s="281">
        <v>3</v>
      </c>
      <c r="I151" s="282"/>
      <c r="J151" s="283">
        <f>ROUND(I151*H151,2)</f>
        <v>0</v>
      </c>
      <c r="K151" s="279" t="s">
        <v>19</v>
      </c>
      <c r="L151" s="284"/>
      <c r="M151" s="285" t="s">
        <v>19</v>
      </c>
      <c r="N151" s="286" t="s">
        <v>41</v>
      </c>
      <c r="O151" s="87"/>
      <c r="P151" s="224">
        <f>O151*H151</f>
        <v>0</v>
      </c>
      <c r="Q151" s="224">
        <v>0.00052999999999999998</v>
      </c>
      <c r="R151" s="224">
        <f>Q151*H151</f>
        <v>0.0015899999999999998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217</v>
      </c>
      <c r="AT151" s="226" t="s">
        <v>306</v>
      </c>
      <c r="AU151" s="226" t="s">
        <v>79</v>
      </c>
      <c r="AY151" s="20" t="s">
        <v>164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77</v>
      </c>
      <c r="BK151" s="227">
        <f>ROUND(I151*H151,2)</f>
        <v>0</v>
      </c>
      <c r="BL151" s="20" t="s">
        <v>171</v>
      </c>
      <c r="BM151" s="226" t="s">
        <v>2416</v>
      </c>
    </row>
    <row r="152" s="2" customFormat="1" ht="16.5" customHeight="1">
      <c r="A152" s="41"/>
      <c r="B152" s="42"/>
      <c r="C152" s="277" t="s">
        <v>299</v>
      </c>
      <c r="D152" s="277" t="s">
        <v>306</v>
      </c>
      <c r="E152" s="278" t="s">
        <v>2417</v>
      </c>
      <c r="F152" s="279" t="s">
        <v>2418</v>
      </c>
      <c r="G152" s="280" t="s">
        <v>385</v>
      </c>
      <c r="H152" s="281">
        <v>2</v>
      </c>
      <c r="I152" s="282"/>
      <c r="J152" s="283">
        <f>ROUND(I152*H152,2)</f>
        <v>0</v>
      </c>
      <c r="K152" s="279" t="s">
        <v>170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0.00089999999999999998</v>
      </c>
      <c r="R152" s="224">
        <f>Q152*H152</f>
        <v>0.0018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2419</v>
      </c>
    </row>
    <row r="153" s="2" customFormat="1" ht="16.5" customHeight="1">
      <c r="A153" s="41"/>
      <c r="B153" s="42"/>
      <c r="C153" s="277" t="s">
        <v>7</v>
      </c>
      <c r="D153" s="277" t="s">
        <v>306</v>
      </c>
      <c r="E153" s="278" t="s">
        <v>847</v>
      </c>
      <c r="F153" s="279" t="s">
        <v>1748</v>
      </c>
      <c r="G153" s="280" t="s">
        <v>385</v>
      </c>
      <c r="H153" s="281">
        <v>1</v>
      </c>
      <c r="I153" s="282"/>
      <c r="J153" s="283">
        <f>ROUND(I153*H153,2)</f>
        <v>0</v>
      </c>
      <c r="K153" s="279" t="s">
        <v>19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2420</v>
      </c>
    </row>
    <row r="154" s="2" customFormat="1" ht="21.75" customHeight="1">
      <c r="A154" s="41"/>
      <c r="B154" s="42"/>
      <c r="C154" s="215" t="s">
        <v>312</v>
      </c>
      <c r="D154" s="215" t="s">
        <v>166</v>
      </c>
      <c r="E154" s="216" t="s">
        <v>1011</v>
      </c>
      <c r="F154" s="217" t="s">
        <v>1012</v>
      </c>
      <c r="G154" s="218" t="s">
        <v>385</v>
      </c>
      <c r="H154" s="219">
        <v>10</v>
      </c>
      <c r="I154" s="220"/>
      <c r="J154" s="221">
        <f>ROUND(I154*H154,2)</f>
        <v>0</v>
      </c>
      <c r="K154" s="217" t="s">
        <v>170</v>
      </c>
      <c r="L154" s="47"/>
      <c r="M154" s="222" t="s">
        <v>19</v>
      </c>
      <c r="N154" s="223" t="s">
        <v>41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171</v>
      </c>
      <c r="AT154" s="226" t="s">
        <v>166</v>
      </c>
      <c r="AU154" s="226" t="s">
        <v>79</v>
      </c>
      <c r="AY154" s="20" t="s">
        <v>164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77</v>
      </c>
      <c r="BK154" s="227">
        <f>ROUND(I154*H154,2)</f>
        <v>0</v>
      </c>
      <c r="BL154" s="20" t="s">
        <v>171</v>
      </c>
      <c r="BM154" s="226" t="s">
        <v>2421</v>
      </c>
    </row>
    <row r="155" s="2" customFormat="1">
      <c r="A155" s="41"/>
      <c r="B155" s="42"/>
      <c r="C155" s="43"/>
      <c r="D155" s="228" t="s">
        <v>173</v>
      </c>
      <c r="E155" s="43"/>
      <c r="F155" s="229" t="s">
        <v>1014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173</v>
      </c>
      <c r="AU155" s="20" t="s">
        <v>79</v>
      </c>
    </row>
    <row r="156" s="15" customFormat="1">
      <c r="A156" s="15"/>
      <c r="B156" s="256"/>
      <c r="C156" s="257"/>
      <c r="D156" s="235" t="s">
        <v>175</v>
      </c>
      <c r="E156" s="258" t="s">
        <v>19</v>
      </c>
      <c r="F156" s="259" t="s">
        <v>1702</v>
      </c>
      <c r="G156" s="257"/>
      <c r="H156" s="258" t="s">
        <v>19</v>
      </c>
      <c r="I156" s="260"/>
      <c r="J156" s="257"/>
      <c r="K156" s="257"/>
      <c r="L156" s="261"/>
      <c r="M156" s="262"/>
      <c r="N156" s="263"/>
      <c r="O156" s="263"/>
      <c r="P156" s="263"/>
      <c r="Q156" s="263"/>
      <c r="R156" s="263"/>
      <c r="S156" s="263"/>
      <c r="T156" s="264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5" t="s">
        <v>175</v>
      </c>
      <c r="AU156" s="265" t="s">
        <v>79</v>
      </c>
      <c r="AV156" s="15" t="s">
        <v>77</v>
      </c>
      <c r="AW156" s="15" t="s">
        <v>32</v>
      </c>
      <c r="AX156" s="15" t="s">
        <v>70</v>
      </c>
      <c r="AY156" s="265" t="s">
        <v>164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2422</v>
      </c>
      <c r="G157" s="234"/>
      <c r="H157" s="238">
        <v>10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79</v>
      </c>
      <c r="AV157" s="13" t="s">
        <v>79</v>
      </c>
      <c r="AW157" s="13" t="s">
        <v>32</v>
      </c>
      <c r="AX157" s="13" t="s">
        <v>70</v>
      </c>
      <c r="AY157" s="244" t="s">
        <v>164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177</v>
      </c>
      <c r="G158" s="246"/>
      <c r="H158" s="249">
        <v>10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79</v>
      </c>
      <c r="AV158" s="14" t="s">
        <v>171</v>
      </c>
      <c r="AW158" s="14" t="s">
        <v>32</v>
      </c>
      <c r="AX158" s="14" t="s">
        <v>77</v>
      </c>
      <c r="AY158" s="255" t="s">
        <v>164</v>
      </c>
    </row>
    <row r="159" s="2" customFormat="1" ht="16.5" customHeight="1">
      <c r="A159" s="41"/>
      <c r="B159" s="42"/>
      <c r="C159" s="277" t="s">
        <v>324</v>
      </c>
      <c r="D159" s="277" t="s">
        <v>306</v>
      </c>
      <c r="E159" s="278" t="s">
        <v>1016</v>
      </c>
      <c r="F159" s="279" t="s">
        <v>1017</v>
      </c>
      <c r="G159" s="280" t="s">
        <v>385</v>
      </c>
      <c r="H159" s="281">
        <v>6</v>
      </c>
      <c r="I159" s="282"/>
      <c r="J159" s="283">
        <f>ROUND(I159*H159,2)</f>
        <v>0</v>
      </c>
      <c r="K159" s="279" t="s">
        <v>170</v>
      </c>
      <c r="L159" s="284"/>
      <c r="M159" s="285" t="s">
        <v>19</v>
      </c>
      <c r="N159" s="286" t="s">
        <v>41</v>
      </c>
      <c r="O159" s="87"/>
      <c r="P159" s="224">
        <f>O159*H159</f>
        <v>0</v>
      </c>
      <c r="Q159" s="224">
        <v>0.0019499999999999999</v>
      </c>
      <c r="R159" s="224">
        <f>Q159*H159</f>
        <v>0.011699999999999999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217</v>
      </c>
      <c r="AT159" s="226" t="s">
        <v>306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2423</v>
      </c>
    </row>
    <row r="160" s="2" customFormat="1" ht="16.5" customHeight="1">
      <c r="A160" s="41"/>
      <c r="B160" s="42"/>
      <c r="C160" s="277" t="s">
        <v>330</v>
      </c>
      <c r="D160" s="277" t="s">
        <v>306</v>
      </c>
      <c r="E160" s="278" t="s">
        <v>1019</v>
      </c>
      <c r="F160" s="279" t="s">
        <v>1020</v>
      </c>
      <c r="G160" s="280" t="s">
        <v>385</v>
      </c>
      <c r="H160" s="281">
        <v>3</v>
      </c>
      <c r="I160" s="282"/>
      <c r="J160" s="283">
        <f>ROUND(I160*H160,2)</f>
        <v>0</v>
      </c>
      <c r="K160" s="279" t="s">
        <v>19</v>
      </c>
      <c r="L160" s="284"/>
      <c r="M160" s="285" t="s">
        <v>19</v>
      </c>
      <c r="N160" s="286" t="s">
        <v>41</v>
      </c>
      <c r="O160" s="87"/>
      <c r="P160" s="224">
        <f>O160*H160</f>
        <v>0</v>
      </c>
      <c r="Q160" s="224">
        <v>0.00139</v>
      </c>
      <c r="R160" s="224">
        <f>Q160*H160</f>
        <v>0.0041700000000000001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217</v>
      </c>
      <c r="AT160" s="226" t="s">
        <v>306</v>
      </c>
      <c r="AU160" s="226" t="s">
        <v>79</v>
      </c>
      <c r="AY160" s="20" t="s">
        <v>164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77</v>
      </c>
      <c r="BK160" s="227">
        <f>ROUND(I160*H160,2)</f>
        <v>0</v>
      </c>
      <c r="BL160" s="20" t="s">
        <v>171</v>
      </c>
      <c r="BM160" s="226" t="s">
        <v>2424</v>
      </c>
    </row>
    <row r="161" s="2" customFormat="1" ht="16.5" customHeight="1">
      <c r="A161" s="41"/>
      <c r="B161" s="42"/>
      <c r="C161" s="277" t="s">
        <v>341</v>
      </c>
      <c r="D161" s="277" t="s">
        <v>306</v>
      </c>
      <c r="E161" s="278" t="s">
        <v>839</v>
      </c>
      <c r="F161" s="279" t="s">
        <v>1022</v>
      </c>
      <c r="G161" s="280" t="s">
        <v>385</v>
      </c>
      <c r="H161" s="281">
        <v>1</v>
      </c>
      <c r="I161" s="282"/>
      <c r="J161" s="283">
        <f>ROUND(I161*H161,2)</f>
        <v>0</v>
      </c>
      <c r="K161" s="279" t="s">
        <v>19</v>
      </c>
      <c r="L161" s="284"/>
      <c r="M161" s="285" t="s">
        <v>19</v>
      </c>
      <c r="N161" s="286" t="s">
        <v>41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217</v>
      </c>
      <c r="AT161" s="226" t="s">
        <v>306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2425</v>
      </c>
    </row>
    <row r="162" s="2" customFormat="1" ht="24.15" customHeight="1">
      <c r="A162" s="41"/>
      <c r="B162" s="42"/>
      <c r="C162" s="215" t="s">
        <v>347</v>
      </c>
      <c r="D162" s="215" t="s">
        <v>166</v>
      </c>
      <c r="E162" s="216" t="s">
        <v>1031</v>
      </c>
      <c r="F162" s="217" t="s">
        <v>1032</v>
      </c>
      <c r="G162" s="218" t="s">
        <v>385</v>
      </c>
      <c r="H162" s="219">
        <v>24</v>
      </c>
      <c r="I162" s="220"/>
      <c r="J162" s="221">
        <f>ROUND(I162*H162,2)</f>
        <v>0</v>
      </c>
      <c r="K162" s="217" t="s">
        <v>170</v>
      </c>
      <c r="L162" s="47"/>
      <c r="M162" s="222" t="s">
        <v>19</v>
      </c>
      <c r="N162" s="223" t="s">
        <v>41</v>
      </c>
      <c r="O162" s="87"/>
      <c r="P162" s="224">
        <f>O162*H162</f>
        <v>0</v>
      </c>
      <c r="Q162" s="224">
        <v>0</v>
      </c>
      <c r="R162" s="224">
        <f>Q162*H162</f>
        <v>0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171</v>
      </c>
      <c r="AT162" s="226" t="s">
        <v>166</v>
      </c>
      <c r="AU162" s="226" t="s">
        <v>79</v>
      </c>
      <c r="AY162" s="20" t="s">
        <v>164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77</v>
      </c>
      <c r="BK162" s="227">
        <f>ROUND(I162*H162,2)</f>
        <v>0</v>
      </c>
      <c r="BL162" s="20" t="s">
        <v>171</v>
      </c>
      <c r="BM162" s="226" t="s">
        <v>2426</v>
      </c>
    </row>
    <row r="163" s="2" customFormat="1">
      <c r="A163" s="41"/>
      <c r="B163" s="42"/>
      <c r="C163" s="43"/>
      <c r="D163" s="228" t="s">
        <v>173</v>
      </c>
      <c r="E163" s="43"/>
      <c r="F163" s="229" t="s">
        <v>1034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173</v>
      </c>
      <c r="AU163" s="20" t="s">
        <v>79</v>
      </c>
    </row>
    <row r="164" s="15" customFormat="1">
      <c r="A164" s="15"/>
      <c r="B164" s="256"/>
      <c r="C164" s="257"/>
      <c r="D164" s="235" t="s">
        <v>175</v>
      </c>
      <c r="E164" s="258" t="s">
        <v>19</v>
      </c>
      <c r="F164" s="259" t="s">
        <v>1702</v>
      </c>
      <c r="G164" s="257"/>
      <c r="H164" s="258" t="s">
        <v>19</v>
      </c>
      <c r="I164" s="260"/>
      <c r="J164" s="257"/>
      <c r="K164" s="257"/>
      <c r="L164" s="261"/>
      <c r="M164" s="262"/>
      <c r="N164" s="263"/>
      <c r="O164" s="263"/>
      <c r="P164" s="263"/>
      <c r="Q164" s="263"/>
      <c r="R164" s="263"/>
      <c r="S164" s="263"/>
      <c r="T164" s="264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5" t="s">
        <v>175</v>
      </c>
      <c r="AU164" s="265" t="s">
        <v>79</v>
      </c>
      <c r="AV164" s="15" t="s">
        <v>77</v>
      </c>
      <c r="AW164" s="15" t="s">
        <v>32</v>
      </c>
      <c r="AX164" s="15" t="s">
        <v>70</v>
      </c>
      <c r="AY164" s="265" t="s">
        <v>164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2427</v>
      </c>
      <c r="G165" s="234"/>
      <c r="H165" s="238">
        <v>24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79</v>
      </c>
      <c r="AV165" s="13" t="s">
        <v>79</v>
      </c>
      <c r="AW165" s="13" t="s">
        <v>32</v>
      </c>
      <c r="AX165" s="13" t="s">
        <v>70</v>
      </c>
      <c r="AY165" s="244" t="s">
        <v>164</v>
      </c>
    </row>
    <row r="166" s="14" customFormat="1">
      <c r="A166" s="14"/>
      <c r="B166" s="245"/>
      <c r="C166" s="246"/>
      <c r="D166" s="235" t="s">
        <v>175</v>
      </c>
      <c r="E166" s="247" t="s">
        <v>19</v>
      </c>
      <c r="F166" s="248" t="s">
        <v>177</v>
      </c>
      <c r="G166" s="246"/>
      <c r="H166" s="249">
        <v>24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175</v>
      </c>
      <c r="AU166" s="255" t="s">
        <v>79</v>
      </c>
      <c r="AV166" s="14" t="s">
        <v>171</v>
      </c>
      <c r="AW166" s="14" t="s">
        <v>32</v>
      </c>
      <c r="AX166" s="14" t="s">
        <v>77</v>
      </c>
      <c r="AY166" s="255" t="s">
        <v>164</v>
      </c>
    </row>
    <row r="167" s="2" customFormat="1" ht="16.5" customHeight="1">
      <c r="A167" s="41"/>
      <c r="B167" s="42"/>
      <c r="C167" s="277" t="s">
        <v>354</v>
      </c>
      <c r="D167" s="277" t="s">
        <v>306</v>
      </c>
      <c r="E167" s="278" t="s">
        <v>1770</v>
      </c>
      <c r="F167" s="279" t="s">
        <v>1771</v>
      </c>
      <c r="G167" s="280" t="s">
        <v>385</v>
      </c>
      <c r="H167" s="281">
        <v>24</v>
      </c>
      <c r="I167" s="282"/>
      <c r="J167" s="283">
        <f>ROUND(I167*H167,2)</f>
        <v>0</v>
      </c>
      <c r="K167" s="279" t="s">
        <v>170</v>
      </c>
      <c r="L167" s="284"/>
      <c r="M167" s="285" t="s">
        <v>19</v>
      </c>
      <c r="N167" s="286" t="s">
        <v>41</v>
      </c>
      <c r="O167" s="87"/>
      <c r="P167" s="224">
        <f>O167*H167</f>
        <v>0</v>
      </c>
      <c r="Q167" s="224">
        <v>0.00066</v>
      </c>
      <c r="R167" s="224">
        <f>Q167*H167</f>
        <v>0.01584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217</v>
      </c>
      <c r="AT167" s="226" t="s">
        <v>306</v>
      </c>
      <c r="AU167" s="226" t="s">
        <v>79</v>
      </c>
      <c r="AY167" s="20" t="s">
        <v>164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77</v>
      </c>
      <c r="BK167" s="227">
        <f>ROUND(I167*H167,2)</f>
        <v>0</v>
      </c>
      <c r="BL167" s="20" t="s">
        <v>171</v>
      </c>
      <c r="BM167" s="226" t="s">
        <v>2428</v>
      </c>
    </row>
    <row r="168" s="2" customFormat="1" ht="16.5" customHeight="1">
      <c r="A168" s="41"/>
      <c r="B168" s="42"/>
      <c r="C168" s="215" t="s">
        <v>360</v>
      </c>
      <c r="D168" s="215" t="s">
        <v>166</v>
      </c>
      <c r="E168" s="216" t="s">
        <v>605</v>
      </c>
      <c r="F168" s="217" t="s">
        <v>606</v>
      </c>
      <c r="G168" s="218" t="s">
        <v>200</v>
      </c>
      <c r="H168" s="219">
        <v>435</v>
      </c>
      <c r="I168" s="220"/>
      <c r="J168" s="221">
        <f>ROUND(I168*H168,2)</f>
        <v>0</v>
      </c>
      <c r="K168" s="217" t="s">
        <v>170</v>
      </c>
      <c r="L168" s="47"/>
      <c r="M168" s="222" t="s">
        <v>19</v>
      </c>
      <c r="N168" s="223" t="s">
        <v>41</v>
      </c>
      <c r="O168" s="87"/>
      <c r="P168" s="224">
        <f>O168*H168</f>
        <v>0</v>
      </c>
      <c r="Q168" s="224">
        <v>1.6999999999999999E-07</v>
      </c>
      <c r="R168" s="224">
        <f>Q168*H168</f>
        <v>7.3949999999999995E-05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171</v>
      </c>
      <c r="AT168" s="226" t="s">
        <v>166</v>
      </c>
      <c r="AU168" s="226" t="s">
        <v>79</v>
      </c>
      <c r="AY168" s="20" t="s">
        <v>164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77</v>
      </c>
      <c r="BK168" s="227">
        <f>ROUND(I168*H168,2)</f>
        <v>0</v>
      </c>
      <c r="BL168" s="20" t="s">
        <v>171</v>
      </c>
      <c r="BM168" s="226" t="s">
        <v>2429</v>
      </c>
    </row>
    <row r="169" s="2" customFormat="1">
      <c r="A169" s="41"/>
      <c r="B169" s="42"/>
      <c r="C169" s="43"/>
      <c r="D169" s="228" t="s">
        <v>173</v>
      </c>
      <c r="E169" s="43"/>
      <c r="F169" s="229" t="s">
        <v>608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173</v>
      </c>
      <c r="AU169" s="20" t="s">
        <v>79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2398</v>
      </c>
      <c r="G170" s="234"/>
      <c r="H170" s="238">
        <v>140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2398</v>
      </c>
      <c r="G171" s="234"/>
      <c r="H171" s="238">
        <v>140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2404</v>
      </c>
      <c r="G172" s="234"/>
      <c r="H172" s="238">
        <v>155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79</v>
      </c>
      <c r="AV172" s="13" t="s">
        <v>79</v>
      </c>
      <c r="AW172" s="13" t="s">
        <v>32</v>
      </c>
      <c r="AX172" s="13" t="s">
        <v>70</v>
      </c>
      <c r="AY172" s="244" t="s">
        <v>164</v>
      </c>
    </row>
    <row r="173" s="14" customFormat="1">
      <c r="A173" s="14"/>
      <c r="B173" s="245"/>
      <c r="C173" s="246"/>
      <c r="D173" s="235" t="s">
        <v>175</v>
      </c>
      <c r="E173" s="247" t="s">
        <v>19</v>
      </c>
      <c r="F173" s="248" t="s">
        <v>177</v>
      </c>
      <c r="G173" s="246"/>
      <c r="H173" s="249">
        <v>435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175</v>
      </c>
      <c r="AU173" s="255" t="s">
        <v>79</v>
      </c>
      <c r="AV173" s="14" t="s">
        <v>171</v>
      </c>
      <c r="AW173" s="14" t="s">
        <v>32</v>
      </c>
      <c r="AX173" s="14" t="s">
        <v>77</v>
      </c>
      <c r="AY173" s="255" t="s">
        <v>164</v>
      </c>
    </row>
    <row r="174" s="2" customFormat="1" ht="16.5" customHeight="1">
      <c r="A174" s="41"/>
      <c r="B174" s="42"/>
      <c r="C174" s="215" t="s">
        <v>365</v>
      </c>
      <c r="D174" s="215" t="s">
        <v>166</v>
      </c>
      <c r="E174" s="216" t="s">
        <v>610</v>
      </c>
      <c r="F174" s="217" t="s">
        <v>611</v>
      </c>
      <c r="G174" s="218" t="s">
        <v>200</v>
      </c>
      <c r="H174" s="219">
        <v>435</v>
      </c>
      <c r="I174" s="220"/>
      <c r="J174" s="221">
        <f>ROUND(I174*H174,2)</f>
        <v>0</v>
      </c>
      <c r="K174" s="217" t="s">
        <v>170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2430</v>
      </c>
    </row>
    <row r="175" s="2" customFormat="1">
      <c r="A175" s="41"/>
      <c r="B175" s="42"/>
      <c r="C175" s="43"/>
      <c r="D175" s="228" t="s">
        <v>173</v>
      </c>
      <c r="E175" s="43"/>
      <c r="F175" s="229" t="s">
        <v>613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173</v>
      </c>
      <c r="AU175" s="20" t="s">
        <v>79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2398</v>
      </c>
      <c r="G176" s="234"/>
      <c r="H176" s="238">
        <v>140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2398</v>
      </c>
      <c r="G177" s="234"/>
      <c r="H177" s="238">
        <v>140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79</v>
      </c>
      <c r="AV177" s="13" t="s">
        <v>79</v>
      </c>
      <c r="AW177" s="13" t="s">
        <v>32</v>
      </c>
      <c r="AX177" s="13" t="s">
        <v>70</v>
      </c>
      <c r="AY177" s="244" t="s">
        <v>164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2404</v>
      </c>
      <c r="G178" s="234"/>
      <c r="H178" s="238">
        <v>155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4" customFormat="1">
      <c r="A179" s="14"/>
      <c r="B179" s="245"/>
      <c r="C179" s="246"/>
      <c r="D179" s="235" t="s">
        <v>175</v>
      </c>
      <c r="E179" s="247" t="s">
        <v>19</v>
      </c>
      <c r="F179" s="248" t="s">
        <v>177</v>
      </c>
      <c r="G179" s="246"/>
      <c r="H179" s="249">
        <v>435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175</v>
      </c>
      <c r="AU179" s="255" t="s">
        <v>79</v>
      </c>
      <c r="AV179" s="14" t="s">
        <v>171</v>
      </c>
      <c r="AW179" s="14" t="s">
        <v>32</v>
      </c>
      <c r="AX179" s="14" t="s">
        <v>77</v>
      </c>
      <c r="AY179" s="255" t="s">
        <v>164</v>
      </c>
    </row>
    <row r="180" s="2" customFormat="1" ht="16.5" customHeight="1">
      <c r="A180" s="41"/>
      <c r="B180" s="42"/>
      <c r="C180" s="215" t="s">
        <v>371</v>
      </c>
      <c r="D180" s="215" t="s">
        <v>166</v>
      </c>
      <c r="E180" s="216" t="s">
        <v>623</v>
      </c>
      <c r="F180" s="217" t="s">
        <v>624</v>
      </c>
      <c r="G180" s="218" t="s">
        <v>385</v>
      </c>
      <c r="H180" s="219">
        <v>2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41</v>
      </c>
      <c r="O180" s="87"/>
      <c r="P180" s="224">
        <f>O180*H180</f>
        <v>0</v>
      </c>
      <c r="Q180" s="224">
        <v>0.45937290600000003</v>
      </c>
      <c r="R180" s="224">
        <f>Q180*H180</f>
        <v>0.91874581200000005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2431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626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79</v>
      </c>
    </row>
    <row r="182" s="12" customFormat="1" ht="22.8" customHeight="1">
      <c r="A182" s="12"/>
      <c r="B182" s="199"/>
      <c r="C182" s="200"/>
      <c r="D182" s="201" t="s">
        <v>69</v>
      </c>
      <c r="E182" s="213" t="s">
        <v>658</v>
      </c>
      <c r="F182" s="213" t="s">
        <v>659</v>
      </c>
      <c r="G182" s="200"/>
      <c r="H182" s="200"/>
      <c r="I182" s="203"/>
      <c r="J182" s="214">
        <f>BK182</f>
        <v>0</v>
      </c>
      <c r="K182" s="200"/>
      <c r="L182" s="205"/>
      <c r="M182" s="206"/>
      <c r="N182" s="207"/>
      <c r="O182" s="207"/>
      <c r="P182" s="208">
        <f>SUM(P183:P192)</f>
        <v>0</v>
      </c>
      <c r="Q182" s="207"/>
      <c r="R182" s="208">
        <f>SUM(R183:R192)</f>
        <v>5.2199999999999998</v>
      </c>
      <c r="S182" s="207"/>
      <c r="T182" s="209">
        <f>SUM(T183:T192)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0" t="s">
        <v>77</v>
      </c>
      <c r="AT182" s="211" t="s">
        <v>69</v>
      </c>
      <c r="AU182" s="211" t="s">
        <v>77</v>
      </c>
      <c r="AY182" s="210" t="s">
        <v>164</v>
      </c>
      <c r="BK182" s="212">
        <f>SUM(BK183:BK192)</f>
        <v>0</v>
      </c>
    </row>
    <row r="183" s="2" customFormat="1" ht="33" customHeight="1">
      <c r="A183" s="41"/>
      <c r="B183" s="42"/>
      <c r="C183" s="215" t="s">
        <v>382</v>
      </c>
      <c r="D183" s="215" t="s">
        <v>166</v>
      </c>
      <c r="E183" s="216" t="s">
        <v>916</v>
      </c>
      <c r="F183" s="217" t="s">
        <v>1042</v>
      </c>
      <c r="G183" s="218" t="s">
        <v>200</v>
      </c>
      <c r="H183" s="219">
        <v>435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41</v>
      </c>
      <c r="O183" s="87"/>
      <c r="P183" s="224">
        <f>O183*H183</f>
        <v>0</v>
      </c>
      <c r="Q183" s="224">
        <v>0.0060000000000000001</v>
      </c>
      <c r="R183" s="224">
        <f>Q183*H183</f>
        <v>2.6099999999999999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171</v>
      </c>
      <c r="AT183" s="226" t="s">
        <v>166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2432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2398</v>
      </c>
      <c r="G184" s="234"/>
      <c r="H184" s="238">
        <v>140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79</v>
      </c>
      <c r="AV184" s="13" t="s">
        <v>79</v>
      </c>
      <c r="AW184" s="13" t="s">
        <v>32</v>
      </c>
      <c r="AX184" s="13" t="s">
        <v>70</v>
      </c>
      <c r="AY184" s="244" t="s">
        <v>164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2398</v>
      </c>
      <c r="G185" s="234"/>
      <c r="H185" s="238">
        <v>140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79</v>
      </c>
      <c r="AV185" s="13" t="s">
        <v>79</v>
      </c>
      <c r="AW185" s="13" t="s">
        <v>32</v>
      </c>
      <c r="AX185" s="13" t="s">
        <v>70</v>
      </c>
      <c r="AY185" s="244" t="s">
        <v>164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2404</v>
      </c>
      <c r="G186" s="234"/>
      <c r="H186" s="238">
        <v>155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79</v>
      </c>
      <c r="AV186" s="13" t="s">
        <v>79</v>
      </c>
      <c r="AW186" s="13" t="s">
        <v>32</v>
      </c>
      <c r="AX186" s="13" t="s">
        <v>70</v>
      </c>
      <c r="AY186" s="244" t="s">
        <v>164</v>
      </c>
    </row>
    <row r="187" s="14" customFormat="1">
      <c r="A187" s="14"/>
      <c r="B187" s="245"/>
      <c r="C187" s="246"/>
      <c r="D187" s="235" t="s">
        <v>175</v>
      </c>
      <c r="E187" s="247" t="s">
        <v>19</v>
      </c>
      <c r="F187" s="248" t="s">
        <v>177</v>
      </c>
      <c r="G187" s="246"/>
      <c r="H187" s="249">
        <v>435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175</v>
      </c>
      <c r="AU187" s="255" t="s">
        <v>79</v>
      </c>
      <c r="AV187" s="14" t="s">
        <v>171</v>
      </c>
      <c r="AW187" s="14" t="s">
        <v>32</v>
      </c>
      <c r="AX187" s="14" t="s">
        <v>77</v>
      </c>
      <c r="AY187" s="255" t="s">
        <v>164</v>
      </c>
    </row>
    <row r="188" s="2" customFormat="1" ht="24.15" customHeight="1">
      <c r="A188" s="41"/>
      <c r="B188" s="42"/>
      <c r="C188" s="215" t="s">
        <v>388</v>
      </c>
      <c r="D188" s="215" t="s">
        <v>166</v>
      </c>
      <c r="E188" s="216" t="s">
        <v>921</v>
      </c>
      <c r="F188" s="217" t="s">
        <v>1044</v>
      </c>
      <c r="G188" s="218" t="s">
        <v>200</v>
      </c>
      <c r="H188" s="219">
        <v>435</v>
      </c>
      <c r="I188" s="220"/>
      <c r="J188" s="221">
        <f>ROUND(I188*H188,2)</f>
        <v>0</v>
      </c>
      <c r="K188" s="217" t="s">
        <v>19</v>
      </c>
      <c r="L188" s="47"/>
      <c r="M188" s="222" t="s">
        <v>19</v>
      </c>
      <c r="N188" s="223" t="s">
        <v>41</v>
      </c>
      <c r="O188" s="87"/>
      <c r="P188" s="224">
        <f>O188*H188</f>
        <v>0</v>
      </c>
      <c r="Q188" s="224">
        <v>0.0060000000000000001</v>
      </c>
      <c r="R188" s="224">
        <f>Q188*H188</f>
        <v>2.6099999999999999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171</v>
      </c>
      <c r="AT188" s="226" t="s">
        <v>166</v>
      </c>
      <c r="AU188" s="226" t="s">
        <v>79</v>
      </c>
      <c r="AY188" s="20" t="s">
        <v>164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77</v>
      </c>
      <c r="BK188" s="227">
        <f>ROUND(I188*H188,2)</f>
        <v>0</v>
      </c>
      <c r="BL188" s="20" t="s">
        <v>171</v>
      </c>
      <c r="BM188" s="226" t="s">
        <v>2433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2398</v>
      </c>
      <c r="G189" s="234"/>
      <c r="H189" s="238">
        <v>140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2398</v>
      </c>
      <c r="G190" s="234"/>
      <c r="H190" s="238">
        <v>140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2404</v>
      </c>
      <c r="G191" s="234"/>
      <c r="H191" s="238">
        <v>155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4" customFormat="1">
      <c r="A192" s="14"/>
      <c r="B192" s="245"/>
      <c r="C192" s="246"/>
      <c r="D192" s="235" t="s">
        <v>175</v>
      </c>
      <c r="E192" s="247" t="s">
        <v>19</v>
      </c>
      <c r="F192" s="248" t="s">
        <v>177</v>
      </c>
      <c r="G192" s="246"/>
      <c r="H192" s="249">
        <v>435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175</v>
      </c>
      <c r="AU192" s="255" t="s">
        <v>79</v>
      </c>
      <c r="AV192" s="14" t="s">
        <v>171</v>
      </c>
      <c r="AW192" s="14" t="s">
        <v>32</v>
      </c>
      <c r="AX192" s="14" t="s">
        <v>77</v>
      </c>
      <c r="AY192" s="255" t="s">
        <v>164</v>
      </c>
    </row>
    <row r="193" s="12" customFormat="1" ht="22.8" customHeight="1">
      <c r="A193" s="12"/>
      <c r="B193" s="199"/>
      <c r="C193" s="200"/>
      <c r="D193" s="201" t="s">
        <v>69</v>
      </c>
      <c r="E193" s="213" t="s">
        <v>448</v>
      </c>
      <c r="F193" s="213" t="s">
        <v>449</v>
      </c>
      <c r="G193" s="200"/>
      <c r="H193" s="200"/>
      <c r="I193" s="203"/>
      <c r="J193" s="214">
        <f>BK193</f>
        <v>0</v>
      </c>
      <c r="K193" s="200"/>
      <c r="L193" s="205"/>
      <c r="M193" s="206"/>
      <c r="N193" s="207"/>
      <c r="O193" s="207"/>
      <c r="P193" s="208">
        <f>SUM(P194:P197)</f>
        <v>0</v>
      </c>
      <c r="Q193" s="207"/>
      <c r="R193" s="208">
        <f>SUM(R194:R197)</f>
        <v>0</v>
      </c>
      <c r="S193" s="207"/>
      <c r="T193" s="209">
        <f>SUM(T194:T197)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10" t="s">
        <v>77</v>
      </c>
      <c r="AT193" s="211" t="s">
        <v>69</v>
      </c>
      <c r="AU193" s="211" t="s">
        <v>77</v>
      </c>
      <c r="AY193" s="210" t="s">
        <v>164</v>
      </c>
      <c r="BK193" s="212">
        <f>SUM(BK194:BK197)</f>
        <v>0</v>
      </c>
    </row>
    <row r="194" s="2" customFormat="1" ht="24.15" customHeight="1">
      <c r="A194" s="41"/>
      <c r="B194" s="42"/>
      <c r="C194" s="215" t="s">
        <v>393</v>
      </c>
      <c r="D194" s="215" t="s">
        <v>166</v>
      </c>
      <c r="E194" s="216" t="s">
        <v>451</v>
      </c>
      <c r="F194" s="217" t="s">
        <v>452</v>
      </c>
      <c r="G194" s="218" t="s">
        <v>295</v>
      </c>
      <c r="H194" s="219">
        <v>8.4100000000000001</v>
      </c>
      <c r="I194" s="220"/>
      <c r="J194" s="221">
        <f>ROUND(I194*H194,2)</f>
        <v>0</v>
      </c>
      <c r="K194" s="217" t="s">
        <v>170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2434</v>
      </c>
    </row>
    <row r="195" s="2" customFormat="1">
      <c r="A195" s="41"/>
      <c r="B195" s="42"/>
      <c r="C195" s="43"/>
      <c r="D195" s="228" t="s">
        <v>173</v>
      </c>
      <c r="E195" s="43"/>
      <c r="F195" s="229" t="s">
        <v>454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173</v>
      </c>
      <c r="AU195" s="20" t="s">
        <v>79</v>
      </c>
    </row>
    <row r="196" s="2" customFormat="1" ht="33" customHeight="1">
      <c r="A196" s="41"/>
      <c r="B196" s="42"/>
      <c r="C196" s="215" t="s">
        <v>398</v>
      </c>
      <c r="D196" s="215" t="s">
        <v>166</v>
      </c>
      <c r="E196" s="216" t="s">
        <v>456</v>
      </c>
      <c r="F196" s="217" t="s">
        <v>457</v>
      </c>
      <c r="G196" s="218" t="s">
        <v>295</v>
      </c>
      <c r="H196" s="219">
        <v>8.4100000000000001</v>
      </c>
      <c r="I196" s="220"/>
      <c r="J196" s="221">
        <f>ROUND(I196*H196,2)</f>
        <v>0</v>
      </c>
      <c r="K196" s="217" t="s">
        <v>170</v>
      </c>
      <c r="L196" s="47"/>
      <c r="M196" s="222" t="s">
        <v>19</v>
      </c>
      <c r="N196" s="223" t="s">
        <v>41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171</v>
      </c>
      <c r="AT196" s="226" t="s">
        <v>166</v>
      </c>
      <c r="AU196" s="226" t="s">
        <v>79</v>
      </c>
      <c r="AY196" s="20" t="s">
        <v>164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77</v>
      </c>
      <c r="BK196" s="227">
        <f>ROUND(I196*H196,2)</f>
        <v>0</v>
      </c>
      <c r="BL196" s="20" t="s">
        <v>171</v>
      </c>
      <c r="BM196" s="226" t="s">
        <v>2435</v>
      </c>
    </row>
    <row r="197" s="2" customFormat="1">
      <c r="A197" s="41"/>
      <c r="B197" s="42"/>
      <c r="C197" s="43"/>
      <c r="D197" s="228" t="s">
        <v>173</v>
      </c>
      <c r="E197" s="43"/>
      <c r="F197" s="229" t="s">
        <v>459</v>
      </c>
      <c r="G197" s="43"/>
      <c r="H197" s="43"/>
      <c r="I197" s="230"/>
      <c r="J197" s="43"/>
      <c r="K197" s="43"/>
      <c r="L197" s="47"/>
      <c r="M197" s="287"/>
      <c r="N197" s="288"/>
      <c r="O197" s="289"/>
      <c r="P197" s="289"/>
      <c r="Q197" s="289"/>
      <c r="R197" s="289"/>
      <c r="S197" s="289"/>
      <c r="T197" s="290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173</v>
      </c>
      <c r="AU197" s="20" t="s">
        <v>79</v>
      </c>
    </row>
    <row r="198" s="2" customFormat="1" ht="6.96" customHeight="1">
      <c r="A198" s="41"/>
      <c r="B198" s="62"/>
      <c r="C198" s="63"/>
      <c r="D198" s="63"/>
      <c r="E198" s="63"/>
      <c r="F198" s="63"/>
      <c r="G198" s="63"/>
      <c r="H198" s="63"/>
      <c r="I198" s="63"/>
      <c r="J198" s="63"/>
      <c r="K198" s="63"/>
      <c r="L198" s="47"/>
      <c r="M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</sheetData>
  <sheetProtection sheet="1" autoFilter="0" formatColumns="0" formatRows="0" objects="1" scenarios="1" spinCount="100000" saltValue="GxbgCFjcoM2Toi5EemkrzsnltP252GjqCfqmdYjmL232p9hheLJ1zEeY74GNaVFp+6vNxELvZlc6z6BGOIU7zA==" hashValue="Gh6vdBzLHoHLYZRv+yCoSlAPI1j1fle/FGhpvo6DAYcL8H5wyiBxEj2loO1PKvRu1N5IzqJNeLcml1ibSmNXbQ==" algorithmName="SHA-512" password="CC51"/>
  <autoFilter ref="C88:K1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50245121"/>
    <hyperlink ref="F95" r:id="rId2" display="https://podminky.urs.cz/item/CS_URS_2025_01/857241131"/>
    <hyperlink ref="F113" r:id="rId3" display="https://podminky.urs.cz/item/CS_URS_2025_01/871161211"/>
    <hyperlink ref="F120" r:id="rId4" display="https://podminky.urs.cz/item/CS_URS_2025_01/871211211"/>
    <hyperlink ref="F127" r:id="rId5" display="https://podminky.urs.cz/item/CS_URS_2025_01/871241221"/>
    <hyperlink ref="F134" r:id="rId6" display="https://podminky.urs.cz/item/CS_URS_2025_01/877162001"/>
    <hyperlink ref="F141" r:id="rId7" display="https://podminky.urs.cz/item/CS_URS_2025_01/877211120"/>
    <hyperlink ref="F147" r:id="rId8" display="https://podminky.urs.cz/item/CS_URS_2025_01/877212001"/>
    <hyperlink ref="F155" r:id="rId9" display="https://podminky.urs.cz/item/CS_URS_2025_01/877232001"/>
    <hyperlink ref="F163" r:id="rId10" display="https://podminky.urs.cz/item/CS_URS_2025_01/877241122"/>
    <hyperlink ref="F169" r:id="rId11" display="https://podminky.urs.cz/item/CS_URS_2025_01/892233122"/>
    <hyperlink ref="F175" r:id="rId12" display="https://podminky.urs.cz/item/CS_URS_2025_01/892241111"/>
    <hyperlink ref="F181" r:id="rId13" display="https://podminky.urs.cz/item/CS_URS_2025_01/892372111"/>
    <hyperlink ref="F195" r:id="rId14" display="https://podminky.urs.cz/item/CS_URS_2025_01/998276101"/>
    <hyperlink ref="F197" r:id="rId15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133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2436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22. 4. 2025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tr">
        <f>IF('Rekapitulace stavby'!AN10="","",'Rekapitulace stavby'!AN10)</f>
        <v/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tr">
        <f>IF('Rekapitulace stavby'!E11="","",'Rekapitulace stavby'!E11)</f>
        <v xml:space="preserve"> </v>
      </c>
      <c r="F15" s="41"/>
      <c r="G15" s="41"/>
      <c r="H15" s="41"/>
      <c r="I15" s="145" t="s">
        <v>28</v>
      </c>
      <c r="J15" s="136" t="str">
        <f>IF('Rekapitulace stavby'!AN11="","",'Rekapitulace stavby'!AN11)</f>
        <v/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tr">
        <f>IF('Rekapitulace stavby'!AN16="","",'Rekapitulace stavby'!AN16)</f>
        <v/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tr">
        <f>IF('Rekapitulace stavby'!E17="","",'Rekapitulace stavby'!E17)</f>
        <v xml:space="preserve"> </v>
      </c>
      <c r="F21" s="41"/>
      <c r="G21" s="41"/>
      <c r="H21" s="41"/>
      <c r="I21" s="145" t="s">
        <v>28</v>
      </c>
      <c r="J21" s="136" t="str">
        <f>IF('Rekapitulace stavby'!AN17="","",'Rekapitulace stavby'!AN17)</f>
        <v/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33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34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36</v>
      </c>
      <c r="E30" s="41"/>
      <c r="F30" s="41"/>
      <c r="G30" s="41"/>
      <c r="H30" s="41"/>
      <c r="I30" s="41"/>
      <c r="J30" s="156">
        <f>ROUND(J80,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38</v>
      </c>
      <c r="G32" s="41"/>
      <c r="H32" s="41"/>
      <c r="I32" s="157" t="s">
        <v>37</v>
      </c>
      <c r="J32" s="157" t="s">
        <v>39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40</v>
      </c>
      <c r="E33" s="145" t="s">
        <v>41</v>
      </c>
      <c r="F33" s="159">
        <f>ROUND((SUM(BE80:BE107)),  2)</f>
        <v>0</v>
      </c>
      <c r="G33" s="41"/>
      <c r="H33" s="41"/>
      <c r="I33" s="160">
        <v>0.20999999999999999</v>
      </c>
      <c r="J33" s="159">
        <f>ROUND(((SUM(BE80:BE107))*I33),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42</v>
      </c>
      <c r="F34" s="159">
        <f>ROUND((SUM(BF80:BF107)),  2)</f>
        <v>0</v>
      </c>
      <c r="G34" s="41"/>
      <c r="H34" s="41"/>
      <c r="I34" s="160">
        <v>0.12</v>
      </c>
      <c r="J34" s="159">
        <f>ROUND(((SUM(BF80:BF107))*I34),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43</v>
      </c>
      <c r="F35" s="159">
        <f>ROUND((SUM(BG80:BG107)),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44</v>
      </c>
      <c r="F36" s="159">
        <f>ROUND((SUM(BH80:BH107)),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45</v>
      </c>
      <c r="F37" s="159">
        <f>ROUND((SUM(BI80:BI107)),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46</v>
      </c>
      <c r="E39" s="163"/>
      <c r="F39" s="163"/>
      <c r="G39" s="164" t="s">
        <v>47</v>
      </c>
      <c r="H39" s="165" t="s">
        <v>48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137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26.25" customHeight="1">
      <c r="A48" s="41"/>
      <c r="B48" s="42"/>
      <c r="C48" s="43"/>
      <c r="D48" s="43"/>
      <c r="E48" s="172" t="str">
        <f>E7</f>
        <v>UHERSKÝ BROD, REKONSTRUKCE I.TP - UL. U SBORU, HODINÁŘSKÁ, NERUDOVA, KOMENSKÉHO, NAARDENSKÁ, PECHÁČKOVA, SEICHERTOVA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133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OVN - Ostatní a vedlejší náklady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Uherský Brod</v>
      </c>
      <c r="G52" s="43"/>
      <c r="H52" s="43"/>
      <c r="I52" s="35" t="s">
        <v>23</v>
      </c>
      <c r="J52" s="75" t="str">
        <f>IF(J12="","",J12)</f>
        <v>22. 4. 2025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 xml:space="preserve"> </v>
      </c>
      <c r="G54" s="43"/>
      <c r="H54" s="43"/>
      <c r="I54" s="35" t="s">
        <v>31</v>
      </c>
      <c r="J54" s="39" t="str">
        <f>E21</f>
        <v xml:space="preserve"> 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33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138</v>
      </c>
      <c r="D57" s="174"/>
      <c r="E57" s="174"/>
      <c r="F57" s="174"/>
      <c r="G57" s="174"/>
      <c r="H57" s="174"/>
      <c r="I57" s="174"/>
      <c r="J57" s="175" t="s">
        <v>139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68</v>
      </c>
      <c r="D59" s="43"/>
      <c r="E59" s="43"/>
      <c r="F59" s="43"/>
      <c r="G59" s="43"/>
      <c r="H59" s="43"/>
      <c r="I59" s="43"/>
      <c r="J59" s="105">
        <f>J80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140</v>
      </c>
    </row>
    <row r="60" s="9" customFormat="1" ht="24.96" customHeight="1">
      <c r="A60" s="9"/>
      <c r="B60" s="177"/>
      <c r="C60" s="178"/>
      <c r="D60" s="179" t="s">
        <v>2437</v>
      </c>
      <c r="E60" s="180"/>
      <c r="F60" s="180"/>
      <c r="G60" s="180"/>
      <c r="H60" s="180"/>
      <c r="I60" s="180"/>
      <c r="J60" s="181">
        <f>J81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6.96" customHeight="1">
      <c r="A62" s="41"/>
      <c r="B62" s="62"/>
      <c r="C62" s="63"/>
      <c r="D62" s="63"/>
      <c r="E62" s="63"/>
      <c r="F62" s="63"/>
      <c r="G62" s="63"/>
      <c r="H62" s="63"/>
      <c r="I62" s="63"/>
      <c r="J62" s="63"/>
      <c r="K62" s="6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6" s="2" customFormat="1" ht="6.96" customHeight="1">
      <c r="A66" s="41"/>
      <c r="B66" s="64"/>
      <c r="C66" s="65"/>
      <c r="D66" s="65"/>
      <c r="E66" s="65"/>
      <c r="F66" s="65"/>
      <c r="G66" s="65"/>
      <c r="H66" s="65"/>
      <c r="I66" s="65"/>
      <c r="J66" s="65"/>
      <c r="K66" s="65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4.96" customHeight="1">
      <c r="A67" s="41"/>
      <c r="B67" s="42"/>
      <c r="C67" s="26" t="s">
        <v>149</v>
      </c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12" customHeight="1">
      <c r="A69" s="41"/>
      <c r="B69" s="42"/>
      <c r="C69" s="35" t="s">
        <v>16</v>
      </c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6.25" customHeight="1">
      <c r="A70" s="41"/>
      <c r="B70" s="42"/>
      <c r="C70" s="43"/>
      <c r="D70" s="43"/>
      <c r="E70" s="172" t="str">
        <f>E7</f>
        <v>UHERSKÝ BROD, REKONSTRUKCE I.TP - UL. U SBORU, HODINÁŘSKÁ, NERUDOVA, KOMENSKÉHO, NAARDENSKÁ, PECHÁČKOVA, SEICHERTOVA</v>
      </c>
      <c r="F70" s="35"/>
      <c r="G70" s="35"/>
      <c r="H70" s="35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133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72" t="str">
        <f>E9</f>
        <v>OVN - Ostatní a vedlejší náklady</v>
      </c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21</v>
      </c>
      <c r="D74" s="43"/>
      <c r="E74" s="43"/>
      <c r="F74" s="30" t="str">
        <f>F12</f>
        <v>Uherský Brod</v>
      </c>
      <c r="G74" s="43"/>
      <c r="H74" s="43"/>
      <c r="I74" s="35" t="s">
        <v>23</v>
      </c>
      <c r="J74" s="75" t="str">
        <f>IF(J12="","",J12)</f>
        <v>22. 4. 2025</v>
      </c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5.15" customHeight="1">
      <c r="A76" s="41"/>
      <c r="B76" s="42"/>
      <c r="C76" s="35" t="s">
        <v>25</v>
      </c>
      <c r="D76" s="43"/>
      <c r="E76" s="43"/>
      <c r="F76" s="30" t="str">
        <f>E15</f>
        <v xml:space="preserve"> </v>
      </c>
      <c r="G76" s="43"/>
      <c r="H76" s="43"/>
      <c r="I76" s="35" t="s">
        <v>31</v>
      </c>
      <c r="J76" s="39" t="str">
        <f>E21</f>
        <v xml:space="preserve"> </v>
      </c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3"/>
      <c r="E77" s="43"/>
      <c r="F77" s="30" t="str">
        <f>IF(E18="","",E18)</f>
        <v>Vyplň údaj</v>
      </c>
      <c r="G77" s="43"/>
      <c r="H77" s="43"/>
      <c r="I77" s="35" t="s">
        <v>33</v>
      </c>
      <c r="J77" s="39" t="str">
        <f>E24</f>
        <v xml:space="preserve"> </v>
      </c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0.32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1" customFormat="1" ht="29.28" customHeight="1">
      <c r="A79" s="188"/>
      <c r="B79" s="189"/>
      <c r="C79" s="190" t="s">
        <v>150</v>
      </c>
      <c r="D79" s="191" t="s">
        <v>55</v>
      </c>
      <c r="E79" s="191" t="s">
        <v>51</v>
      </c>
      <c r="F79" s="191" t="s">
        <v>52</v>
      </c>
      <c r="G79" s="191" t="s">
        <v>151</v>
      </c>
      <c r="H79" s="191" t="s">
        <v>152</v>
      </c>
      <c r="I79" s="191" t="s">
        <v>153</v>
      </c>
      <c r="J79" s="191" t="s">
        <v>139</v>
      </c>
      <c r="K79" s="192" t="s">
        <v>154</v>
      </c>
      <c r="L79" s="193"/>
      <c r="M79" s="95" t="s">
        <v>19</v>
      </c>
      <c r="N79" s="96" t="s">
        <v>40</v>
      </c>
      <c r="O79" s="96" t="s">
        <v>155</v>
      </c>
      <c r="P79" s="96" t="s">
        <v>156</v>
      </c>
      <c r="Q79" s="96" t="s">
        <v>157</v>
      </c>
      <c r="R79" s="96" t="s">
        <v>158</v>
      </c>
      <c r="S79" s="96" t="s">
        <v>159</v>
      </c>
      <c r="T79" s="97" t="s">
        <v>160</v>
      </c>
      <c r="U79" s="188"/>
      <c r="V79" s="188"/>
      <c r="W79" s="188"/>
      <c r="X79" s="188"/>
      <c r="Y79" s="188"/>
      <c r="Z79" s="188"/>
      <c r="AA79" s="188"/>
      <c r="AB79" s="188"/>
      <c r="AC79" s="188"/>
      <c r="AD79" s="188"/>
      <c r="AE79" s="188"/>
    </row>
    <row r="80" s="2" customFormat="1" ht="22.8" customHeight="1">
      <c r="A80" s="41"/>
      <c r="B80" s="42"/>
      <c r="C80" s="102" t="s">
        <v>161</v>
      </c>
      <c r="D80" s="43"/>
      <c r="E80" s="43"/>
      <c r="F80" s="43"/>
      <c r="G80" s="43"/>
      <c r="H80" s="43"/>
      <c r="I80" s="43"/>
      <c r="J80" s="194">
        <f>BK80</f>
        <v>0</v>
      </c>
      <c r="K80" s="43"/>
      <c r="L80" s="47"/>
      <c r="M80" s="98"/>
      <c r="N80" s="195"/>
      <c r="O80" s="99"/>
      <c r="P80" s="196">
        <f>P81</f>
        <v>0</v>
      </c>
      <c r="Q80" s="99"/>
      <c r="R80" s="196">
        <f>R81</f>
        <v>0</v>
      </c>
      <c r="S80" s="99"/>
      <c r="T80" s="197">
        <f>T81</f>
        <v>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T80" s="20" t="s">
        <v>69</v>
      </c>
      <c r="AU80" s="20" t="s">
        <v>140</v>
      </c>
      <c r="BK80" s="198">
        <f>BK81</f>
        <v>0</v>
      </c>
    </row>
    <row r="81" s="12" customFormat="1" ht="25.92" customHeight="1">
      <c r="A81" s="12"/>
      <c r="B81" s="199"/>
      <c r="C81" s="200"/>
      <c r="D81" s="201" t="s">
        <v>69</v>
      </c>
      <c r="E81" s="202" t="s">
        <v>2438</v>
      </c>
      <c r="F81" s="202" t="s">
        <v>2439</v>
      </c>
      <c r="G81" s="200"/>
      <c r="H81" s="200"/>
      <c r="I81" s="203"/>
      <c r="J81" s="204">
        <f>BK81</f>
        <v>0</v>
      </c>
      <c r="K81" s="200"/>
      <c r="L81" s="205"/>
      <c r="M81" s="206"/>
      <c r="N81" s="207"/>
      <c r="O81" s="207"/>
      <c r="P81" s="208">
        <f>SUM(P82:P107)</f>
        <v>0</v>
      </c>
      <c r="Q81" s="207"/>
      <c r="R81" s="208">
        <f>SUM(R82:R107)</f>
        <v>0</v>
      </c>
      <c r="S81" s="207"/>
      <c r="T81" s="209">
        <f>SUM(T82:T107)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210" t="s">
        <v>77</v>
      </c>
      <c r="AT81" s="211" t="s">
        <v>69</v>
      </c>
      <c r="AU81" s="211" t="s">
        <v>70</v>
      </c>
      <c r="AY81" s="210" t="s">
        <v>164</v>
      </c>
      <c r="BK81" s="212">
        <f>SUM(BK82:BK107)</f>
        <v>0</v>
      </c>
    </row>
    <row r="82" s="2" customFormat="1" ht="21.75" customHeight="1">
      <c r="A82" s="41"/>
      <c r="B82" s="42"/>
      <c r="C82" s="215" t="s">
        <v>77</v>
      </c>
      <c r="D82" s="215" t="s">
        <v>166</v>
      </c>
      <c r="E82" s="216" t="s">
        <v>2440</v>
      </c>
      <c r="F82" s="217" t="s">
        <v>2441</v>
      </c>
      <c r="G82" s="218" t="s">
        <v>2442</v>
      </c>
      <c r="H82" s="219">
        <v>1</v>
      </c>
      <c r="I82" s="220"/>
      <c r="J82" s="221">
        <f>ROUND(I82*H82,2)</f>
        <v>0</v>
      </c>
      <c r="K82" s="217" t="s">
        <v>19</v>
      </c>
      <c r="L82" s="47"/>
      <c r="M82" s="222" t="s">
        <v>19</v>
      </c>
      <c r="N82" s="223" t="s">
        <v>41</v>
      </c>
      <c r="O82" s="87"/>
      <c r="P82" s="224">
        <f>O82*H82</f>
        <v>0</v>
      </c>
      <c r="Q82" s="224">
        <v>0</v>
      </c>
      <c r="R82" s="224">
        <f>Q82*H82</f>
        <v>0</v>
      </c>
      <c r="S82" s="224">
        <v>0</v>
      </c>
      <c r="T82" s="225">
        <f>S82*H82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R82" s="226" t="s">
        <v>171</v>
      </c>
      <c r="AT82" s="226" t="s">
        <v>166</v>
      </c>
      <c r="AU82" s="226" t="s">
        <v>77</v>
      </c>
      <c r="AY82" s="20" t="s">
        <v>164</v>
      </c>
      <c r="BE82" s="227">
        <f>IF(N82="základní",J82,0)</f>
        <v>0</v>
      </c>
      <c r="BF82" s="227">
        <f>IF(N82="snížená",J82,0)</f>
        <v>0</v>
      </c>
      <c r="BG82" s="227">
        <f>IF(N82="zákl. přenesená",J82,0)</f>
        <v>0</v>
      </c>
      <c r="BH82" s="227">
        <f>IF(N82="sníž. přenesená",J82,0)</f>
        <v>0</v>
      </c>
      <c r="BI82" s="227">
        <f>IF(N82="nulová",J82,0)</f>
        <v>0</v>
      </c>
      <c r="BJ82" s="20" t="s">
        <v>77</v>
      </c>
      <c r="BK82" s="227">
        <f>ROUND(I82*H82,2)</f>
        <v>0</v>
      </c>
      <c r="BL82" s="20" t="s">
        <v>171</v>
      </c>
      <c r="BM82" s="226" t="s">
        <v>2443</v>
      </c>
    </row>
    <row r="83" s="2" customFormat="1" ht="16.5" customHeight="1">
      <c r="A83" s="41"/>
      <c r="B83" s="42"/>
      <c r="C83" s="215" t="s">
        <v>79</v>
      </c>
      <c r="D83" s="215" t="s">
        <v>166</v>
      </c>
      <c r="E83" s="216" t="s">
        <v>2444</v>
      </c>
      <c r="F83" s="217" t="s">
        <v>2445</v>
      </c>
      <c r="G83" s="218" t="s">
        <v>2442</v>
      </c>
      <c r="H83" s="219">
        <v>1</v>
      </c>
      <c r="I83" s="220"/>
      <c r="J83" s="221">
        <f>ROUND(I83*H83,2)</f>
        <v>0</v>
      </c>
      <c r="K83" s="217" t="s">
        <v>19</v>
      </c>
      <c r="L83" s="47"/>
      <c r="M83" s="222" t="s">
        <v>19</v>
      </c>
      <c r="N83" s="223" t="s">
        <v>41</v>
      </c>
      <c r="O83" s="87"/>
      <c r="P83" s="224">
        <f>O83*H83</f>
        <v>0</v>
      </c>
      <c r="Q83" s="224">
        <v>0</v>
      </c>
      <c r="R83" s="224">
        <f>Q83*H83</f>
        <v>0</v>
      </c>
      <c r="S83" s="224">
        <v>0</v>
      </c>
      <c r="T83" s="225">
        <f>S83*H83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R83" s="226" t="s">
        <v>171</v>
      </c>
      <c r="AT83" s="226" t="s">
        <v>166</v>
      </c>
      <c r="AU83" s="226" t="s">
        <v>77</v>
      </c>
      <c r="AY83" s="20" t="s">
        <v>164</v>
      </c>
      <c r="BE83" s="227">
        <f>IF(N83="základní",J83,0)</f>
        <v>0</v>
      </c>
      <c r="BF83" s="227">
        <f>IF(N83="snížená",J83,0)</f>
        <v>0</v>
      </c>
      <c r="BG83" s="227">
        <f>IF(N83="zákl. přenesená",J83,0)</f>
        <v>0</v>
      </c>
      <c r="BH83" s="227">
        <f>IF(N83="sníž. přenesená",J83,0)</f>
        <v>0</v>
      </c>
      <c r="BI83" s="227">
        <f>IF(N83="nulová",J83,0)</f>
        <v>0</v>
      </c>
      <c r="BJ83" s="20" t="s">
        <v>77</v>
      </c>
      <c r="BK83" s="227">
        <f>ROUND(I83*H83,2)</f>
        <v>0</v>
      </c>
      <c r="BL83" s="20" t="s">
        <v>171</v>
      </c>
      <c r="BM83" s="226" t="s">
        <v>2446</v>
      </c>
    </row>
    <row r="84" s="2" customFormat="1" ht="16.5" customHeight="1">
      <c r="A84" s="41"/>
      <c r="B84" s="42"/>
      <c r="C84" s="215" t="s">
        <v>183</v>
      </c>
      <c r="D84" s="215" t="s">
        <v>166</v>
      </c>
      <c r="E84" s="216" t="s">
        <v>2447</v>
      </c>
      <c r="F84" s="217" t="s">
        <v>2448</v>
      </c>
      <c r="G84" s="218" t="s">
        <v>2442</v>
      </c>
      <c r="H84" s="219">
        <v>1</v>
      </c>
      <c r="I84" s="220"/>
      <c r="J84" s="221">
        <f>ROUND(I84*H84,2)</f>
        <v>0</v>
      </c>
      <c r="K84" s="217" t="s">
        <v>19</v>
      </c>
      <c r="L84" s="47"/>
      <c r="M84" s="222" t="s">
        <v>19</v>
      </c>
      <c r="N84" s="223" t="s">
        <v>41</v>
      </c>
      <c r="O84" s="87"/>
      <c r="P84" s="224">
        <f>O84*H84</f>
        <v>0</v>
      </c>
      <c r="Q84" s="224">
        <v>0</v>
      </c>
      <c r="R84" s="224">
        <f>Q84*H84</f>
        <v>0</v>
      </c>
      <c r="S84" s="224">
        <v>0</v>
      </c>
      <c r="T84" s="225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26" t="s">
        <v>171</v>
      </c>
      <c r="AT84" s="226" t="s">
        <v>166</v>
      </c>
      <c r="AU84" s="226" t="s">
        <v>77</v>
      </c>
      <c r="AY84" s="20" t="s">
        <v>164</v>
      </c>
      <c r="BE84" s="227">
        <f>IF(N84="základní",J84,0)</f>
        <v>0</v>
      </c>
      <c r="BF84" s="227">
        <f>IF(N84="snížená",J84,0)</f>
        <v>0</v>
      </c>
      <c r="BG84" s="227">
        <f>IF(N84="zákl. přenesená",J84,0)</f>
        <v>0</v>
      </c>
      <c r="BH84" s="227">
        <f>IF(N84="sníž. přenesená",J84,0)</f>
        <v>0</v>
      </c>
      <c r="BI84" s="227">
        <f>IF(N84="nulová",J84,0)</f>
        <v>0</v>
      </c>
      <c r="BJ84" s="20" t="s">
        <v>77</v>
      </c>
      <c r="BK84" s="227">
        <f>ROUND(I84*H84,2)</f>
        <v>0</v>
      </c>
      <c r="BL84" s="20" t="s">
        <v>171</v>
      </c>
      <c r="BM84" s="226" t="s">
        <v>2449</v>
      </c>
    </row>
    <row r="85" s="2" customFormat="1" ht="16.5" customHeight="1">
      <c r="A85" s="41"/>
      <c r="B85" s="42"/>
      <c r="C85" s="215" t="s">
        <v>171</v>
      </c>
      <c r="D85" s="215" t="s">
        <v>166</v>
      </c>
      <c r="E85" s="216" t="s">
        <v>2450</v>
      </c>
      <c r="F85" s="217" t="s">
        <v>2451</v>
      </c>
      <c r="G85" s="218" t="s">
        <v>2442</v>
      </c>
      <c r="H85" s="219">
        <v>1</v>
      </c>
      <c r="I85" s="220"/>
      <c r="J85" s="221">
        <f>ROUND(I85*H85,2)</f>
        <v>0</v>
      </c>
      <c r="K85" s="217" t="s">
        <v>19</v>
      </c>
      <c r="L85" s="47"/>
      <c r="M85" s="222" t="s">
        <v>19</v>
      </c>
      <c r="N85" s="223" t="s">
        <v>41</v>
      </c>
      <c r="O85" s="87"/>
      <c r="P85" s="224">
        <f>O85*H85</f>
        <v>0</v>
      </c>
      <c r="Q85" s="224">
        <v>0</v>
      </c>
      <c r="R85" s="224">
        <f>Q85*H85</f>
        <v>0</v>
      </c>
      <c r="S85" s="224">
        <v>0</v>
      </c>
      <c r="T85" s="225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26" t="s">
        <v>171</v>
      </c>
      <c r="AT85" s="226" t="s">
        <v>166</v>
      </c>
      <c r="AU85" s="226" t="s">
        <v>77</v>
      </c>
      <c r="AY85" s="20" t="s">
        <v>164</v>
      </c>
      <c r="BE85" s="227">
        <f>IF(N85="základní",J85,0)</f>
        <v>0</v>
      </c>
      <c r="BF85" s="227">
        <f>IF(N85="snížená",J85,0)</f>
        <v>0</v>
      </c>
      <c r="BG85" s="227">
        <f>IF(N85="zákl. přenesená",J85,0)</f>
        <v>0</v>
      </c>
      <c r="BH85" s="227">
        <f>IF(N85="sníž. přenesená",J85,0)</f>
        <v>0</v>
      </c>
      <c r="BI85" s="227">
        <f>IF(N85="nulová",J85,0)</f>
        <v>0</v>
      </c>
      <c r="BJ85" s="20" t="s">
        <v>77</v>
      </c>
      <c r="BK85" s="227">
        <f>ROUND(I85*H85,2)</f>
        <v>0</v>
      </c>
      <c r="BL85" s="20" t="s">
        <v>171</v>
      </c>
      <c r="BM85" s="226" t="s">
        <v>2452</v>
      </c>
    </row>
    <row r="86" s="2" customFormat="1" ht="16.5" customHeight="1">
      <c r="A86" s="41"/>
      <c r="B86" s="42"/>
      <c r="C86" s="215" t="s">
        <v>197</v>
      </c>
      <c r="D86" s="215" t="s">
        <v>166</v>
      </c>
      <c r="E86" s="216" t="s">
        <v>2453</v>
      </c>
      <c r="F86" s="217" t="s">
        <v>2454</v>
      </c>
      <c r="G86" s="218" t="s">
        <v>2442</v>
      </c>
      <c r="H86" s="219">
        <v>1</v>
      </c>
      <c r="I86" s="220"/>
      <c r="J86" s="221">
        <f>ROUND(I86*H86,2)</f>
        <v>0</v>
      </c>
      <c r="K86" s="217" t="s">
        <v>19</v>
      </c>
      <c r="L86" s="47"/>
      <c r="M86" s="222" t="s">
        <v>19</v>
      </c>
      <c r="N86" s="223" t="s">
        <v>41</v>
      </c>
      <c r="O86" s="87"/>
      <c r="P86" s="224">
        <f>O86*H86</f>
        <v>0</v>
      </c>
      <c r="Q86" s="224">
        <v>0</v>
      </c>
      <c r="R86" s="224">
        <f>Q86*H86</f>
        <v>0</v>
      </c>
      <c r="S86" s="224">
        <v>0</v>
      </c>
      <c r="T86" s="225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26" t="s">
        <v>171</v>
      </c>
      <c r="AT86" s="226" t="s">
        <v>166</v>
      </c>
      <c r="AU86" s="226" t="s">
        <v>77</v>
      </c>
      <c r="AY86" s="20" t="s">
        <v>164</v>
      </c>
      <c r="BE86" s="227">
        <f>IF(N86="základní",J86,0)</f>
        <v>0</v>
      </c>
      <c r="BF86" s="227">
        <f>IF(N86="snížená",J86,0)</f>
        <v>0</v>
      </c>
      <c r="BG86" s="227">
        <f>IF(N86="zákl. přenesená",J86,0)</f>
        <v>0</v>
      </c>
      <c r="BH86" s="227">
        <f>IF(N86="sníž. přenesená",J86,0)</f>
        <v>0</v>
      </c>
      <c r="BI86" s="227">
        <f>IF(N86="nulová",J86,0)</f>
        <v>0</v>
      </c>
      <c r="BJ86" s="20" t="s">
        <v>77</v>
      </c>
      <c r="BK86" s="227">
        <f>ROUND(I86*H86,2)</f>
        <v>0</v>
      </c>
      <c r="BL86" s="20" t="s">
        <v>171</v>
      </c>
      <c r="BM86" s="226" t="s">
        <v>2455</v>
      </c>
    </row>
    <row r="87" s="2" customFormat="1" ht="16.5" customHeight="1">
      <c r="A87" s="41"/>
      <c r="B87" s="42"/>
      <c r="C87" s="215" t="s">
        <v>204</v>
      </c>
      <c r="D87" s="215" t="s">
        <v>166</v>
      </c>
      <c r="E87" s="216" t="s">
        <v>2456</v>
      </c>
      <c r="F87" s="217" t="s">
        <v>2457</v>
      </c>
      <c r="G87" s="218" t="s">
        <v>2442</v>
      </c>
      <c r="H87" s="219">
        <v>1</v>
      </c>
      <c r="I87" s="220"/>
      <c r="J87" s="221">
        <f>ROUND(I87*H87,2)</f>
        <v>0</v>
      </c>
      <c r="K87" s="217" t="s">
        <v>19</v>
      </c>
      <c r="L87" s="47"/>
      <c r="M87" s="222" t="s">
        <v>19</v>
      </c>
      <c r="N87" s="223" t="s">
        <v>41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171</v>
      </c>
      <c r="AT87" s="226" t="s">
        <v>166</v>
      </c>
      <c r="AU87" s="226" t="s">
        <v>77</v>
      </c>
      <c r="AY87" s="20" t="s">
        <v>164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77</v>
      </c>
      <c r="BK87" s="227">
        <f>ROUND(I87*H87,2)</f>
        <v>0</v>
      </c>
      <c r="BL87" s="20" t="s">
        <v>171</v>
      </c>
      <c r="BM87" s="226" t="s">
        <v>2458</v>
      </c>
    </row>
    <row r="88" s="2" customFormat="1" ht="16.5" customHeight="1">
      <c r="A88" s="41"/>
      <c r="B88" s="42"/>
      <c r="C88" s="215" t="s">
        <v>211</v>
      </c>
      <c r="D88" s="215" t="s">
        <v>166</v>
      </c>
      <c r="E88" s="216" t="s">
        <v>2459</v>
      </c>
      <c r="F88" s="217" t="s">
        <v>2460</v>
      </c>
      <c r="G88" s="218" t="s">
        <v>2442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41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171</v>
      </c>
      <c r="AT88" s="226" t="s">
        <v>166</v>
      </c>
      <c r="AU88" s="226" t="s">
        <v>77</v>
      </c>
      <c r="AY88" s="20" t="s">
        <v>164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77</v>
      </c>
      <c r="BK88" s="227">
        <f>ROUND(I88*H88,2)</f>
        <v>0</v>
      </c>
      <c r="BL88" s="20" t="s">
        <v>171</v>
      </c>
      <c r="BM88" s="226" t="s">
        <v>2461</v>
      </c>
    </row>
    <row r="89" s="2" customFormat="1" ht="16.5" customHeight="1">
      <c r="A89" s="41"/>
      <c r="B89" s="42"/>
      <c r="C89" s="215" t="s">
        <v>217</v>
      </c>
      <c r="D89" s="215" t="s">
        <v>166</v>
      </c>
      <c r="E89" s="216" t="s">
        <v>2462</v>
      </c>
      <c r="F89" s="217" t="s">
        <v>2463</v>
      </c>
      <c r="G89" s="218" t="s">
        <v>2442</v>
      </c>
      <c r="H89" s="219">
        <v>1</v>
      </c>
      <c r="I89" s="220"/>
      <c r="J89" s="221">
        <f>ROUND(I89*H89,2)</f>
        <v>0</v>
      </c>
      <c r="K89" s="217" t="s">
        <v>19</v>
      </c>
      <c r="L89" s="47"/>
      <c r="M89" s="222" t="s">
        <v>19</v>
      </c>
      <c r="N89" s="223" t="s">
        <v>41</v>
      </c>
      <c r="O89" s="87"/>
      <c r="P89" s="224">
        <f>O89*H89</f>
        <v>0</v>
      </c>
      <c r="Q89" s="224">
        <v>0</v>
      </c>
      <c r="R89" s="224">
        <f>Q89*H89</f>
        <v>0</v>
      </c>
      <c r="S89" s="224">
        <v>0</v>
      </c>
      <c r="T89" s="225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6" t="s">
        <v>171</v>
      </c>
      <c r="AT89" s="226" t="s">
        <v>166</v>
      </c>
      <c r="AU89" s="226" t="s">
        <v>77</v>
      </c>
      <c r="AY89" s="20" t="s">
        <v>164</v>
      </c>
      <c r="BE89" s="227">
        <f>IF(N89="základní",J89,0)</f>
        <v>0</v>
      </c>
      <c r="BF89" s="227">
        <f>IF(N89="snížená",J89,0)</f>
        <v>0</v>
      </c>
      <c r="BG89" s="227">
        <f>IF(N89="zákl. přenesená",J89,0)</f>
        <v>0</v>
      </c>
      <c r="BH89" s="227">
        <f>IF(N89="sníž. přenesená",J89,0)</f>
        <v>0</v>
      </c>
      <c r="BI89" s="227">
        <f>IF(N89="nulová",J89,0)</f>
        <v>0</v>
      </c>
      <c r="BJ89" s="20" t="s">
        <v>77</v>
      </c>
      <c r="BK89" s="227">
        <f>ROUND(I89*H89,2)</f>
        <v>0</v>
      </c>
      <c r="BL89" s="20" t="s">
        <v>171</v>
      </c>
      <c r="BM89" s="226" t="s">
        <v>2464</v>
      </c>
    </row>
    <row r="90" s="2" customFormat="1" ht="33" customHeight="1">
      <c r="A90" s="41"/>
      <c r="B90" s="42"/>
      <c r="C90" s="215" t="s">
        <v>227</v>
      </c>
      <c r="D90" s="215" t="s">
        <v>166</v>
      </c>
      <c r="E90" s="216" t="s">
        <v>2465</v>
      </c>
      <c r="F90" s="217" t="s">
        <v>2466</v>
      </c>
      <c r="G90" s="218" t="s">
        <v>2442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41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171</v>
      </c>
      <c r="AT90" s="226" t="s">
        <v>166</v>
      </c>
      <c r="AU90" s="226" t="s">
        <v>77</v>
      </c>
      <c r="AY90" s="20" t="s">
        <v>164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77</v>
      </c>
      <c r="BK90" s="227">
        <f>ROUND(I90*H90,2)</f>
        <v>0</v>
      </c>
      <c r="BL90" s="20" t="s">
        <v>171</v>
      </c>
      <c r="BM90" s="226" t="s">
        <v>2467</v>
      </c>
    </row>
    <row r="91" s="2" customFormat="1" ht="24.15" customHeight="1">
      <c r="A91" s="41"/>
      <c r="B91" s="42"/>
      <c r="C91" s="215" t="s">
        <v>236</v>
      </c>
      <c r="D91" s="215" t="s">
        <v>166</v>
      </c>
      <c r="E91" s="216" t="s">
        <v>2468</v>
      </c>
      <c r="F91" s="217" t="s">
        <v>2469</v>
      </c>
      <c r="G91" s="218" t="s">
        <v>2442</v>
      </c>
      <c r="H91" s="219">
        <v>1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41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171</v>
      </c>
      <c r="AT91" s="226" t="s">
        <v>166</v>
      </c>
      <c r="AU91" s="226" t="s">
        <v>77</v>
      </c>
      <c r="AY91" s="20" t="s">
        <v>164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77</v>
      </c>
      <c r="BK91" s="227">
        <f>ROUND(I91*H91,2)</f>
        <v>0</v>
      </c>
      <c r="BL91" s="20" t="s">
        <v>171</v>
      </c>
      <c r="BM91" s="226" t="s">
        <v>2470</v>
      </c>
    </row>
    <row r="92" s="2" customFormat="1" ht="24.15" customHeight="1">
      <c r="A92" s="41"/>
      <c r="B92" s="42"/>
      <c r="C92" s="215" t="s">
        <v>244</v>
      </c>
      <c r="D92" s="215" t="s">
        <v>166</v>
      </c>
      <c r="E92" s="216" t="s">
        <v>2471</v>
      </c>
      <c r="F92" s="217" t="s">
        <v>2472</v>
      </c>
      <c r="G92" s="218" t="s">
        <v>2442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77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2473</v>
      </c>
    </row>
    <row r="93" s="2" customFormat="1" ht="16.5" customHeight="1">
      <c r="A93" s="41"/>
      <c r="B93" s="42"/>
      <c r="C93" s="215" t="s">
        <v>8</v>
      </c>
      <c r="D93" s="215" t="s">
        <v>166</v>
      </c>
      <c r="E93" s="216" t="s">
        <v>2474</v>
      </c>
      <c r="F93" s="217" t="s">
        <v>2475</v>
      </c>
      <c r="G93" s="218" t="s">
        <v>2442</v>
      </c>
      <c r="H93" s="219">
        <v>1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41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171</v>
      </c>
      <c r="AT93" s="226" t="s">
        <v>166</v>
      </c>
      <c r="AU93" s="226" t="s">
        <v>77</v>
      </c>
      <c r="AY93" s="20" t="s">
        <v>164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77</v>
      </c>
      <c r="BK93" s="227">
        <f>ROUND(I93*H93,2)</f>
        <v>0</v>
      </c>
      <c r="BL93" s="20" t="s">
        <v>171</v>
      </c>
      <c r="BM93" s="226" t="s">
        <v>2476</v>
      </c>
    </row>
    <row r="94" s="2" customFormat="1" ht="16.5" customHeight="1">
      <c r="A94" s="41"/>
      <c r="B94" s="42"/>
      <c r="C94" s="215" t="s">
        <v>254</v>
      </c>
      <c r="D94" s="215" t="s">
        <v>166</v>
      </c>
      <c r="E94" s="216" t="s">
        <v>2477</v>
      </c>
      <c r="F94" s="217" t="s">
        <v>2478</v>
      </c>
      <c r="G94" s="218" t="s">
        <v>2442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77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2479</v>
      </c>
    </row>
    <row r="95" s="2" customFormat="1" ht="16.5" customHeight="1">
      <c r="A95" s="41"/>
      <c r="B95" s="42"/>
      <c r="C95" s="215" t="s">
        <v>260</v>
      </c>
      <c r="D95" s="215" t="s">
        <v>166</v>
      </c>
      <c r="E95" s="216" t="s">
        <v>2480</v>
      </c>
      <c r="F95" s="217" t="s">
        <v>2481</v>
      </c>
      <c r="G95" s="218" t="s">
        <v>2442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41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171</v>
      </c>
      <c r="AT95" s="226" t="s">
        <v>166</v>
      </c>
      <c r="AU95" s="226" t="s">
        <v>77</v>
      </c>
      <c r="AY95" s="20" t="s">
        <v>164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77</v>
      </c>
      <c r="BK95" s="227">
        <f>ROUND(I95*H95,2)</f>
        <v>0</v>
      </c>
      <c r="BL95" s="20" t="s">
        <v>171</v>
      </c>
      <c r="BM95" s="226" t="s">
        <v>2482</v>
      </c>
    </row>
    <row r="96" s="2" customFormat="1" ht="16.5" customHeight="1">
      <c r="A96" s="41"/>
      <c r="B96" s="42"/>
      <c r="C96" s="215" t="s">
        <v>265</v>
      </c>
      <c r="D96" s="215" t="s">
        <v>166</v>
      </c>
      <c r="E96" s="216" t="s">
        <v>2483</v>
      </c>
      <c r="F96" s="217" t="s">
        <v>2484</v>
      </c>
      <c r="G96" s="218" t="s">
        <v>2442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41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171</v>
      </c>
      <c r="AT96" s="226" t="s">
        <v>166</v>
      </c>
      <c r="AU96" s="226" t="s">
        <v>77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2485</v>
      </c>
    </row>
    <row r="97" s="2" customFormat="1" ht="24.15" customHeight="1">
      <c r="A97" s="41"/>
      <c r="B97" s="42"/>
      <c r="C97" s="215" t="s">
        <v>274</v>
      </c>
      <c r="D97" s="215" t="s">
        <v>166</v>
      </c>
      <c r="E97" s="216" t="s">
        <v>2486</v>
      </c>
      <c r="F97" s="217" t="s">
        <v>2487</v>
      </c>
      <c r="G97" s="218" t="s">
        <v>2442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41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171</v>
      </c>
      <c r="AT97" s="226" t="s">
        <v>166</v>
      </c>
      <c r="AU97" s="226" t="s">
        <v>77</v>
      </c>
      <c r="AY97" s="20" t="s">
        <v>164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77</v>
      </c>
      <c r="BK97" s="227">
        <f>ROUND(I97*H97,2)</f>
        <v>0</v>
      </c>
      <c r="BL97" s="20" t="s">
        <v>171</v>
      </c>
      <c r="BM97" s="226" t="s">
        <v>2488</v>
      </c>
    </row>
    <row r="98" s="2" customFormat="1" ht="24.15" customHeight="1">
      <c r="A98" s="41"/>
      <c r="B98" s="42"/>
      <c r="C98" s="215" t="s">
        <v>279</v>
      </c>
      <c r="D98" s="215" t="s">
        <v>166</v>
      </c>
      <c r="E98" s="216" t="s">
        <v>2489</v>
      </c>
      <c r="F98" s="217" t="s">
        <v>2490</v>
      </c>
      <c r="G98" s="218" t="s">
        <v>2442</v>
      </c>
      <c r="H98" s="219">
        <v>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41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171</v>
      </c>
      <c r="AT98" s="226" t="s">
        <v>166</v>
      </c>
      <c r="AU98" s="226" t="s">
        <v>77</v>
      </c>
      <c r="AY98" s="20" t="s">
        <v>164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77</v>
      </c>
      <c r="BK98" s="227">
        <f>ROUND(I98*H98,2)</f>
        <v>0</v>
      </c>
      <c r="BL98" s="20" t="s">
        <v>171</v>
      </c>
      <c r="BM98" s="226" t="s">
        <v>2491</v>
      </c>
    </row>
    <row r="99" s="2" customFormat="1" ht="16.5" customHeight="1">
      <c r="A99" s="41"/>
      <c r="B99" s="42"/>
      <c r="C99" s="215" t="s">
        <v>285</v>
      </c>
      <c r="D99" s="215" t="s">
        <v>166</v>
      </c>
      <c r="E99" s="216" t="s">
        <v>2492</v>
      </c>
      <c r="F99" s="217" t="s">
        <v>2493</v>
      </c>
      <c r="G99" s="218" t="s">
        <v>2442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41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77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2494</v>
      </c>
    </row>
    <row r="100" s="2" customFormat="1" ht="24.15" customHeight="1">
      <c r="A100" s="41"/>
      <c r="B100" s="42"/>
      <c r="C100" s="215" t="s">
        <v>292</v>
      </c>
      <c r="D100" s="215" t="s">
        <v>166</v>
      </c>
      <c r="E100" s="216" t="s">
        <v>2495</v>
      </c>
      <c r="F100" s="217" t="s">
        <v>2496</v>
      </c>
      <c r="G100" s="218" t="s">
        <v>2442</v>
      </c>
      <c r="H100" s="219">
        <v>1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77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2497</v>
      </c>
    </row>
    <row r="101" s="2" customFormat="1">
      <c r="A101" s="41"/>
      <c r="B101" s="42"/>
      <c r="C101" s="43"/>
      <c r="D101" s="235" t="s">
        <v>479</v>
      </c>
      <c r="E101" s="43"/>
      <c r="F101" s="291" t="s">
        <v>2498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479</v>
      </c>
      <c r="AU101" s="20" t="s">
        <v>77</v>
      </c>
    </row>
    <row r="102" s="2" customFormat="1" ht="16.5" customHeight="1">
      <c r="A102" s="41"/>
      <c r="B102" s="42"/>
      <c r="C102" s="215" t="s">
        <v>299</v>
      </c>
      <c r="D102" s="215" t="s">
        <v>166</v>
      </c>
      <c r="E102" s="216" t="s">
        <v>2499</v>
      </c>
      <c r="F102" s="217" t="s">
        <v>2500</v>
      </c>
      <c r="G102" s="218" t="s">
        <v>2442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41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171</v>
      </c>
      <c r="AT102" s="226" t="s">
        <v>166</v>
      </c>
      <c r="AU102" s="226" t="s">
        <v>77</v>
      </c>
      <c r="AY102" s="20" t="s">
        <v>164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77</v>
      </c>
      <c r="BK102" s="227">
        <f>ROUND(I102*H102,2)</f>
        <v>0</v>
      </c>
      <c r="BL102" s="20" t="s">
        <v>171</v>
      </c>
      <c r="BM102" s="226" t="s">
        <v>2501</v>
      </c>
    </row>
    <row r="103" s="2" customFormat="1">
      <c r="A103" s="41"/>
      <c r="B103" s="42"/>
      <c r="C103" s="43"/>
      <c r="D103" s="235" t="s">
        <v>479</v>
      </c>
      <c r="E103" s="43"/>
      <c r="F103" s="291" t="s">
        <v>2498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479</v>
      </c>
      <c r="AU103" s="20" t="s">
        <v>77</v>
      </c>
    </row>
    <row r="104" s="2" customFormat="1" ht="33" customHeight="1">
      <c r="A104" s="41"/>
      <c r="B104" s="42"/>
      <c r="C104" s="215" t="s">
        <v>7</v>
      </c>
      <c r="D104" s="215" t="s">
        <v>166</v>
      </c>
      <c r="E104" s="216" t="s">
        <v>2502</v>
      </c>
      <c r="F104" s="217" t="s">
        <v>2503</v>
      </c>
      <c r="G104" s="218" t="s">
        <v>2442</v>
      </c>
      <c r="H104" s="219">
        <v>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41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171</v>
      </c>
      <c r="AT104" s="226" t="s">
        <v>166</v>
      </c>
      <c r="AU104" s="226" t="s">
        <v>77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2504</v>
      </c>
    </row>
    <row r="105" s="2" customFormat="1" ht="16.5" customHeight="1">
      <c r="A105" s="41"/>
      <c r="B105" s="42"/>
      <c r="C105" s="215" t="s">
        <v>312</v>
      </c>
      <c r="D105" s="215" t="s">
        <v>166</v>
      </c>
      <c r="E105" s="216" t="s">
        <v>2505</v>
      </c>
      <c r="F105" s="217" t="s">
        <v>2506</v>
      </c>
      <c r="G105" s="218" t="s">
        <v>2442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77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2507</v>
      </c>
    </row>
    <row r="106" s="2" customFormat="1" ht="16.5" customHeight="1">
      <c r="A106" s="41"/>
      <c r="B106" s="42"/>
      <c r="C106" s="215" t="s">
        <v>324</v>
      </c>
      <c r="D106" s="215" t="s">
        <v>166</v>
      </c>
      <c r="E106" s="216" t="s">
        <v>2508</v>
      </c>
      <c r="F106" s="217" t="s">
        <v>2509</v>
      </c>
      <c r="G106" s="218" t="s">
        <v>2442</v>
      </c>
      <c r="H106" s="219">
        <v>1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41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171</v>
      </c>
      <c r="AT106" s="226" t="s">
        <v>166</v>
      </c>
      <c r="AU106" s="226" t="s">
        <v>77</v>
      </c>
      <c r="AY106" s="20" t="s">
        <v>164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77</v>
      </c>
      <c r="BK106" s="227">
        <f>ROUND(I106*H106,2)</f>
        <v>0</v>
      </c>
      <c r="BL106" s="20" t="s">
        <v>171</v>
      </c>
      <c r="BM106" s="226" t="s">
        <v>2510</v>
      </c>
    </row>
    <row r="107" s="2" customFormat="1" ht="24.15" customHeight="1">
      <c r="A107" s="41"/>
      <c r="B107" s="42"/>
      <c r="C107" s="215" t="s">
        <v>330</v>
      </c>
      <c r="D107" s="215" t="s">
        <v>166</v>
      </c>
      <c r="E107" s="216" t="s">
        <v>2511</v>
      </c>
      <c r="F107" s="217" t="s">
        <v>2512</v>
      </c>
      <c r="G107" s="218" t="s">
        <v>2442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92" t="s">
        <v>19</v>
      </c>
      <c r="N107" s="293" t="s">
        <v>41</v>
      </c>
      <c r="O107" s="289"/>
      <c r="P107" s="294">
        <f>O107*H107</f>
        <v>0</v>
      </c>
      <c r="Q107" s="294">
        <v>0</v>
      </c>
      <c r="R107" s="294">
        <f>Q107*H107</f>
        <v>0</v>
      </c>
      <c r="S107" s="294">
        <v>0</v>
      </c>
      <c r="T107" s="29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77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2513</v>
      </c>
    </row>
    <row r="108" s="2" customFormat="1" ht="6.96" customHeight="1">
      <c r="A108" s="41"/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47"/>
      <c r="M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</row>
  </sheetData>
  <sheetProtection sheet="1" autoFilter="0" formatColumns="0" formatRows="0" objects="1" scenarios="1" spinCount="100000" saltValue="yfMFE+hZEcMJ1lPEiR6CNnRzXjE9MVUPB8C0r+fXQUFSkkqQBNjbaXN7DyWJ466dirC5vEXfNiD24nySsVCFmg==" hashValue="9IYdamhofNQaFk4RaUIrimJVR3hKPg13D+dUBgMezK1yJuHZ8aiRFsyo2eYKXLk8EDma1iXeurtrkS2dlJLIhQ==" algorithmName="SHA-512" password="CC51"/>
  <autoFilter ref="C79:K107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96" customWidth="1"/>
    <col min="2" max="2" width="1.667969" style="296" customWidth="1"/>
    <col min="3" max="4" width="5" style="296" customWidth="1"/>
    <col min="5" max="5" width="11.66016" style="296" customWidth="1"/>
    <col min="6" max="6" width="9.160156" style="296" customWidth="1"/>
    <col min="7" max="7" width="5" style="296" customWidth="1"/>
    <col min="8" max="8" width="77.83203" style="296" customWidth="1"/>
    <col min="9" max="10" width="20" style="296" customWidth="1"/>
    <col min="11" max="11" width="1.667969" style="296" customWidth="1"/>
  </cols>
  <sheetData>
    <row r="1" s="1" customFormat="1" ht="37.5" customHeight="1"/>
    <row r="2" s="1" customFormat="1" ht="7.5" customHeight="1">
      <c r="B2" s="297"/>
      <c r="C2" s="298"/>
      <c r="D2" s="298"/>
      <c r="E2" s="298"/>
      <c r="F2" s="298"/>
      <c r="G2" s="298"/>
      <c r="H2" s="298"/>
      <c r="I2" s="298"/>
      <c r="J2" s="298"/>
      <c r="K2" s="299"/>
    </row>
    <row r="3" s="17" customFormat="1" ht="45" customHeight="1">
      <c r="B3" s="300"/>
      <c r="C3" s="301" t="s">
        <v>2514</v>
      </c>
      <c r="D3" s="301"/>
      <c r="E3" s="301"/>
      <c r="F3" s="301"/>
      <c r="G3" s="301"/>
      <c r="H3" s="301"/>
      <c r="I3" s="301"/>
      <c r="J3" s="301"/>
      <c r="K3" s="302"/>
    </row>
    <row r="4" s="1" customFormat="1" ht="25.5" customHeight="1">
      <c r="B4" s="303"/>
      <c r="C4" s="304" t="s">
        <v>2515</v>
      </c>
      <c r="D4" s="304"/>
      <c r="E4" s="304"/>
      <c r="F4" s="304"/>
      <c r="G4" s="304"/>
      <c r="H4" s="304"/>
      <c r="I4" s="304"/>
      <c r="J4" s="304"/>
      <c r="K4" s="305"/>
    </row>
    <row r="5" s="1" customFormat="1" ht="5.25" customHeight="1">
      <c r="B5" s="303"/>
      <c r="C5" s="306"/>
      <c r="D5" s="306"/>
      <c r="E5" s="306"/>
      <c r="F5" s="306"/>
      <c r="G5" s="306"/>
      <c r="H5" s="306"/>
      <c r="I5" s="306"/>
      <c r="J5" s="306"/>
      <c r="K5" s="305"/>
    </row>
    <row r="6" s="1" customFormat="1" ht="15" customHeight="1">
      <c r="B6" s="303"/>
      <c r="C6" s="307" t="s">
        <v>2516</v>
      </c>
      <c r="D6" s="307"/>
      <c r="E6" s="307"/>
      <c r="F6" s="307"/>
      <c r="G6" s="307"/>
      <c r="H6" s="307"/>
      <c r="I6" s="307"/>
      <c r="J6" s="307"/>
      <c r="K6" s="305"/>
    </row>
    <row r="7" s="1" customFormat="1" ht="15" customHeight="1">
      <c r="B7" s="308"/>
      <c r="C7" s="307" t="s">
        <v>2517</v>
      </c>
      <c r="D7" s="307"/>
      <c r="E7" s="307"/>
      <c r="F7" s="307"/>
      <c r="G7" s="307"/>
      <c r="H7" s="307"/>
      <c r="I7" s="307"/>
      <c r="J7" s="307"/>
      <c r="K7" s="305"/>
    </row>
    <row r="8" s="1" customFormat="1" ht="12.75" customHeight="1">
      <c r="B8" s="308"/>
      <c r="C8" s="307"/>
      <c r="D8" s="307"/>
      <c r="E8" s="307"/>
      <c r="F8" s="307"/>
      <c r="G8" s="307"/>
      <c r="H8" s="307"/>
      <c r="I8" s="307"/>
      <c r="J8" s="307"/>
      <c r="K8" s="305"/>
    </row>
    <row r="9" s="1" customFormat="1" ht="15" customHeight="1">
      <c r="B9" s="308"/>
      <c r="C9" s="307" t="s">
        <v>2518</v>
      </c>
      <c r="D9" s="307"/>
      <c r="E9" s="307"/>
      <c r="F9" s="307"/>
      <c r="G9" s="307"/>
      <c r="H9" s="307"/>
      <c r="I9" s="307"/>
      <c r="J9" s="307"/>
      <c r="K9" s="305"/>
    </row>
    <row r="10" s="1" customFormat="1" ht="15" customHeight="1">
      <c r="B10" s="308"/>
      <c r="C10" s="307"/>
      <c r="D10" s="307" t="s">
        <v>2519</v>
      </c>
      <c r="E10" s="307"/>
      <c r="F10" s="307"/>
      <c r="G10" s="307"/>
      <c r="H10" s="307"/>
      <c r="I10" s="307"/>
      <c r="J10" s="307"/>
      <c r="K10" s="305"/>
    </row>
    <row r="11" s="1" customFormat="1" ht="15" customHeight="1">
      <c r="B11" s="308"/>
      <c r="C11" s="309"/>
      <c r="D11" s="307" t="s">
        <v>2520</v>
      </c>
      <c r="E11" s="307"/>
      <c r="F11" s="307"/>
      <c r="G11" s="307"/>
      <c r="H11" s="307"/>
      <c r="I11" s="307"/>
      <c r="J11" s="307"/>
      <c r="K11" s="305"/>
    </row>
    <row r="12" s="1" customFormat="1" ht="15" customHeight="1">
      <c r="B12" s="308"/>
      <c r="C12" s="309"/>
      <c r="D12" s="307"/>
      <c r="E12" s="307"/>
      <c r="F12" s="307"/>
      <c r="G12" s="307"/>
      <c r="H12" s="307"/>
      <c r="I12" s="307"/>
      <c r="J12" s="307"/>
      <c r="K12" s="305"/>
    </row>
    <row r="13" s="1" customFormat="1" ht="15" customHeight="1">
      <c r="B13" s="308"/>
      <c r="C13" s="309"/>
      <c r="D13" s="310" t="s">
        <v>2521</v>
      </c>
      <c r="E13" s="307"/>
      <c r="F13" s="307"/>
      <c r="G13" s="307"/>
      <c r="H13" s="307"/>
      <c r="I13" s="307"/>
      <c r="J13" s="307"/>
      <c r="K13" s="305"/>
    </row>
    <row r="14" s="1" customFormat="1" ht="12.75" customHeight="1">
      <c r="B14" s="308"/>
      <c r="C14" s="309"/>
      <c r="D14" s="309"/>
      <c r="E14" s="309"/>
      <c r="F14" s="309"/>
      <c r="G14" s="309"/>
      <c r="H14" s="309"/>
      <c r="I14" s="309"/>
      <c r="J14" s="309"/>
      <c r="K14" s="305"/>
    </row>
    <row r="15" s="1" customFormat="1" ht="15" customHeight="1">
      <c r="B15" s="308"/>
      <c r="C15" s="309"/>
      <c r="D15" s="307" t="s">
        <v>2522</v>
      </c>
      <c r="E15" s="307"/>
      <c r="F15" s="307"/>
      <c r="G15" s="307"/>
      <c r="H15" s="307"/>
      <c r="I15" s="307"/>
      <c r="J15" s="307"/>
      <c r="K15" s="305"/>
    </row>
    <row r="16" s="1" customFormat="1" ht="15" customHeight="1">
      <c r="B16" s="308"/>
      <c r="C16" s="309"/>
      <c r="D16" s="307" t="s">
        <v>2523</v>
      </c>
      <c r="E16" s="307"/>
      <c r="F16" s="307"/>
      <c r="G16" s="307"/>
      <c r="H16" s="307"/>
      <c r="I16" s="307"/>
      <c r="J16" s="307"/>
      <c r="K16" s="305"/>
    </row>
    <row r="17" s="1" customFormat="1" ht="15" customHeight="1">
      <c r="B17" s="308"/>
      <c r="C17" s="309"/>
      <c r="D17" s="307" t="s">
        <v>2524</v>
      </c>
      <c r="E17" s="307"/>
      <c r="F17" s="307"/>
      <c r="G17" s="307"/>
      <c r="H17" s="307"/>
      <c r="I17" s="307"/>
      <c r="J17" s="307"/>
      <c r="K17" s="305"/>
    </row>
    <row r="18" s="1" customFormat="1" ht="15" customHeight="1">
      <c r="B18" s="308"/>
      <c r="C18" s="309"/>
      <c r="D18" s="309"/>
      <c r="E18" s="311" t="s">
        <v>76</v>
      </c>
      <c r="F18" s="307" t="s">
        <v>2525</v>
      </c>
      <c r="G18" s="307"/>
      <c r="H18" s="307"/>
      <c r="I18" s="307"/>
      <c r="J18" s="307"/>
      <c r="K18" s="305"/>
    </row>
    <row r="19" s="1" customFormat="1" ht="15" customHeight="1">
      <c r="B19" s="308"/>
      <c r="C19" s="309"/>
      <c r="D19" s="309"/>
      <c r="E19" s="311" t="s">
        <v>2526</v>
      </c>
      <c r="F19" s="307" t="s">
        <v>2527</v>
      </c>
      <c r="G19" s="307"/>
      <c r="H19" s="307"/>
      <c r="I19" s="307"/>
      <c r="J19" s="307"/>
      <c r="K19" s="305"/>
    </row>
    <row r="20" s="1" customFormat="1" ht="15" customHeight="1">
      <c r="B20" s="308"/>
      <c r="C20" s="309"/>
      <c r="D20" s="309"/>
      <c r="E20" s="311" t="s">
        <v>2528</v>
      </c>
      <c r="F20" s="307" t="s">
        <v>2529</v>
      </c>
      <c r="G20" s="307"/>
      <c r="H20" s="307"/>
      <c r="I20" s="307"/>
      <c r="J20" s="307"/>
      <c r="K20" s="305"/>
    </row>
    <row r="21" s="1" customFormat="1" ht="15" customHeight="1">
      <c r="B21" s="308"/>
      <c r="C21" s="309"/>
      <c r="D21" s="309"/>
      <c r="E21" s="311" t="s">
        <v>2530</v>
      </c>
      <c r="F21" s="307" t="s">
        <v>2531</v>
      </c>
      <c r="G21" s="307"/>
      <c r="H21" s="307"/>
      <c r="I21" s="307"/>
      <c r="J21" s="307"/>
      <c r="K21" s="305"/>
    </row>
    <row r="22" s="1" customFormat="1" ht="15" customHeight="1">
      <c r="B22" s="308"/>
      <c r="C22" s="309"/>
      <c r="D22" s="309"/>
      <c r="E22" s="311" t="s">
        <v>2532</v>
      </c>
      <c r="F22" s="307" t="s">
        <v>2533</v>
      </c>
      <c r="G22" s="307"/>
      <c r="H22" s="307"/>
      <c r="I22" s="307"/>
      <c r="J22" s="307"/>
      <c r="K22" s="305"/>
    </row>
    <row r="23" s="1" customFormat="1" ht="15" customHeight="1">
      <c r="B23" s="308"/>
      <c r="C23" s="309"/>
      <c r="D23" s="309"/>
      <c r="E23" s="311" t="s">
        <v>83</v>
      </c>
      <c r="F23" s="307" t="s">
        <v>2534</v>
      </c>
      <c r="G23" s="307"/>
      <c r="H23" s="307"/>
      <c r="I23" s="307"/>
      <c r="J23" s="307"/>
      <c r="K23" s="305"/>
    </row>
    <row r="24" s="1" customFormat="1" ht="12.75" customHeight="1">
      <c r="B24" s="308"/>
      <c r="C24" s="309"/>
      <c r="D24" s="309"/>
      <c r="E24" s="309"/>
      <c r="F24" s="309"/>
      <c r="G24" s="309"/>
      <c r="H24" s="309"/>
      <c r="I24" s="309"/>
      <c r="J24" s="309"/>
      <c r="K24" s="305"/>
    </row>
    <row r="25" s="1" customFormat="1" ht="15" customHeight="1">
      <c r="B25" s="308"/>
      <c r="C25" s="307" t="s">
        <v>2535</v>
      </c>
      <c r="D25" s="307"/>
      <c r="E25" s="307"/>
      <c r="F25" s="307"/>
      <c r="G25" s="307"/>
      <c r="H25" s="307"/>
      <c r="I25" s="307"/>
      <c r="J25" s="307"/>
      <c r="K25" s="305"/>
    </row>
    <row r="26" s="1" customFormat="1" ht="15" customHeight="1">
      <c r="B26" s="308"/>
      <c r="C26" s="307" t="s">
        <v>2536</v>
      </c>
      <c r="D26" s="307"/>
      <c r="E26" s="307"/>
      <c r="F26" s="307"/>
      <c r="G26" s="307"/>
      <c r="H26" s="307"/>
      <c r="I26" s="307"/>
      <c r="J26" s="307"/>
      <c r="K26" s="305"/>
    </row>
    <row r="27" s="1" customFormat="1" ht="15" customHeight="1">
      <c r="B27" s="308"/>
      <c r="C27" s="307"/>
      <c r="D27" s="307" t="s">
        <v>2537</v>
      </c>
      <c r="E27" s="307"/>
      <c r="F27" s="307"/>
      <c r="G27" s="307"/>
      <c r="H27" s="307"/>
      <c r="I27" s="307"/>
      <c r="J27" s="307"/>
      <c r="K27" s="305"/>
    </row>
    <row r="28" s="1" customFormat="1" ht="15" customHeight="1">
      <c r="B28" s="308"/>
      <c r="C28" s="309"/>
      <c r="D28" s="307" t="s">
        <v>2538</v>
      </c>
      <c r="E28" s="307"/>
      <c r="F28" s="307"/>
      <c r="G28" s="307"/>
      <c r="H28" s="307"/>
      <c r="I28" s="307"/>
      <c r="J28" s="307"/>
      <c r="K28" s="305"/>
    </row>
    <row r="29" s="1" customFormat="1" ht="12.75" customHeight="1">
      <c r="B29" s="308"/>
      <c r="C29" s="309"/>
      <c r="D29" s="309"/>
      <c r="E29" s="309"/>
      <c r="F29" s="309"/>
      <c r="G29" s="309"/>
      <c r="H29" s="309"/>
      <c r="I29" s="309"/>
      <c r="J29" s="309"/>
      <c r="K29" s="305"/>
    </row>
    <row r="30" s="1" customFormat="1" ht="15" customHeight="1">
      <c r="B30" s="308"/>
      <c r="C30" s="309"/>
      <c r="D30" s="307" t="s">
        <v>2539</v>
      </c>
      <c r="E30" s="307"/>
      <c r="F30" s="307"/>
      <c r="G30" s="307"/>
      <c r="H30" s="307"/>
      <c r="I30" s="307"/>
      <c r="J30" s="307"/>
      <c r="K30" s="305"/>
    </row>
    <row r="31" s="1" customFormat="1" ht="15" customHeight="1">
      <c r="B31" s="308"/>
      <c r="C31" s="309"/>
      <c r="D31" s="307" t="s">
        <v>2540</v>
      </c>
      <c r="E31" s="307"/>
      <c r="F31" s="307"/>
      <c r="G31" s="307"/>
      <c r="H31" s="307"/>
      <c r="I31" s="307"/>
      <c r="J31" s="307"/>
      <c r="K31" s="305"/>
    </row>
    <row r="32" s="1" customFormat="1" ht="12.75" customHeight="1">
      <c r="B32" s="308"/>
      <c r="C32" s="309"/>
      <c r="D32" s="309"/>
      <c r="E32" s="309"/>
      <c r="F32" s="309"/>
      <c r="G32" s="309"/>
      <c r="H32" s="309"/>
      <c r="I32" s="309"/>
      <c r="J32" s="309"/>
      <c r="K32" s="305"/>
    </row>
    <row r="33" s="1" customFormat="1" ht="15" customHeight="1">
      <c r="B33" s="308"/>
      <c r="C33" s="309"/>
      <c r="D33" s="307" t="s">
        <v>2541</v>
      </c>
      <c r="E33" s="307"/>
      <c r="F33" s="307"/>
      <c r="G33" s="307"/>
      <c r="H33" s="307"/>
      <c r="I33" s="307"/>
      <c r="J33" s="307"/>
      <c r="K33" s="305"/>
    </row>
    <row r="34" s="1" customFormat="1" ht="15" customHeight="1">
      <c r="B34" s="308"/>
      <c r="C34" s="309"/>
      <c r="D34" s="307" t="s">
        <v>2542</v>
      </c>
      <c r="E34" s="307"/>
      <c r="F34" s="307"/>
      <c r="G34" s="307"/>
      <c r="H34" s="307"/>
      <c r="I34" s="307"/>
      <c r="J34" s="307"/>
      <c r="K34" s="305"/>
    </row>
    <row r="35" s="1" customFormat="1" ht="15" customHeight="1">
      <c r="B35" s="308"/>
      <c r="C35" s="309"/>
      <c r="D35" s="307" t="s">
        <v>2543</v>
      </c>
      <c r="E35" s="307"/>
      <c r="F35" s="307"/>
      <c r="G35" s="307"/>
      <c r="H35" s="307"/>
      <c r="I35" s="307"/>
      <c r="J35" s="307"/>
      <c r="K35" s="305"/>
    </row>
    <row r="36" s="1" customFormat="1" ht="15" customHeight="1">
      <c r="B36" s="308"/>
      <c r="C36" s="309"/>
      <c r="D36" s="307"/>
      <c r="E36" s="310" t="s">
        <v>150</v>
      </c>
      <c r="F36" s="307"/>
      <c r="G36" s="307" t="s">
        <v>2544</v>
      </c>
      <c r="H36" s="307"/>
      <c r="I36" s="307"/>
      <c r="J36" s="307"/>
      <c r="K36" s="305"/>
    </row>
    <row r="37" s="1" customFormat="1" ht="30.75" customHeight="1">
      <c r="B37" s="308"/>
      <c r="C37" s="309"/>
      <c r="D37" s="307"/>
      <c r="E37" s="310" t="s">
        <v>2545</v>
      </c>
      <c r="F37" s="307"/>
      <c r="G37" s="307" t="s">
        <v>2546</v>
      </c>
      <c r="H37" s="307"/>
      <c r="I37" s="307"/>
      <c r="J37" s="307"/>
      <c r="K37" s="305"/>
    </row>
    <row r="38" s="1" customFormat="1" ht="15" customHeight="1">
      <c r="B38" s="308"/>
      <c r="C38" s="309"/>
      <c r="D38" s="307"/>
      <c r="E38" s="310" t="s">
        <v>51</v>
      </c>
      <c r="F38" s="307"/>
      <c r="G38" s="307" t="s">
        <v>2547</v>
      </c>
      <c r="H38" s="307"/>
      <c r="I38" s="307"/>
      <c r="J38" s="307"/>
      <c r="K38" s="305"/>
    </row>
    <row r="39" s="1" customFormat="1" ht="15" customHeight="1">
      <c r="B39" s="308"/>
      <c r="C39" s="309"/>
      <c r="D39" s="307"/>
      <c r="E39" s="310" t="s">
        <v>52</v>
      </c>
      <c r="F39" s="307"/>
      <c r="G39" s="307" t="s">
        <v>2548</v>
      </c>
      <c r="H39" s="307"/>
      <c r="I39" s="307"/>
      <c r="J39" s="307"/>
      <c r="K39" s="305"/>
    </row>
    <row r="40" s="1" customFormat="1" ht="15" customHeight="1">
      <c r="B40" s="308"/>
      <c r="C40" s="309"/>
      <c r="D40" s="307"/>
      <c r="E40" s="310" t="s">
        <v>151</v>
      </c>
      <c r="F40" s="307"/>
      <c r="G40" s="307" t="s">
        <v>2549</v>
      </c>
      <c r="H40" s="307"/>
      <c r="I40" s="307"/>
      <c r="J40" s="307"/>
      <c r="K40" s="305"/>
    </row>
    <row r="41" s="1" customFormat="1" ht="15" customHeight="1">
      <c r="B41" s="308"/>
      <c r="C41" s="309"/>
      <c r="D41" s="307"/>
      <c r="E41" s="310" t="s">
        <v>152</v>
      </c>
      <c r="F41" s="307"/>
      <c r="G41" s="307" t="s">
        <v>2550</v>
      </c>
      <c r="H41" s="307"/>
      <c r="I41" s="307"/>
      <c r="J41" s="307"/>
      <c r="K41" s="305"/>
    </row>
    <row r="42" s="1" customFormat="1" ht="15" customHeight="1">
      <c r="B42" s="308"/>
      <c r="C42" s="309"/>
      <c r="D42" s="307"/>
      <c r="E42" s="310" t="s">
        <v>2551</v>
      </c>
      <c r="F42" s="307"/>
      <c r="G42" s="307" t="s">
        <v>2552</v>
      </c>
      <c r="H42" s="307"/>
      <c r="I42" s="307"/>
      <c r="J42" s="307"/>
      <c r="K42" s="305"/>
    </row>
    <row r="43" s="1" customFormat="1" ht="15" customHeight="1">
      <c r="B43" s="308"/>
      <c r="C43" s="309"/>
      <c r="D43" s="307"/>
      <c r="E43" s="310"/>
      <c r="F43" s="307"/>
      <c r="G43" s="307" t="s">
        <v>2553</v>
      </c>
      <c r="H43" s="307"/>
      <c r="I43" s="307"/>
      <c r="J43" s="307"/>
      <c r="K43" s="305"/>
    </row>
    <row r="44" s="1" customFormat="1" ht="15" customHeight="1">
      <c r="B44" s="308"/>
      <c r="C44" s="309"/>
      <c r="D44" s="307"/>
      <c r="E44" s="310" t="s">
        <v>2554</v>
      </c>
      <c r="F44" s="307"/>
      <c r="G44" s="307" t="s">
        <v>2555</v>
      </c>
      <c r="H44" s="307"/>
      <c r="I44" s="307"/>
      <c r="J44" s="307"/>
      <c r="K44" s="305"/>
    </row>
    <row r="45" s="1" customFormat="1" ht="15" customHeight="1">
      <c r="B45" s="308"/>
      <c r="C45" s="309"/>
      <c r="D45" s="307"/>
      <c r="E45" s="310" t="s">
        <v>154</v>
      </c>
      <c r="F45" s="307"/>
      <c r="G45" s="307" t="s">
        <v>2556</v>
      </c>
      <c r="H45" s="307"/>
      <c r="I45" s="307"/>
      <c r="J45" s="307"/>
      <c r="K45" s="305"/>
    </row>
    <row r="46" s="1" customFormat="1" ht="12.75" customHeight="1">
      <c r="B46" s="308"/>
      <c r="C46" s="309"/>
      <c r="D46" s="307"/>
      <c r="E46" s="307"/>
      <c r="F46" s="307"/>
      <c r="G46" s="307"/>
      <c r="H46" s="307"/>
      <c r="I46" s="307"/>
      <c r="J46" s="307"/>
      <c r="K46" s="305"/>
    </row>
    <row r="47" s="1" customFormat="1" ht="15" customHeight="1">
      <c r="B47" s="308"/>
      <c r="C47" s="309"/>
      <c r="D47" s="307" t="s">
        <v>2557</v>
      </c>
      <c r="E47" s="307"/>
      <c r="F47" s="307"/>
      <c r="G47" s="307"/>
      <c r="H47" s="307"/>
      <c r="I47" s="307"/>
      <c r="J47" s="307"/>
      <c r="K47" s="305"/>
    </row>
    <row r="48" s="1" customFormat="1" ht="15" customHeight="1">
      <c r="B48" s="308"/>
      <c r="C48" s="309"/>
      <c r="D48" s="309"/>
      <c r="E48" s="307" t="s">
        <v>2558</v>
      </c>
      <c r="F48" s="307"/>
      <c r="G48" s="307"/>
      <c r="H48" s="307"/>
      <c r="I48" s="307"/>
      <c r="J48" s="307"/>
      <c r="K48" s="305"/>
    </row>
    <row r="49" s="1" customFormat="1" ht="15" customHeight="1">
      <c r="B49" s="308"/>
      <c r="C49" s="309"/>
      <c r="D49" s="309"/>
      <c r="E49" s="307" t="s">
        <v>2559</v>
      </c>
      <c r="F49" s="307"/>
      <c r="G49" s="307"/>
      <c r="H49" s="307"/>
      <c r="I49" s="307"/>
      <c r="J49" s="307"/>
      <c r="K49" s="305"/>
    </row>
    <row r="50" s="1" customFormat="1" ht="15" customHeight="1">
      <c r="B50" s="308"/>
      <c r="C50" s="309"/>
      <c r="D50" s="309"/>
      <c r="E50" s="307" t="s">
        <v>2560</v>
      </c>
      <c r="F50" s="307"/>
      <c r="G50" s="307"/>
      <c r="H50" s="307"/>
      <c r="I50" s="307"/>
      <c r="J50" s="307"/>
      <c r="K50" s="305"/>
    </row>
    <row r="51" s="1" customFormat="1" ht="15" customHeight="1">
      <c r="B51" s="308"/>
      <c r="C51" s="309"/>
      <c r="D51" s="307" t="s">
        <v>2561</v>
      </c>
      <c r="E51" s="307"/>
      <c r="F51" s="307"/>
      <c r="G51" s="307"/>
      <c r="H51" s="307"/>
      <c r="I51" s="307"/>
      <c r="J51" s="307"/>
      <c r="K51" s="305"/>
    </row>
    <row r="52" s="1" customFormat="1" ht="25.5" customHeight="1">
      <c r="B52" s="303"/>
      <c r="C52" s="304" t="s">
        <v>2562</v>
      </c>
      <c r="D52" s="304"/>
      <c r="E52" s="304"/>
      <c r="F52" s="304"/>
      <c r="G52" s="304"/>
      <c r="H52" s="304"/>
      <c r="I52" s="304"/>
      <c r="J52" s="304"/>
      <c r="K52" s="305"/>
    </row>
    <row r="53" s="1" customFormat="1" ht="5.25" customHeight="1">
      <c r="B53" s="303"/>
      <c r="C53" s="306"/>
      <c r="D53" s="306"/>
      <c r="E53" s="306"/>
      <c r="F53" s="306"/>
      <c r="G53" s="306"/>
      <c r="H53" s="306"/>
      <c r="I53" s="306"/>
      <c r="J53" s="306"/>
      <c r="K53" s="305"/>
    </row>
    <row r="54" s="1" customFormat="1" ht="15" customHeight="1">
      <c r="B54" s="303"/>
      <c r="C54" s="307" t="s">
        <v>2563</v>
      </c>
      <c r="D54" s="307"/>
      <c r="E54" s="307"/>
      <c r="F54" s="307"/>
      <c r="G54" s="307"/>
      <c r="H54" s="307"/>
      <c r="I54" s="307"/>
      <c r="J54" s="307"/>
      <c r="K54" s="305"/>
    </row>
    <row r="55" s="1" customFormat="1" ht="15" customHeight="1">
      <c r="B55" s="303"/>
      <c r="C55" s="307" t="s">
        <v>2564</v>
      </c>
      <c r="D55" s="307"/>
      <c r="E55" s="307"/>
      <c r="F55" s="307"/>
      <c r="G55" s="307"/>
      <c r="H55" s="307"/>
      <c r="I55" s="307"/>
      <c r="J55" s="307"/>
      <c r="K55" s="305"/>
    </row>
    <row r="56" s="1" customFormat="1" ht="12.75" customHeight="1">
      <c r="B56" s="303"/>
      <c r="C56" s="307"/>
      <c r="D56" s="307"/>
      <c r="E56" s="307"/>
      <c r="F56" s="307"/>
      <c r="G56" s="307"/>
      <c r="H56" s="307"/>
      <c r="I56" s="307"/>
      <c r="J56" s="307"/>
      <c r="K56" s="305"/>
    </row>
    <row r="57" s="1" customFormat="1" ht="15" customHeight="1">
      <c r="B57" s="303"/>
      <c r="C57" s="307" t="s">
        <v>2565</v>
      </c>
      <c r="D57" s="307"/>
      <c r="E57" s="307"/>
      <c r="F57" s="307"/>
      <c r="G57" s="307"/>
      <c r="H57" s="307"/>
      <c r="I57" s="307"/>
      <c r="J57" s="307"/>
      <c r="K57" s="305"/>
    </row>
    <row r="58" s="1" customFormat="1" ht="15" customHeight="1">
      <c r="B58" s="303"/>
      <c r="C58" s="309"/>
      <c r="D58" s="307" t="s">
        <v>2566</v>
      </c>
      <c r="E58" s="307"/>
      <c r="F58" s="307"/>
      <c r="G58" s="307"/>
      <c r="H58" s="307"/>
      <c r="I58" s="307"/>
      <c r="J58" s="307"/>
      <c r="K58" s="305"/>
    </row>
    <row r="59" s="1" customFormat="1" ht="15" customHeight="1">
      <c r="B59" s="303"/>
      <c r="C59" s="309"/>
      <c r="D59" s="307" t="s">
        <v>2567</v>
      </c>
      <c r="E59" s="307"/>
      <c r="F59" s="307"/>
      <c r="G59" s="307"/>
      <c r="H59" s="307"/>
      <c r="I59" s="307"/>
      <c r="J59" s="307"/>
      <c r="K59" s="305"/>
    </row>
    <row r="60" s="1" customFormat="1" ht="15" customHeight="1">
      <c r="B60" s="303"/>
      <c r="C60" s="309"/>
      <c r="D60" s="307" t="s">
        <v>2568</v>
      </c>
      <c r="E60" s="307"/>
      <c r="F60" s="307"/>
      <c r="G60" s="307"/>
      <c r="H60" s="307"/>
      <c r="I60" s="307"/>
      <c r="J60" s="307"/>
      <c r="K60" s="305"/>
    </row>
    <row r="61" s="1" customFormat="1" ht="15" customHeight="1">
      <c r="B61" s="303"/>
      <c r="C61" s="309"/>
      <c r="D61" s="307" t="s">
        <v>2569</v>
      </c>
      <c r="E61" s="307"/>
      <c r="F61" s="307"/>
      <c r="G61" s="307"/>
      <c r="H61" s="307"/>
      <c r="I61" s="307"/>
      <c r="J61" s="307"/>
      <c r="K61" s="305"/>
    </row>
    <row r="62" s="1" customFormat="1" ht="15" customHeight="1">
      <c r="B62" s="303"/>
      <c r="C62" s="309"/>
      <c r="D62" s="312" t="s">
        <v>2570</v>
      </c>
      <c r="E62" s="312"/>
      <c r="F62" s="312"/>
      <c r="G62" s="312"/>
      <c r="H62" s="312"/>
      <c r="I62" s="312"/>
      <c r="J62" s="312"/>
      <c r="K62" s="305"/>
    </row>
    <row r="63" s="1" customFormat="1" ht="15" customHeight="1">
      <c r="B63" s="303"/>
      <c r="C63" s="309"/>
      <c r="D63" s="307" t="s">
        <v>2571</v>
      </c>
      <c r="E63" s="307"/>
      <c r="F63" s="307"/>
      <c r="G63" s="307"/>
      <c r="H63" s="307"/>
      <c r="I63" s="307"/>
      <c r="J63" s="307"/>
      <c r="K63" s="305"/>
    </row>
    <row r="64" s="1" customFormat="1" ht="12.75" customHeight="1">
      <c r="B64" s="303"/>
      <c r="C64" s="309"/>
      <c r="D64" s="309"/>
      <c r="E64" s="313"/>
      <c r="F64" s="309"/>
      <c r="G64" s="309"/>
      <c r="H64" s="309"/>
      <c r="I64" s="309"/>
      <c r="J64" s="309"/>
      <c r="K64" s="305"/>
    </row>
    <row r="65" s="1" customFormat="1" ht="15" customHeight="1">
      <c r="B65" s="303"/>
      <c r="C65" s="309"/>
      <c r="D65" s="307" t="s">
        <v>2572</v>
      </c>
      <c r="E65" s="307"/>
      <c r="F65" s="307"/>
      <c r="G65" s="307"/>
      <c r="H65" s="307"/>
      <c r="I65" s="307"/>
      <c r="J65" s="307"/>
      <c r="K65" s="305"/>
    </row>
    <row r="66" s="1" customFormat="1" ht="15" customHeight="1">
      <c r="B66" s="303"/>
      <c r="C66" s="309"/>
      <c r="D66" s="312" t="s">
        <v>2573</v>
      </c>
      <c r="E66" s="312"/>
      <c r="F66" s="312"/>
      <c r="G66" s="312"/>
      <c r="H66" s="312"/>
      <c r="I66" s="312"/>
      <c r="J66" s="312"/>
      <c r="K66" s="305"/>
    </row>
    <row r="67" s="1" customFormat="1" ht="15" customHeight="1">
      <c r="B67" s="303"/>
      <c r="C67" s="309"/>
      <c r="D67" s="307" t="s">
        <v>2574</v>
      </c>
      <c r="E67" s="307"/>
      <c r="F67" s="307"/>
      <c r="G67" s="307"/>
      <c r="H67" s="307"/>
      <c r="I67" s="307"/>
      <c r="J67" s="307"/>
      <c r="K67" s="305"/>
    </row>
    <row r="68" s="1" customFormat="1" ht="15" customHeight="1">
      <c r="B68" s="303"/>
      <c r="C68" s="309"/>
      <c r="D68" s="307" t="s">
        <v>2575</v>
      </c>
      <c r="E68" s="307"/>
      <c r="F68" s="307"/>
      <c r="G68" s="307"/>
      <c r="H68" s="307"/>
      <c r="I68" s="307"/>
      <c r="J68" s="307"/>
      <c r="K68" s="305"/>
    </row>
    <row r="69" s="1" customFormat="1" ht="15" customHeight="1">
      <c r="B69" s="303"/>
      <c r="C69" s="309"/>
      <c r="D69" s="307" t="s">
        <v>2576</v>
      </c>
      <c r="E69" s="307"/>
      <c r="F69" s="307"/>
      <c r="G69" s="307"/>
      <c r="H69" s="307"/>
      <c r="I69" s="307"/>
      <c r="J69" s="307"/>
      <c r="K69" s="305"/>
    </row>
    <row r="70" s="1" customFormat="1" ht="15" customHeight="1">
      <c r="B70" s="303"/>
      <c r="C70" s="309"/>
      <c r="D70" s="307" t="s">
        <v>2577</v>
      </c>
      <c r="E70" s="307"/>
      <c r="F70" s="307"/>
      <c r="G70" s="307"/>
      <c r="H70" s="307"/>
      <c r="I70" s="307"/>
      <c r="J70" s="307"/>
      <c r="K70" s="305"/>
    </row>
    <row r="71" s="1" customFormat="1" ht="12.75" customHeight="1">
      <c r="B71" s="314"/>
      <c r="C71" s="315"/>
      <c r="D71" s="315"/>
      <c r="E71" s="315"/>
      <c r="F71" s="315"/>
      <c r="G71" s="315"/>
      <c r="H71" s="315"/>
      <c r="I71" s="315"/>
      <c r="J71" s="315"/>
      <c r="K71" s="316"/>
    </row>
    <row r="72" s="1" customFormat="1" ht="18.75" customHeight="1">
      <c r="B72" s="317"/>
      <c r="C72" s="317"/>
      <c r="D72" s="317"/>
      <c r="E72" s="317"/>
      <c r="F72" s="317"/>
      <c r="G72" s="317"/>
      <c r="H72" s="317"/>
      <c r="I72" s="317"/>
      <c r="J72" s="317"/>
      <c r="K72" s="318"/>
    </row>
    <row r="73" s="1" customFormat="1" ht="18.75" customHeight="1">
      <c r="B73" s="318"/>
      <c r="C73" s="318"/>
      <c r="D73" s="318"/>
      <c r="E73" s="318"/>
      <c r="F73" s="318"/>
      <c r="G73" s="318"/>
      <c r="H73" s="318"/>
      <c r="I73" s="318"/>
      <c r="J73" s="318"/>
      <c r="K73" s="318"/>
    </row>
    <row r="74" s="1" customFormat="1" ht="7.5" customHeight="1">
      <c r="B74" s="319"/>
      <c r="C74" s="320"/>
      <c r="D74" s="320"/>
      <c r="E74" s="320"/>
      <c r="F74" s="320"/>
      <c r="G74" s="320"/>
      <c r="H74" s="320"/>
      <c r="I74" s="320"/>
      <c r="J74" s="320"/>
      <c r="K74" s="321"/>
    </row>
    <row r="75" s="1" customFormat="1" ht="45" customHeight="1">
      <c r="B75" s="322"/>
      <c r="C75" s="323" t="s">
        <v>2578</v>
      </c>
      <c r="D75" s="323"/>
      <c r="E75" s="323"/>
      <c r="F75" s="323"/>
      <c r="G75" s="323"/>
      <c r="H75" s="323"/>
      <c r="I75" s="323"/>
      <c r="J75" s="323"/>
      <c r="K75" s="324"/>
    </row>
    <row r="76" s="1" customFormat="1" ht="17.25" customHeight="1">
      <c r="B76" s="322"/>
      <c r="C76" s="325" t="s">
        <v>2579</v>
      </c>
      <c r="D76" s="325"/>
      <c r="E76" s="325"/>
      <c r="F76" s="325" t="s">
        <v>2580</v>
      </c>
      <c r="G76" s="326"/>
      <c r="H76" s="325" t="s">
        <v>52</v>
      </c>
      <c r="I76" s="325" t="s">
        <v>55</v>
      </c>
      <c r="J76" s="325" t="s">
        <v>2581</v>
      </c>
      <c r="K76" s="324"/>
    </row>
    <row r="77" s="1" customFormat="1" ht="17.25" customHeight="1">
      <c r="B77" s="322"/>
      <c r="C77" s="327" t="s">
        <v>2582</v>
      </c>
      <c r="D77" s="327"/>
      <c r="E77" s="327"/>
      <c r="F77" s="328" t="s">
        <v>2583</v>
      </c>
      <c r="G77" s="329"/>
      <c r="H77" s="327"/>
      <c r="I77" s="327"/>
      <c r="J77" s="327" t="s">
        <v>2584</v>
      </c>
      <c r="K77" s="324"/>
    </row>
    <row r="78" s="1" customFormat="1" ht="5.25" customHeight="1">
      <c r="B78" s="322"/>
      <c r="C78" s="330"/>
      <c r="D78" s="330"/>
      <c r="E78" s="330"/>
      <c r="F78" s="330"/>
      <c r="G78" s="331"/>
      <c r="H78" s="330"/>
      <c r="I78" s="330"/>
      <c r="J78" s="330"/>
      <c r="K78" s="324"/>
    </row>
    <row r="79" s="1" customFormat="1" ht="15" customHeight="1">
      <c r="B79" s="322"/>
      <c r="C79" s="310" t="s">
        <v>51</v>
      </c>
      <c r="D79" s="332"/>
      <c r="E79" s="332"/>
      <c r="F79" s="333" t="s">
        <v>2585</v>
      </c>
      <c r="G79" s="334"/>
      <c r="H79" s="310" t="s">
        <v>2586</v>
      </c>
      <c r="I79" s="310" t="s">
        <v>2587</v>
      </c>
      <c r="J79" s="310">
        <v>20</v>
      </c>
      <c r="K79" s="324"/>
    </row>
    <row r="80" s="1" customFormat="1" ht="15" customHeight="1">
      <c r="B80" s="322"/>
      <c r="C80" s="310" t="s">
        <v>2588</v>
      </c>
      <c r="D80" s="310"/>
      <c r="E80" s="310"/>
      <c r="F80" s="333" t="s">
        <v>2585</v>
      </c>
      <c r="G80" s="334"/>
      <c r="H80" s="310" t="s">
        <v>2589</v>
      </c>
      <c r="I80" s="310" t="s">
        <v>2587</v>
      </c>
      <c r="J80" s="310">
        <v>120</v>
      </c>
      <c r="K80" s="324"/>
    </row>
    <row r="81" s="1" customFormat="1" ht="15" customHeight="1">
      <c r="B81" s="335"/>
      <c r="C81" s="310" t="s">
        <v>2590</v>
      </c>
      <c r="D81" s="310"/>
      <c r="E81" s="310"/>
      <c r="F81" s="333" t="s">
        <v>2591</v>
      </c>
      <c r="G81" s="334"/>
      <c r="H81" s="310" t="s">
        <v>2592</v>
      </c>
      <c r="I81" s="310" t="s">
        <v>2587</v>
      </c>
      <c r="J81" s="310">
        <v>50</v>
      </c>
      <c r="K81" s="324"/>
    </row>
    <row r="82" s="1" customFormat="1" ht="15" customHeight="1">
      <c r="B82" s="335"/>
      <c r="C82" s="310" t="s">
        <v>2593</v>
      </c>
      <c r="D82" s="310"/>
      <c r="E82" s="310"/>
      <c r="F82" s="333" t="s">
        <v>2585</v>
      </c>
      <c r="G82" s="334"/>
      <c r="H82" s="310" t="s">
        <v>2594</v>
      </c>
      <c r="I82" s="310" t="s">
        <v>2595</v>
      </c>
      <c r="J82" s="310"/>
      <c r="K82" s="324"/>
    </row>
    <row r="83" s="1" customFormat="1" ht="15" customHeight="1">
      <c r="B83" s="335"/>
      <c r="C83" s="336" t="s">
        <v>2596</v>
      </c>
      <c r="D83" s="336"/>
      <c r="E83" s="336"/>
      <c r="F83" s="337" t="s">
        <v>2591</v>
      </c>
      <c r="G83" s="336"/>
      <c r="H83" s="336" t="s">
        <v>2597</v>
      </c>
      <c r="I83" s="336" t="s">
        <v>2587</v>
      </c>
      <c r="J83" s="336">
        <v>15</v>
      </c>
      <c r="K83" s="324"/>
    </row>
    <row r="84" s="1" customFormat="1" ht="15" customHeight="1">
      <c r="B84" s="335"/>
      <c r="C84" s="336" t="s">
        <v>2598</v>
      </c>
      <c r="D84" s="336"/>
      <c r="E84" s="336"/>
      <c r="F84" s="337" t="s">
        <v>2591</v>
      </c>
      <c r="G84" s="336"/>
      <c r="H84" s="336" t="s">
        <v>2599</v>
      </c>
      <c r="I84" s="336" t="s">
        <v>2587</v>
      </c>
      <c r="J84" s="336">
        <v>15</v>
      </c>
      <c r="K84" s="324"/>
    </row>
    <row r="85" s="1" customFormat="1" ht="15" customHeight="1">
      <c r="B85" s="335"/>
      <c r="C85" s="336" t="s">
        <v>2600</v>
      </c>
      <c r="D85" s="336"/>
      <c r="E85" s="336"/>
      <c r="F85" s="337" t="s">
        <v>2591</v>
      </c>
      <c r="G85" s="336"/>
      <c r="H85" s="336" t="s">
        <v>2601</v>
      </c>
      <c r="I85" s="336" t="s">
        <v>2587</v>
      </c>
      <c r="J85" s="336">
        <v>20</v>
      </c>
      <c r="K85" s="324"/>
    </row>
    <row r="86" s="1" customFormat="1" ht="15" customHeight="1">
      <c r="B86" s="335"/>
      <c r="C86" s="336" t="s">
        <v>2602</v>
      </c>
      <c r="D86" s="336"/>
      <c r="E86" s="336"/>
      <c r="F86" s="337" t="s">
        <v>2591</v>
      </c>
      <c r="G86" s="336"/>
      <c r="H86" s="336" t="s">
        <v>2603</v>
      </c>
      <c r="I86" s="336" t="s">
        <v>2587</v>
      </c>
      <c r="J86" s="336">
        <v>20</v>
      </c>
      <c r="K86" s="324"/>
    </row>
    <row r="87" s="1" customFormat="1" ht="15" customHeight="1">
      <c r="B87" s="335"/>
      <c r="C87" s="310" t="s">
        <v>2604</v>
      </c>
      <c r="D87" s="310"/>
      <c r="E87" s="310"/>
      <c r="F87" s="333" t="s">
        <v>2591</v>
      </c>
      <c r="G87" s="334"/>
      <c r="H87" s="310" t="s">
        <v>2605</v>
      </c>
      <c r="I87" s="310" t="s">
        <v>2587</v>
      </c>
      <c r="J87" s="310">
        <v>50</v>
      </c>
      <c r="K87" s="324"/>
    </row>
    <row r="88" s="1" customFormat="1" ht="15" customHeight="1">
      <c r="B88" s="335"/>
      <c r="C88" s="310" t="s">
        <v>2606</v>
      </c>
      <c r="D88" s="310"/>
      <c r="E88" s="310"/>
      <c r="F88" s="333" t="s">
        <v>2591</v>
      </c>
      <c r="G88" s="334"/>
      <c r="H88" s="310" t="s">
        <v>2607</v>
      </c>
      <c r="I88" s="310" t="s">
        <v>2587</v>
      </c>
      <c r="J88" s="310">
        <v>20</v>
      </c>
      <c r="K88" s="324"/>
    </row>
    <row r="89" s="1" customFormat="1" ht="15" customHeight="1">
      <c r="B89" s="335"/>
      <c r="C89" s="310" t="s">
        <v>2608</v>
      </c>
      <c r="D89" s="310"/>
      <c r="E89" s="310"/>
      <c r="F89" s="333" t="s">
        <v>2591</v>
      </c>
      <c r="G89" s="334"/>
      <c r="H89" s="310" t="s">
        <v>2609</v>
      </c>
      <c r="I89" s="310" t="s">
        <v>2587</v>
      </c>
      <c r="J89" s="310">
        <v>20</v>
      </c>
      <c r="K89" s="324"/>
    </row>
    <row r="90" s="1" customFormat="1" ht="15" customHeight="1">
      <c r="B90" s="335"/>
      <c r="C90" s="310" t="s">
        <v>2610</v>
      </c>
      <c r="D90" s="310"/>
      <c r="E90" s="310"/>
      <c r="F90" s="333" t="s">
        <v>2591</v>
      </c>
      <c r="G90" s="334"/>
      <c r="H90" s="310" t="s">
        <v>2611</v>
      </c>
      <c r="I90" s="310" t="s">
        <v>2587</v>
      </c>
      <c r="J90" s="310">
        <v>50</v>
      </c>
      <c r="K90" s="324"/>
    </row>
    <row r="91" s="1" customFormat="1" ht="15" customHeight="1">
      <c r="B91" s="335"/>
      <c r="C91" s="310" t="s">
        <v>2612</v>
      </c>
      <c r="D91" s="310"/>
      <c r="E91" s="310"/>
      <c r="F91" s="333" t="s">
        <v>2591</v>
      </c>
      <c r="G91" s="334"/>
      <c r="H91" s="310" t="s">
        <v>2612</v>
      </c>
      <c r="I91" s="310" t="s">
        <v>2587</v>
      </c>
      <c r="J91" s="310">
        <v>50</v>
      </c>
      <c r="K91" s="324"/>
    </row>
    <row r="92" s="1" customFormat="1" ht="15" customHeight="1">
      <c r="B92" s="335"/>
      <c r="C92" s="310" t="s">
        <v>2613</v>
      </c>
      <c r="D92" s="310"/>
      <c r="E92" s="310"/>
      <c r="F92" s="333" t="s">
        <v>2591</v>
      </c>
      <c r="G92" s="334"/>
      <c r="H92" s="310" t="s">
        <v>2614</v>
      </c>
      <c r="I92" s="310" t="s">
        <v>2587</v>
      </c>
      <c r="J92" s="310">
        <v>255</v>
      </c>
      <c r="K92" s="324"/>
    </row>
    <row r="93" s="1" customFormat="1" ht="15" customHeight="1">
      <c r="B93" s="335"/>
      <c r="C93" s="310" t="s">
        <v>2615</v>
      </c>
      <c r="D93" s="310"/>
      <c r="E93" s="310"/>
      <c r="F93" s="333" t="s">
        <v>2585</v>
      </c>
      <c r="G93" s="334"/>
      <c r="H93" s="310" t="s">
        <v>2616</v>
      </c>
      <c r="I93" s="310" t="s">
        <v>2617</v>
      </c>
      <c r="J93" s="310"/>
      <c r="K93" s="324"/>
    </row>
    <row r="94" s="1" customFormat="1" ht="15" customHeight="1">
      <c r="B94" s="335"/>
      <c r="C94" s="310" t="s">
        <v>2618</v>
      </c>
      <c r="D94" s="310"/>
      <c r="E94" s="310"/>
      <c r="F94" s="333" t="s">
        <v>2585</v>
      </c>
      <c r="G94" s="334"/>
      <c r="H94" s="310" t="s">
        <v>2619</v>
      </c>
      <c r="I94" s="310" t="s">
        <v>2620</v>
      </c>
      <c r="J94" s="310"/>
      <c r="K94" s="324"/>
    </row>
    <row r="95" s="1" customFormat="1" ht="15" customHeight="1">
      <c r="B95" s="335"/>
      <c r="C95" s="310" t="s">
        <v>2621</v>
      </c>
      <c r="D95" s="310"/>
      <c r="E95" s="310"/>
      <c r="F95" s="333" t="s">
        <v>2585</v>
      </c>
      <c r="G95" s="334"/>
      <c r="H95" s="310" t="s">
        <v>2621</v>
      </c>
      <c r="I95" s="310" t="s">
        <v>2620</v>
      </c>
      <c r="J95" s="310"/>
      <c r="K95" s="324"/>
    </row>
    <row r="96" s="1" customFormat="1" ht="15" customHeight="1">
      <c r="B96" s="335"/>
      <c r="C96" s="310" t="s">
        <v>36</v>
      </c>
      <c r="D96" s="310"/>
      <c r="E96" s="310"/>
      <c r="F96" s="333" t="s">
        <v>2585</v>
      </c>
      <c r="G96" s="334"/>
      <c r="H96" s="310" t="s">
        <v>2622</v>
      </c>
      <c r="I96" s="310" t="s">
        <v>2620</v>
      </c>
      <c r="J96" s="310"/>
      <c r="K96" s="324"/>
    </row>
    <row r="97" s="1" customFormat="1" ht="15" customHeight="1">
      <c r="B97" s="335"/>
      <c r="C97" s="310" t="s">
        <v>46</v>
      </c>
      <c r="D97" s="310"/>
      <c r="E97" s="310"/>
      <c r="F97" s="333" t="s">
        <v>2585</v>
      </c>
      <c r="G97" s="334"/>
      <c r="H97" s="310" t="s">
        <v>2623</v>
      </c>
      <c r="I97" s="310" t="s">
        <v>2620</v>
      </c>
      <c r="J97" s="310"/>
      <c r="K97" s="324"/>
    </row>
    <row r="98" s="1" customFormat="1" ht="15" customHeight="1">
      <c r="B98" s="338"/>
      <c r="C98" s="339"/>
      <c r="D98" s="339"/>
      <c r="E98" s="339"/>
      <c r="F98" s="339"/>
      <c r="G98" s="339"/>
      <c r="H98" s="339"/>
      <c r="I98" s="339"/>
      <c r="J98" s="339"/>
      <c r="K98" s="340"/>
    </row>
    <row r="99" s="1" customFormat="1" ht="18.75" customHeight="1">
      <c r="B99" s="341"/>
      <c r="C99" s="342"/>
      <c r="D99" s="342"/>
      <c r="E99" s="342"/>
      <c r="F99" s="342"/>
      <c r="G99" s="342"/>
      <c r="H99" s="342"/>
      <c r="I99" s="342"/>
      <c r="J99" s="342"/>
      <c r="K99" s="341"/>
    </row>
    <row r="100" s="1" customFormat="1" ht="18.75" customHeight="1">
      <c r="B100" s="318"/>
      <c r="C100" s="318"/>
      <c r="D100" s="318"/>
      <c r="E100" s="318"/>
      <c r="F100" s="318"/>
      <c r="G100" s="318"/>
      <c r="H100" s="318"/>
      <c r="I100" s="318"/>
      <c r="J100" s="318"/>
      <c r="K100" s="318"/>
    </row>
    <row r="101" s="1" customFormat="1" ht="7.5" customHeight="1">
      <c r="B101" s="319"/>
      <c r="C101" s="320"/>
      <c r="D101" s="320"/>
      <c r="E101" s="320"/>
      <c r="F101" s="320"/>
      <c r="G101" s="320"/>
      <c r="H101" s="320"/>
      <c r="I101" s="320"/>
      <c r="J101" s="320"/>
      <c r="K101" s="321"/>
    </row>
    <row r="102" s="1" customFormat="1" ht="45" customHeight="1">
      <c r="B102" s="322"/>
      <c r="C102" s="323" t="s">
        <v>2624</v>
      </c>
      <c r="D102" s="323"/>
      <c r="E102" s="323"/>
      <c r="F102" s="323"/>
      <c r="G102" s="323"/>
      <c r="H102" s="323"/>
      <c r="I102" s="323"/>
      <c r="J102" s="323"/>
      <c r="K102" s="324"/>
    </row>
    <row r="103" s="1" customFormat="1" ht="17.25" customHeight="1">
      <c r="B103" s="322"/>
      <c r="C103" s="325" t="s">
        <v>2579</v>
      </c>
      <c r="D103" s="325"/>
      <c r="E103" s="325"/>
      <c r="F103" s="325" t="s">
        <v>2580</v>
      </c>
      <c r="G103" s="326"/>
      <c r="H103" s="325" t="s">
        <v>52</v>
      </c>
      <c r="I103" s="325" t="s">
        <v>55</v>
      </c>
      <c r="J103" s="325" t="s">
        <v>2581</v>
      </c>
      <c r="K103" s="324"/>
    </row>
    <row r="104" s="1" customFormat="1" ht="17.25" customHeight="1">
      <c r="B104" s="322"/>
      <c r="C104" s="327" t="s">
        <v>2582</v>
      </c>
      <c r="D104" s="327"/>
      <c r="E104" s="327"/>
      <c r="F104" s="328" t="s">
        <v>2583</v>
      </c>
      <c r="G104" s="329"/>
      <c r="H104" s="327"/>
      <c r="I104" s="327"/>
      <c r="J104" s="327" t="s">
        <v>2584</v>
      </c>
      <c r="K104" s="324"/>
    </row>
    <row r="105" s="1" customFormat="1" ht="5.25" customHeight="1">
      <c r="B105" s="322"/>
      <c r="C105" s="325"/>
      <c r="D105" s="325"/>
      <c r="E105" s="325"/>
      <c r="F105" s="325"/>
      <c r="G105" s="343"/>
      <c r="H105" s="325"/>
      <c r="I105" s="325"/>
      <c r="J105" s="325"/>
      <c r="K105" s="324"/>
    </row>
    <row r="106" s="1" customFormat="1" ht="15" customHeight="1">
      <c r="B106" s="322"/>
      <c r="C106" s="310" t="s">
        <v>51</v>
      </c>
      <c r="D106" s="332"/>
      <c r="E106" s="332"/>
      <c r="F106" s="333" t="s">
        <v>2585</v>
      </c>
      <c r="G106" s="310"/>
      <c r="H106" s="310" t="s">
        <v>2625</v>
      </c>
      <c r="I106" s="310" t="s">
        <v>2587</v>
      </c>
      <c r="J106" s="310">
        <v>20</v>
      </c>
      <c r="K106" s="324"/>
    </row>
    <row r="107" s="1" customFormat="1" ht="15" customHeight="1">
      <c r="B107" s="322"/>
      <c r="C107" s="310" t="s">
        <v>2588</v>
      </c>
      <c r="D107" s="310"/>
      <c r="E107" s="310"/>
      <c r="F107" s="333" t="s">
        <v>2585</v>
      </c>
      <c r="G107" s="310"/>
      <c r="H107" s="310" t="s">
        <v>2625</v>
      </c>
      <c r="I107" s="310" t="s">
        <v>2587</v>
      </c>
      <c r="J107" s="310">
        <v>120</v>
      </c>
      <c r="K107" s="324"/>
    </row>
    <row r="108" s="1" customFormat="1" ht="15" customHeight="1">
      <c r="B108" s="335"/>
      <c r="C108" s="310" t="s">
        <v>2590</v>
      </c>
      <c r="D108" s="310"/>
      <c r="E108" s="310"/>
      <c r="F108" s="333" t="s">
        <v>2591</v>
      </c>
      <c r="G108" s="310"/>
      <c r="H108" s="310" t="s">
        <v>2625</v>
      </c>
      <c r="I108" s="310" t="s">
        <v>2587</v>
      </c>
      <c r="J108" s="310">
        <v>50</v>
      </c>
      <c r="K108" s="324"/>
    </row>
    <row r="109" s="1" customFormat="1" ht="15" customHeight="1">
      <c r="B109" s="335"/>
      <c r="C109" s="310" t="s">
        <v>2593</v>
      </c>
      <c r="D109" s="310"/>
      <c r="E109" s="310"/>
      <c r="F109" s="333" t="s">
        <v>2585</v>
      </c>
      <c r="G109" s="310"/>
      <c r="H109" s="310" t="s">
        <v>2625</v>
      </c>
      <c r="I109" s="310" t="s">
        <v>2595</v>
      </c>
      <c r="J109" s="310"/>
      <c r="K109" s="324"/>
    </row>
    <row r="110" s="1" customFormat="1" ht="15" customHeight="1">
      <c r="B110" s="335"/>
      <c r="C110" s="310" t="s">
        <v>2604</v>
      </c>
      <c r="D110" s="310"/>
      <c r="E110" s="310"/>
      <c r="F110" s="333" t="s">
        <v>2591</v>
      </c>
      <c r="G110" s="310"/>
      <c r="H110" s="310" t="s">
        <v>2625</v>
      </c>
      <c r="I110" s="310" t="s">
        <v>2587</v>
      </c>
      <c r="J110" s="310">
        <v>50</v>
      </c>
      <c r="K110" s="324"/>
    </row>
    <row r="111" s="1" customFormat="1" ht="15" customHeight="1">
      <c r="B111" s="335"/>
      <c r="C111" s="310" t="s">
        <v>2612</v>
      </c>
      <c r="D111" s="310"/>
      <c r="E111" s="310"/>
      <c r="F111" s="333" t="s">
        <v>2591</v>
      </c>
      <c r="G111" s="310"/>
      <c r="H111" s="310" t="s">
        <v>2625</v>
      </c>
      <c r="I111" s="310" t="s">
        <v>2587</v>
      </c>
      <c r="J111" s="310">
        <v>50</v>
      </c>
      <c r="K111" s="324"/>
    </row>
    <row r="112" s="1" customFormat="1" ht="15" customHeight="1">
      <c r="B112" s="335"/>
      <c r="C112" s="310" t="s">
        <v>2610</v>
      </c>
      <c r="D112" s="310"/>
      <c r="E112" s="310"/>
      <c r="F112" s="333" t="s">
        <v>2591</v>
      </c>
      <c r="G112" s="310"/>
      <c r="H112" s="310" t="s">
        <v>2625</v>
      </c>
      <c r="I112" s="310" t="s">
        <v>2587</v>
      </c>
      <c r="J112" s="310">
        <v>50</v>
      </c>
      <c r="K112" s="324"/>
    </row>
    <row r="113" s="1" customFormat="1" ht="15" customHeight="1">
      <c r="B113" s="335"/>
      <c r="C113" s="310" t="s">
        <v>51</v>
      </c>
      <c r="D113" s="310"/>
      <c r="E113" s="310"/>
      <c r="F113" s="333" t="s">
        <v>2585</v>
      </c>
      <c r="G113" s="310"/>
      <c r="H113" s="310" t="s">
        <v>2626</v>
      </c>
      <c r="I113" s="310" t="s">
        <v>2587</v>
      </c>
      <c r="J113" s="310">
        <v>20</v>
      </c>
      <c r="K113" s="324"/>
    </row>
    <row r="114" s="1" customFormat="1" ht="15" customHeight="1">
      <c r="B114" s="335"/>
      <c r="C114" s="310" t="s">
        <v>2627</v>
      </c>
      <c r="D114" s="310"/>
      <c r="E114" s="310"/>
      <c r="F114" s="333" t="s">
        <v>2585</v>
      </c>
      <c r="G114" s="310"/>
      <c r="H114" s="310" t="s">
        <v>2628</v>
      </c>
      <c r="I114" s="310" t="s">
        <v>2587</v>
      </c>
      <c r="J114" s="310">
        <v>120</v>
      </c>
      <c r="K114" s="324"/>
    </row>
    <row r="115" s="1" customFormat="1" ht="15" customHeight="1">
      <c r="B115" s="335"/>
      <c r="C115" s="310" t="s">
        <v>36</v>
      </c>
      <c r="D115" s="310"/>
      <c r="E115" s="310"/>
      <c r="F115" s="333" t="s">
        <v>2585</v>
      </c>
      <c r="G115" s="310"/>
      <c r="H115" s="310" t="s">
        <v>2629</v>
      </c>
      <c r="I115" s="310" t="s">
        <v>2620</v>
      </c>
      <c r="J115" s="310"/>
      <c r="K115" s="324"/>
    </row>
    <row r="116" s="1" customFormat="1" ht="15" customHeight="1">
      <c r="B116" s="335"/>
      <c r="C116" s="310" t="s">
        <v>46</v>
      </c>
      <c r="D116" s="310"/>
      <c r="E116" s="310"/>
      <c r="F116" s="333" t="s">
        <v>2585</v>
      </c>
      <c r="G116" s="310"/>
      <c r="H116" s="310" t="s">
        <v>2630</v>
      </c>
      <c r="I116" s="310" t="s">
        <v>2620</v>
      </c>
      <c r="J116" s="310"/>
      <c r="K116" s="324"/>
    </row>
    <row r="117" s="1" customFormat="1" ht="15" customHeight="1">
      <c r="B117" s="335"/>
      <c r="C117" s="310" t="s">
        <v>55</v>
      </c>
      <c r="D117" s="310"/>
      <c r="E117" s="310"/>
      <c r="F117" s="333" t="s">
        <v>2585</v>
      </c>
      <c r="G117" s="310"/>
      <c r="H117" s="310" t="s">
        <v>2631</v>
      </c>
      <c r="I117" s="310" t="s">
        <v>2632</v>
      </c>
      <c r="J117" s="310"/>
      <c r="K117" s="324"/>
    </row>
    <row r="118" s="1" customFormat="1" ht="15" customHeight="1">
      <c r="B118" s="338"/>
      <c r="C118" s="344"/>
      <c r="D118" s="344"/>
      <c r="E118" s="344"/>
      <c r="F118" s="344"/>
      <c r="G118" s="344"/>
      <c r="H118" s="344"/>
      <c r="I118" s="344"/>
      <c r="J118" s="344"/>
      <c r="K118" s="340"/>
    </row>
    <row r="119" s="1" customFormat="1" ht="18.75" customHeight="1">
      <c r="B119" s="345"/>
      <c r="C119" s="346"/>
      <c r="D119" s="346"/>
      <c r="E119" s="346"/>
      <c r="F119" s="347"/>
      <c r="G119" s="346"/>
      <c r="H119" s="346"/>
      <c r="I119" s="346"/>
      <c r="J119" s="346"/>
      <c r="K119" s="345"/>
    </row>
    <row r="120" s="1" customFormat="1" ht="18.75" customHeight="1">
      <c r="B120" s="318"/>
      <c r="C120" s="318"/>
      <c r="D120" s="318"/>
      <c r="E120" s="318"/>
      <c r="F120" s="318"/>
      <c r="G120" s="318"/>
      <c r="H120" s="318"/>
      <c r="I120" s="318"/>
      <c r="J120" s="318"/>
      <c r="K120" s="318"/>
    </row>
    <row r="121" s="1" customFormat="1" ht="7.5" customHeight="1">
      <c r="B121" s="348"/>
      <c r="C121" s="349"/>
      <c r="D121" s="349"/>
      <c r="E121" s="349"/>
      <c r="F121" s="349"/>
      <c r="G121" s="349"/>
      <c r="H121" s="349"/>
      <c r="I121" s="349"/>
      <c r="J121" s="349"/>
      <c r="K121" s="350"/>
    </row>
    <row r="122" s="1" customFormat="1" ht="45" customHeight="1">
      <c r="B122" s="351"/>
      <c r="C122" s="301" t="s">
        <v>2633</v>
      </c>
      <c r="D122" s="301"/>
      <c r="E122" s="301"/>
      <c r="F122" s="301"/>
      <c r="G122" s="301"/>
      <c r="H122" s="301"/>
      <c r="I122" s="301"/>
      <c r="J122" s="301"/>
      <c r="K122" s="352"/>
    </row>
    <row r="123" s="1" customFormat="1" ht="17.25" customHeight="1">
      <c r="B123" s="353"/>
      <c r="C123" s="325" t="s">
        <v>2579</v>
      </c>
      <c r="D123" s="325"/>
      <c r="E123" s="325"/>
      <c r="F123" s="325" t="s">
        <v>2580</v>
      </c>
      <c r="G123" s="326"/>
      <c r="H123" s="325" t="s">
        <v>52</v>
      </c>
      <c r="I123" s="325" t="s">
        <v>55</v>
      </c>
      <c r="J123" s="325" t="s">
        <v>2581</v>
      </c>
      <c r="K123" s="354"/>
    </row>
    <row r="124" s="1" customFormat="1" ht="17.25" customHeight="1">
      <c r="B124" s="353"/>
      <c r="C124" s="327" t="s">
        <v>2582</v>
      </c>
      <c r="D124" s="327"/>
      <c r="E124" s="327"/>
      <c r="F124" s="328" t="s">
        <v>2583</v>
      </c>
      <c r="G124" s="329"/>
      <c r="H124" s="327"/>
      <c r="I124" s="327"/>
      <c r="J124" s="327" t="s">
        <v>2584</v>
      </c>
      <c r="K124" s="354"/>
    </row>
    <row r="125" s="1" customFormat="1" ht="5.25" customHeight="1">
      <c r="B125" s="355"/>
      <c r="C125" s="330"/>
      <c r="D125" s="330"/>
      <c r="E125" s="330"/>
      <c r="F125" s="330"/>
      <c r="G125" s="356"/>
      <c r="H125" s="330"/>
      <c r="I125" s="330"/>
      <c r="J125" s="330"/>
      <c r="K125" s="357"/>
    </row>
    <row r="126" s="1" customFormat="1" ht="15" customHeight="1">
      <c r="B126" s="355"/>
      <c r="C126" s="310" t="s">
        <v>2588</v>
      </c>
      <c r="D126" s="332"/>
      <c r="E126" s="332"/>
      <c r="F126" s="333" t="s">
        <v>2585</v>
      </c>
      <c r="G126" s="310"/>
      <c r="H126" s="310" t="s">
        <v>2625</v>
      </c>
      <c r="I126" s="310" t="s">
        <v>2587</v>
      </c>
      <c r="J126" s="310">
        <v>120</v>
      </c>
      <c r="K126" s="358"/>
    </row>
    <row r="127" s="1" customFormat="1" ht="15" customHeight="1">
      <c r="B127" s="355"/>
      <c r="C127" s="310" t="s">
        <v>2634</v>
      </c>
      <c r="D127" s="310"/>
      <c r="E127" s="310"/>
      <c r="F127" s="333" t="s">
        <v>2585</v>
      </c>
      <c r="G127" s="310"/>
      <c r="H127" s="310" t="s">
        <v>2635</v>
      </c>
      <c r="I127" s="310" t="s">
        <v>2587</v>
      </c>
      <c r="J127" s="310" t="s">
        <v>2636</v>
      </c>
      <c r="K127" s="358"/>
    </row>
    <row r="128" s="1" customFormat="1" ht="15" customHeight="1">
      <c r="B128" s="355"/>
      <c r="C128" s="310" t="s">
        <v>83</v>
      </c>
      <c r="D128" s="310"/>
      <c r="E128" s="310"/>
      <c r="F128" s="333" t="s">
        <v>2585</v>
      </c>
      <c r="G128" s="310"/>
      <c r="H128" s="310" t="s">
        <v>2637</v>
      </c>
      <c r="I128" s="310" t="s">
        <v>2587</v>
      </c>
      <c r="J128" s="310" t="s">
        <v>2636</v>
      </c>
      <c r="K128" s="358"/>
    </row>
    <row r="129" s="1" customFormat="1" ht="15" customHeight="1">
      <c r="B129" s="355"/>
      <c r="C129" s="310" t="s">
        <v>2596</v>
      </c>
      <c r="D129" s="310"/>
      <c r="E129" s="310"/>
      <c r="F129" s="333" t="s">
        <v>2591</v>
      </c>
      <c r="G129" s="310"/>
      <c r="H129" s="310" t="s">
        <v>2597</v>
      </c>
      <c r="I129" s="310" t="s">
        <v>2587</v>
      </c>
      <c r="J129" s="310">
        <v>15</v>
      </c>
      <c r="K129" s="358"/>
    </row>
    <row r="130" s="1" customFormat="1" ht="15" customHeight="1">
      <c r="B130" s="355"/>
      <c r="C130" s="336" t="s">
        <v>2598</v>
      </c>
      <c r="D130" s="336"/>
      <c r="E130" s="336"/>
      <c r="F130" s="337" t="s">
        <v>2591</v>
      </c>
      <c r="G130" s="336"/>
      <c r="H130" s="336" t="s">
        <v>2599</v>
      </c>
      <c r="I130" s="336" t="s">
        <v>2587</v>
      </c>
      <c r="J130" s="336">
        <v>15</v>
      </c>
      <c r="K130" s="358"/>
    </row>
    <row r="131" s="1" customFormat="1" ht="15" customHeight="1">
      <c r="B131" s="355"/>
      <c r="C131" s="336" t="s">
        <v>2600</v>
      </c>
      <c r="D131" s="336"/>
      <c r="E131" s="336"/>
      <c r="F131" s="337" t="s">
        <v>2591</v>
      </c>
      <c r="G131" s="336"/>
      <c r="H131" s="336" t="s">
        <v>2601</v>
      </c>
      <c r="I131" s="336" t="s">
        <v>2587</v>
      </c>
      <c r="J131" s="336">
        <v>20</v>
      </c>
      <c r="K131" s="358"/>
    </row>
    <row r="132" s="1" customFormat="1" ht="15" customHeight="1">
      <c r="B132" s="355"/>
      <c r="C132" s="336" t="s">
        <v>2602</v>
      </c>
      <c r="D132" s="336"/>
      <c r="E132" s="336"/>
      <c r="F132" s="337" t="s">
        <v>2591</v>
      </c>
      <c r="G132" s="336"/>
      <c r="H132" s="336" t="s">
        <v>2603</v>
      </c>
      <c r="I132" s="336" t="s">
        <v>2587</v>
      </c>
      <c r="J132" s="336">
        <v>20</v>
      </c>
      <c r="K132" s="358"/>
    </row>
    <row r="133" s="1" customFormat="1" ht="15" customHeight="1">
      <c r="B133" s="355"/>
      <c r="C133" s="310" t="s">
        <v>2590</v>
      </c>
      <c r="D133" s="310"/>
      <c r="E133" s="310"/>
      <c r="F133" s="333" t="s">
        <v>2591</v>
      </c>
      <c r="G133" s="310"/>
      <c r="H133" s="310" t="s">
        <v>2625</v>
      </c>
      <c r="I133" s="310" t="s">
        <v>2587</v>
      </c>
      <c r="J133" s="310">
        <v>50</v>
      </c>
      <c r="K133" s="358"/>
    </row>
    <row r="134" s="1" customFormat="1" ht="15" customHeight="1">
      <c r="B134" s="355"/>
      <c r="C134" s="310" t="s">
        <v>2604</v>
      </c>
      <c r="D134" s="310"/>
      <c r="E134" s="310"/>
      <c r="F134" s="333" t="s">
        <v>2591</v>
      </c>
      <c r="G134" s="310"/>
      <c r="H134" s="310" t="s">
        <v>2625</v>
      </c>
      <c r="I134" s="310" t="s">
        <v>2587</v>
      </c>
      <c r="J134" s="310">
        <v>50</v>
      </c>
      <c r="K134" s="358"/>
    </row>
    <row r="135" s="1" customFormat="1" ht="15" customHeight="1">
      <c r="B135" s="355"/>
      <c r="C135" s="310" t="s">
        <v>2610</v>
      </c>
      <c r="D135" s="310"/>
      <c r="E135" s="310"/>
      <c r="F135" s="333" t="s">
        <v>2591</v>
      </c>
      <c r="G135" s="310"/>
      <c r="H135" s="310" t="s">
        <v>2625</v>
      </c>
      <c r="I135" s="310" t="s">
        <v>2587</v>
      </c>
      <c r="J135" s="310">
        <v>50</v>
      </c>
      <c r="K135" s="358"/>
    </row>
    <row r="136" s="1" customFormat="1" ht="15" customHeight="1">
      <c r="B136" s="355"/>
      <c r="C136" s="310" t="s">
        <v>2612</v>
      </c>
      <c r="D136" s="310"/>
      <c r="E136" s="310"/>
      <c r="F136" s="333" t="s">
        <v>2591</v>
      </c>
      <c r="G136" s="310"/>
      <c r="H136" s="310" t="s">
        <v>2625</v>
      </c>
      <c r="I136" s="310" t="s">
        <v>2587</v>
      </c>
      <c r="J136" s="310">
        <v>50</v>
      </c>
      <c r="K136" s="358"/>
    </row>
    <row r="137" s="1" customFormat="1" ht="15" customHeight="1">
      <c r="B137" s="355"/>
      <c r="C137" s="310" t="s">
        <v>2613</v>
      </c>
      <c r="D137" s="310"/>
      <c r="E137" s="310"/>
      <c r="F137" s="333" t="s">
        <v>2591</v>
      </c>
      <c r="G137" s="310"/>
      <c r="H137" s="310" t="s">
        <v>2638</v>
      </c>
      <c r="I137" s="310" t="s">
        <v>2587</v>
      </c>
      <c r="J137" s="310">
        <v>255</v>
      </c>
      <c r="K137" s="358"/>
    </row>
    <row r="138" s="1" customFormat="1" ht="15" customHeight="1">
      <c r="B138" s="355"/>
      <c r="C138" s="310" t="s">
        <v>2615</v>
      </c>
      <c r="D138" s="310"/>
      <c r="E138" s="310"/>
      <c r="F138" s="333" t="s">
        <v>2585</v>
      </c>
      <c r="G138" s="310"/>
      <c r="H138" s="310" t="s">
        <v>2639</v>
      </c>
      <c r="I138" s="310" t="s">
        <v>2617</v>
      </c>
      <c r="J138" s="310"/>
      <c r="K138" s="358"/>
    </row>
    <row r="139" s="1" customFormat="1" ht="15" customHeight="1">
      <c r="B139" s="355"/>
      <c r="C139" s="310" t="s">
        <v>2618</v>
      </c>
      <c r="D139" s="310"/>
      <c r="E139" s="310"/>
      <c r="F139" s="333" t="s">
        <v>2585</v>
      </c>
      <c r="G139" s="310"/>
      <c r="H139" s="310" t="s">
        <v>2640</v>
      </c>
      <c r="I139" s="310" t="s">
        <v>2620</v>
      </c>
      <c r="J139" s="310"/>
      <c r="K139" s="358"/>
    </row>
    <row r="140" s="1" customFormat="1" ht="15" customHeight="1">
      <c r="B140" s="355"/>
      <c r="C140" s="310" t="s">
        <v>2621</v>
      </c>
      <c r="D140" s="310"/>
      <c r="E140" s="310"/>
      <c r="F140" s="333" t="s">
        <v>2585</v>
      </c>
      <c r="G140" s="310"/>
      <c r="H140" s="310" t="s">
        <v>2621</v>
      </c>
      <c r="I140" s="310" t="s">
        <v>2620</v>
      </c>
      <c r="J140" s="310"/>
      <c r="K140" s="358"/>
    </row>
    <row r="141" s="1" customFormat="1" ht="15" customHeight="1">
      <c r="B141" s="355"/>
      <c r="C141" s="310" t="s">
        <v>36</v>
      </c>
      <c r="D141" s="310"/>
      <c r="E141" s="310"/>
      <c r="F141" s="333" t="s">
        <v>2585</v>
      </c>
      <c r="G141" s="310"/>
      <c r="H141" s="310" t="s">
        <v>2641</v>
      </c>
      <c r="I141" s="310" t="s">
        <v>2620</v>
      </c>
      <c r="J141" s="310"/>
      <c r="K141" s="358"/>
    </row>
    <row r="142" s="1" customFormat="1" ht="15" customHeight="1">
      <c r="B142" s="355"/>
      <c r="C142" s="310" t="s">
        <v>2642</v>
      </c>
      <c r="D142" s="310"/>
      <c r="E142" s="310"/>
      <c r="F142" s="333" t="s">
        <v>2585</v>
      </c>
      <c r="G142" s="310"/>
      <c r="H142" s="310" t="s">
        <v>2643</v>
      </c>
      <c r="I142" s="310" t="s">
        <v>2620</v>
      </c>
      <c r="J142" s="310"/>
      <c r="K142" s="358"/>
    </row>
    <row r="143" s="1" customFormat="1" ht="15" customHeight="1">
      <c r="B143" s="359"/>
      <c r="C143" s="360"/>
      <c r="D143" s="360"/>
      <c r="E143" s="360"/>
      <c r="F143" s="360"/>
      <c r="G143" s="360"/>
      <c r="H143" s="360"/>
      <c r="I143" s="360"/>
      <c r="J143" s="360"/>
      <c r="K143" s="361"/>
    </row>
    <row r="144" s="1" customFormat="1" ht="18.75" customHeight="1">
      <c r="B144" s="346"/>
      <c r="C144" s="346"/>
      <c r="D144" s="346"/>
      <c r="E144" s="346"/>
      <c r="F144" s="347"/>
      <c r="G144" s="346"/>
      <c r="H144" s="346"/>
      <c r="I144" s="346"/>
      <c r="J144" s="346"/>
      <c r="K144" s="346"/>
    </row>
    <row r="145" s="1" customFormat="1" ht="18.75" customHeight="1"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</row>
    <row r="146" s="1" customFormat="1" ht="7.5" customHeight="1">
      <c r="B146" s="319"/>
      <c r="C146" s="320"/>
      <c r="D146" s="320"/>
      <c r="E146" s="320"/>
      <c r="F146" s="320"/>
      <c r="G146" s="320"/>
      <c r="H146" s="320"/>
      <c r="I146" s="320"/>
      <c r="J146" s="320"/>
      <c r="K146" s="321"/>
    </row>
    <row r="147" s="1" customFormat="1" ht="45" customHeight="1">
      <c r="B147" s="322"/>
      <c r="C147" s="323" t="s">
        <v>2644</v>
      </c>
      <c r="D147" s="323"/>
      <c r="E147" s="323"/>
      <c r="F147" s="323"/>
      <c r="G147" s="323"/>
      <c r="H147" s="323"/>
      <c r="I147" s="323"/>
      <c r="J147" s="323"/>
      <c r="K147" s="324"/>
    </row>
    <row r="148" s="1" customFormat="1" ht="17.25" customHeight="1">
      <c r="B148" s="322"/>
      <c r="C148" s="325" t="s">
        <v>2579</v>
      </c>
      <c r="D148" s="325"/>
      <c r="E148" s="325"/>
      <c r="F148" s="325" t="s">
        <v>2580</v>
      </c>
      <c r="G148" s="326"/>
      <c r="H148" s="325" t="s">
        <v>52</v>
      </c>
      <c r="I148" s="325" t="s">
        <v>55</v>
      </c>
      <c r="J148" s="325" t="s">
        <v>2581</v>
      </c>
      <c r="K148" s="324"/>
    </row>
    <row r="149" s="1" customFormat="1" ht="17.25" customHeight="1">
      <c r="B149" s="322"/>
      <c r="C149" s="327" t="s">
        <v>2582</v>
      </c>
      <c r="D149" s="327"/>
      <c r="E149" s="327"/>
      <c r="F149" s="328" t="s">
        <v>2583</v>
      </c>
      <c r="G149" s="329"/>
      <c r="H149" s="327"/>
      <c r="I149" s="327"/>
      <c r="J149" s="327" t="s">
        <v>2584</v>
      </c>
      <c r="K149" s="324"/>
    </row>
    <row r="150" s="1" customFormat="1" ht="5.25" customHeight="1">
      <c r="B150" s="335"/>
      <c r="C150" s="330"/>
      <c r="D150" s="330"/>
      <c r="E150" s="330"/>
      <c r="F150" s="330"/>
      <c r="G150" s="331"/>
      <c r="H150" s="330"/>
      <c r="I150" s="330"/>
      <c r="J150" s="330"/>
      <c r="K150" s="358"/>
    </row>
    <row r="151" s="1" customFormat="1" ht="15" customHeight="1">
      <c r="B151" s="335"/>
      <c r="C151" s="362" t="s">
        <v>2588</v>
      </c>
      <c r="D151" s="310"/>
      <c r="E151" s="310"/>
      <c r="F151" s="363" t="s">
        <v>2585</v>
      </c>
      <c r="G151" s="310"/>
      <c r="H151" s="362" t="s">
        <v>2625</v>
      </c>
      <c r="I151" s="362" t="s">
        <v>2587</v>
      </c>
      <c r="J151" s="362">
        <v>120</v>
      </c>
      <c r="K151" s="358"/>
    </row>
    <row r="152" s="1" customFormat="1" ht="15" customHeight="1">
      <c r="B152" s="335"/>
      <c r="C152" s="362" t="s">
        <v>2634</v>
      </c>
      <c r="D152" s="310"/>
      <c r="E152" s="310"/>
      <c r="F152" s="363" t="s">
        <v>2585</v>
      </c>
      <c r="G152" s="310"/>
      <c r="H152" s="362" t="s">
        <v>2645</v>
      </c>
      <c r="I152" s="362" t="s">
        <v>2587</v>
      </c>
      <c r="J152" s="362" t="s">
        <v>2636</v>
      </c>
      <c r="K152" s="358"/>
    </row>
    <row r="153" s="1" customFormat="1" ht="15" customHeight="1">
      <c r="B153" s="335"/>
      <c r="C153" s="362" t="s">
        <v>83</v>
      </c>
      <c r="D153" s="310"/>
      <c r="E153" s="310"/>
      <c r="F153" s="363" t="s">
        <v>2585</v>
      </c>
      <c r="G153" s="310"/>
      <c r="H153" s="362" t="s">
        <v>2646</v>
      </c>
      <c r="I153" s="362" t="s">
        <v>2587</v>
      </c>
      <c r="J153" s="362" t="s">
        <v>2636</v>
      </c>
      <c r="K153" s="358"/>
    </row>
    <row r="154" s="1" customFormat="1" ht="15" customHeight="1">
      <c r="B154" s="335"/>
      <c r="C154" s="362" t="s">
        <v>2590</v>
      </c>
      <c r="D154" s="310"/>
      <c r="E154" s="310"/>
      <c r="F154" s="363" t="s">
        <v>2591</v>
      </c>
      <c r="G154" s="310"/>
      <c r="H154" s="362" t="s">
        <v>2625</v>
      </c>
      <c r="I154" s="362" t="s">
        <v>2587</v>
      </c>
      <c r="J154" s="362">
        <v>50</v>
      </c>
      <c r="K154" s="358"/>
    </row>
    <row r="155" s="1" customFormat="1" ht="15" customHeight="1">
      <c r="B155" s="335"/>
      <c r="C155" s="362" t="s">
        <v>2593</v>
      </c>
      <c r="D155" s="310"/>
      <c r="E155" s="310"/>
      <c r="F155" s="363" t="s">
        <v>2585</v>
      </c>
      <c r="G155" s="310"/>
      <c r="H155" s="362" t="s">
        <v>2625</v>
      </c>
      <c r="I155" s="362" t="s">
        <v>2595</v>
      </c>
      <c r="J155" s="362"/>
      <c r="K155" s="358"/>
    </row>
    <row r="156" s="1" customFormat="1" ht="15" customHeight="1">
      <c r="B156" s="335"/>
      <c r="C156" s="362" t="s">
        <v>2604</v>
      </c>
      <c r="D156" s="310"/>
      <c r="E156" s="310"/>
      <c r="F156" s="363" t="s">
        <v>2591</v>
      </c>
      <c r="G156" s="310"/>
      <c r="H156" s="362" t="s">
        <v>2625</v>
      </c>
      <c r="I156" s="362" t="s">
        <v>2587</v>
      </c>
      <c r="J156" s="362">
        <v>50</v>
      </c>
      <c r="K156" s="358"/>
    </row>
    <row r="157" s="1" customFormat="1" ht="15" customHeight="1">
      <c r="B157" s="335"/>
      <c r="C157" s="362" t="s">
        <v>2612</v>
      </c>
      <c r="D157" s="310"/>
      <c r="E157" s="310"/>
      <c r="F157" s="363" t="s">
        <v>2591</v>
      </c>
      <c r="G157" s="310"/>
      <c r="H157" s="362" t="s">
        <v>2625</v>
      </c>
      <c r="I157" s="362" t="s">
        <v>2587</v>
      </c>
      <c r="J157" s="362">
        <v>50</v>
      </c>
      <c r="K157" s="358"/>
    </row>
    <row r="158" s="1" customFormat="1" ht="15" customHeight="1">
      <c r="B158" s="335"/>
      <c r="C158" s="362" t="s">
        <v>2610</v>
      </c>
      <c r="D158" s="310"/>
      <c r="E158" s="310"/>
      <c r="F158" s="363" t="s">
        <v>2591</v>
      </c>
      <c r="G158" s="310"/>
      <c r="H158" s="362" t="s">
        <v>2625</v>
      </c>
      <c r="I158" s="362" t="s">
        <v>2587</v>
      </c>
      <c r="J158" s="362">
        <v>50</v>
      </c>
      <c r="K158" s="358"/>
    </row>
    <row r="159" s="1" customFormat="1" ht="15" customHeight="1">
      <c r="B159" s="335"/>
      <c r="C159" s="362" t="s">
        <v>138</v>
      </c>
      <c r="D159" s="310"/>
      <c r="E159" s="310"/>
      <c r="F159" s="363" t="s">
        <v>2585</v>
      </c>
      <c r="G159" s="310"/>
      <c r="H159" s="362" t="s">
        <v>2647</v>
      </c>
      <c r="I159" s="362" t="s">
        <v>2587</v>
      </c>
      <c r="J159" s="362" t="s">
        <v>2648</v>
      </c>
      <c r="K159" s="358"/>
    </row>
    <row r="160" s="1" customFormat="1" ht="15" customHeight="1">
      <c r="B160" s="335"/>
      <c r="C160" s="362" t="s">
        <v>2649</v>
      </c>
      <c r="D160" s="310"/>
      <c r="E160" s="310"/>
      <c r="F160" s="363" t="s">
        <v>2585</v>
      </c>
      <c r="G160" s="310"/>
      <c r="H160" s="362" t="s">
        <v>2650</v>
      </c>
      <c r="I160" s="362" t="s">
        <v>2620</v>
      </c>
      <c r="J160" s="362"/>
      <c r="K160" s="358"/>
    </row>
    <row r="161" s="1" customFormat="1" ht="15" customHeight="1">
      <c r="B161" s="364"/>
      <c r="C161" s="344"/>
      <c r="D161" s="344"/>
      <c r="E161" s="344"/>
      <c r="F161" s="344"/>
      <c r="G161" s="344"/>
      <c r="H161" s="344"/>
      <c r="I161" s="344"/>
      <c r="J161" s="344"/>
      <c r="K161" s="365"/>
    </row>
    <row r="162" s="1" customFormat="1" ht="18.75" customHeight="1">
      <c r="B162" s="346"/>
      <c r="C162" s="356"/>
      <c r="D162" s="356"/>
      <c r="E162" s="356"/>
      <c r="F162" s="366"/>
      <c r="G162" s="356"/>
      <c r="H162" s="356"/>
      <c r="I162" s="356"/>
      <c r="J162" s="356"/>
      <c r="K162" s="346"/>
    </row>
    <row r="163" s="1" customFormat="1" ht="18.75" customHeight="1">
      <c r="B163" s="318"/>
      <c r="C163" s="318"/>
      <c r="D163" s="318"/>
      <c r="E163" s="318"/>
      <c r="F163" s="318"/>
      <c r="G163" s="318"/>
      <c r="H163" s="318"/>
      <c r="I163" s="318"/>
      <c r="J163" s="318"/>
      <c r="K163" s="318"/>
    </row>
    <row r="164" s="1" customFormat="1" ht="7.5" customHeight="1">
      <c r="B164" s="297"/>
      <c r="C164" s="298"/>
      <c r="D164" s="298"/>
      <c r="E164" s="298"/>
      <c r="F164" s="298"/>
      <c r="G164" s="298"/>
      <c r="H164" s="298"/>
      <c r="I164" s="298"/>
      <c r="J164" s="298"/>
      <c r="K164" s="299"/>
    </row>
    <row r="165" s="1" customFormat="1" ht="45" customHeight="1">
      <c r="B165" s="300"/>
      <c r="C165" s="301" t="s">
        <v>2651</v>
      </c>
      <c r="D165" s="301"/>
      <c r="E165" s="301"/>
      <c r="F165" s="301"/>
      <c r="G165" s="301"/>
      <c r="H165" s="301"/>
      <c r="I165" s="301"/>
      <c r="J165" s="301"/>
      <c r="K165" s="302"/>
    </row>
    <row r="166" s="1" customFormat="1" ht="17.25" customHeight="1">
      <c r="B166" s="300"/>
      <c r="C166" s="325" t="s">
        <v>2579</v>
      </c>
      <c r="D166" s="325"/>
      <c r="E166" s="325"/>
      <c r="F166" s="325" t="s">
        <v>2580</v>
      </c>
      <c r="G166" s="367"/>
      <c r="H166" s="368" t="s">
        <v>52</v>
      </c>
      <c r="I166" s="368" t="s">
        <v>55</v>
      </c>
      <c r="J166" s="325" t="s">
        <v>2581</v>
      </c>
      <c r="K166" s="302"/>
    </row>
    <row r="167" s="1" customFormat="1" ht="17.25" customHeight="1">
      <c r="B167" s="303"/>
      <c r="C167" s="327" t="s">
        <v>2582</v>
      </c>
      <c r="D167" s="327"/>
      <c r="E167" s="327"/>
      <c r="F167" s="328" t="s">
        <v>2583</v>
      </c>
      <c r="G167" s="369"/>
      <c r="H167" s="370"/>
      <c r="I167" s="370"/>
      <c r="J167" s="327" t="s">
        <v>2584</v>
      </c>
      <c r="K167" s="305"/>
    </row>
    <row r="168" s="1" customFormat="1" ht="5.25" customHeight="1">
      <c r="B168" s="335"/>
      <c r="C168" s="330"/>
      <c r="D168" s="330"/>
      <c r="E168" s="330"/>
      <c r="F168" s="330"/>
      <c r="G168" s="331"/>
      <c r="H168" s="330"/>
      <c r="I168" s="330"/>
      <c r="J168" s="330"/>
      <c r="K168" s="358"/>
    </row>
    <row r="169" s="1" customFormat="1" ht="15" customHeight="1">
      <c r="B169" s="335"/>
      <c r="C169" s="310" t="s">
        <v>2588</v>
      </c>
      <c r="D169" s="310"/>
      <c r="E169" s="310"/>
      <c r="F169" s="333" t="s">
        <v>2585</v>
      </c>
      <c r="G169" s="310"/>
      <c r="H169" s="310" t="s">
        <v>2625</v>
      </c>
      <c r="I169" s="310" t="s">
        <v>2587</v>
      </c>
      <c r="J169" s="310">
        <v>120</v>
      </c>
      <c r="K169" s="358"/>
    </row>
    <row r="170" s="1" customFormat="1" ht="15" customHeight="1">
      <c r="B170" s="335"/>
      <c r="C170" s="310" t="s">
        <v>2634</v>
      </c>
      <c r="D170" s="310"/>
      <c r="E170" s="310"/>
      <c r="F170" s="333" t="s">
        <v>2585</v>
      </c>
      <c r="G170" s="310"/>
      <c r="H170" s="310" t="s">
        <v>2635</v>
      </c>
      <c r="I170" s="310" t="s">
        <v>2587</v>
      </c>
      <c r="J170" s="310" t="s">
        <v>2636</v>
      </c>
      <c r="K170" s="358"/>
    </row>
    <row r="171" s="1" customFormat="1" ht="15" customHeight="1">
      <c r="B171" s="335"/>
      <c r="C171" s="310" t="s">
        <v>83</v>
      </c>
      <c r="D171" s="310"/>
      <c r="E171" s="310"/>
      <c r="F171" s="333" t="s">
        <v>2585</v>
      </c>
      <c r="G171" s="310"/>
      <c r="H171" s="310" t="s">
        <v>2652</v>
      </c>
      <c r="I171" s="310" t="s">
        <v>2587</v>
      </c>
      <c r="J171" s="310" t="s">
        <v>2636</v>
      </c>
      <c r="K171" s="358"/>
    </row>
    <row r="172" s="1" customFormat="1" ht="15" customHeight="1">
      <c r="B172" s="335"/>
      <c r="C172" s="310" t="s">
        <v>2590</v>
      </c>
      <c r="D172" s="310"/>
      <c r="E172" s="310"/>
      <c r="F172" s="333" t="s">
        <v>2591</v>
      </c>
      <c r="G172" s="310"/>
      <c r="H172" s="310" t="s">
        <v>2652</v>
      </c>
      <c r="I172" s="310" t="s">
        <v>2587</v>
      </c>
      <c r="J172" s="310">
        <v>50</v>
      </c>
      <c r="K172" s="358"/>
    </row>
    <row r="173" s="1" customFormat="1" ht="15" customHeight="1">
      <c r="B173" s="335"/>
      <c r="C173" s="310" t="s">
        <v>2593</v>
      </c>
      <c r="D173" s="310"/>
      <c r="E173" s="310"/>
      <c r="F173" s="333" t="s">
        <v>2585</v>
      </c>
      <c r="G173" s="310"/>
      <c r="H173" s="310" t="s">
        <v>2652</v>
      </c>
      <c r="I173" s="310" t="s">
        <v>2595</v>
      </c>
      <c r="J173" s="310"/>
      <c r="K173" s="358"/>
    </row>
    <row r="174" s="1" customFormat="1" ht="15" customHeight="1">
      <c r="B174" s="335"/>
      <c r="C174" s="310" t="s">
        <v>2604</v>
      </c>
      <c r="D174" s="310"/>
      <c r="E174" s="310"/>
      <c r="F174" s="333" t="s">
        <v>2591</v>
      </c>
      <c r="G174" s="310"/>
      <c r="H174" s="310" t="s">
        <v>2652</v>
      </c>
      <c r="I174" s="310" t="s">
        <v>2587</v>
      </c>
      <c r="J174" s="310">
        <v>50</v>
      </c>
      <c r="K174" s="358"/>
    </row>
    <row r="175" s="1" customFormat="1" ht="15" customHeight="1">
      <c r="B175" s="335"/>
      <c r="C175" s="310" t="s">
        <v>2612</v>
      </c>
      <c r="D175" s="310"/>
      <c r="E175" s="310"/>
      <c r="F175" s="333" t="s">
        <v>2591</v>
      </c>
      <c r="G175" s="310"/>
      <c r="H175" s="310" t="s">
        <v>2652</v>
      </c>
      <c r="I175" s="310" t="s">
        <v>2587</v>
      </c>
      <c r="J175" s="310">
        <v>50</v>
      </c>
      <c r="K175" s="358"/>
    </row>
    <row r="176" s="1" customFormat="1" ht="15" customHeight="1">
      <c r="B176" s="335"/>
      <c r="C176" s="310" t="s">
        <v>2610</v>
      </c>
      <c r="D176" s="310"/>
      <c r="E176" s="310"/>
      <c r="F176" s="333" t="s">
        <v>2591</v>
      </c>
      <c r="G176" s="310"/>
      <c r="H176" s="310" t="s">
        <v>2652</v>
      </c>
      <c r="I176" s="310" t="s">
        <v>2587</v>
      </c>
      <c r="J176" s="310">
        <v>50</v>
      </c>
      <c r="K176" s="358"/>
    </row>
    <row r="177" s="1" customFormat="1" ht="15" customHeight="1">
      <c r="B177" s="335"/>
      <c r="C177" s="310" t="s">
        <v>150</v>
      </c>
      <c r="D177" s="310"/>
      <c r="E177" s="310"/>
      <c r="F177" s="333" t="s">
        <v>2585</v>
      </c>
      <c r="G177" s="310"/>
      <c r="H177" s="310" t="s">
        <v>2653</v>
      </c>
      <c r="I177" s="310" t="s">
        <v>2654</v>
      </c>
      <c r="J177" s="310"/>
      <c r="K177" s="358"/>
    </row>
    <row r="178" s="1" customFormat="1" ht="15" customHeight="1">
      <c r="B178" s="335"/>
      <c r="C178" s="310" t="s">
        <v>55</v>
      </c>
      <c r="D178" s="310"/>
      <c r="E178" s="310"/>
      <c r="F178" s="333" t="s">
        <v>2585</v>
      </c>
      <c r="G178" s="310"/>
      <c r="H178" s="310" t="s">
        <v>2655</v>
      </c>
      <c r="I178" s="310" t="s">
        <v>2656</v>
      </c>
      <c r="J178" s="310">
        <v>1</v>
      </c>
      <c r="K178" s="358"/>
    </row>
    <row r="179" s="1" customFormat="1" ht="15" customHeight="1">
      <c r="B179" s="335"/>
      <c r="C179" s="310" t="s">
        <v>51</v>
      </c>
      <c r="D179" s="310"/>
      <c r="E179" s="310"/>
      <c r="F179" s="333" t="s">
        <v>2585</v>
      </c>
      <c r="G179" s="310"/>
      <c r="H179" s="310" t="s">
        <v>2657</v>
      </c>
      <c r="I179" s="310" t="s">
        <v>2587</v>
      </c>
      <c r="J179" s="310">
        <v>20</v>
      </c>
      <c r="K179" s="358"/>
    </row>
    <row r="180" s="1" customFormat="1" ht="15" customHeight="1">
      <c r="B180" s="335"/>
      <c r="C180" s="310" t="s">
        <v>52</v>
      </c>
      <c r="D180" s="310"/>
      <c r="E180" s="310"/>
      <c r="F180" s="333" t="s">
        <v>2585</v>
      </c>
      <c r="G180" s="310"/>
      <c r="H180" s="310" t="s">
        <v>2658</v>
      </c>
      <c r="I180" s="310" t="s">
        <v>2587</v>
      </c>
      <c r="J180" s="310">
        <v>255</v>
      </c>
      <c r="K180" s="358"/>
    </row>
    <row r="181" s="1" customFormat="1" ht="15" customHeight="1">
      <c r="B181" s="335"/>
      <c r="C181" s="310" t="s">
        <v>151</v>
      </c>
      <c r="D181" s="310"/>
      <c r="E181" s="310"/>
      <c r="F181" s="333" t="s">
        <v>2585</v>
      </c>
      <c r="G181" s="310"/>
      <c r="H181" s="310" t="s">
        <v>2549</v>
      </c>
      <c r="I181" s="310" t="s">
        <v>2587</v>
      </c>
      <c r="J181" s="310">
        <v>10</v>
      </c>
      <c r="K181" s="358"/>
    </row>
    <row r="182" s="1" customFormat="1" ht="15" customHeight="1">
      <c r="B182" s="335"/>
      <c r="C182" s="310" t="s">
        <v>152</v>
      </c>
      <c r="D182" s="310"/>
      <c r="E182" s="310"/>
      <c r="F182" s="333" t="s">
        <v>2585</v>
      </c>
      <c r="G182" s="310"/>
      <c r="H182" s="310" t="s">
        <v>2659</v>
      </c>
      <c r="I182" s="310" t="s">
        <v>2620</v>
      </c>
      <c r="J182" s="310"/>
      <c r="K182" s="358"/>
    </row>
    <row r="183" s="1" customFormat="1" ht="15" customHeight="1">
      <c r="B183" s="335"/>
      <c r="C183" s="310" t="s">
        <v>2660</v>
      </c>
      <c r="D183" s="310"/>
      <c r="E183" s="310"/>
      <c r="F183" s="333" t="s">
        <v>2585</v>
      </c>
      <c r="G183" s="310"/>
      <c r="H183" s="310" t="s">
        <v>2661</v>
      </c>
      <c r="I183" s="310" t="s">
        <v>2620</v>
      </c>
      <c r="J183" s="310"/>
      <c r="K183" s="358"/>
    </row>
    <row r="184" s="1" customFormat="1" ht="15" customHeight="1">
      <c r="B184" s="335"/>
      <c r="C184" s="310" t="s">
        <v>2649</v>
      </c>
      <c r="D184" s="310"/>
      <c r="E184" s="310"/>
      <c r="F184" s="333" t="s">
        <v>2585</v>
      </c>
      <c r="G184" s="310"/>
      <c r="H184" s="310" t="s">
        <v>2662</v>
      </c>
      <c r="I184" s="310" t="s">
        <v>2620</v>
      </c>
      <c r="J184" s="310"/>
      <c r="K184" s="358"/>
    </row>
    <row r="185" s="1" customFormat="1" ht="15" customHeight="1">
      <c r="B185" s="335"/>
      <c r="C185" s="310" t="s">
        <v>154</v>
      </c>
      <c r="D185" s="310"/>
      <c r="E185" s="310"/>
      <c r="F185" s="333" t="s">
        <v>2591</v>
      </c>
      <c r="G185" s="310"/>
      <c r="H185" s="310" t="s">
        <v>2663</v>
      </c>
      <c r="I185" s="310" t="s">
        <v>2587</v>
      </c>
      <c r="J185" s="310">
        <v>50</v>
      </c>
      <c r="K185" s="358"/>
    </row>
    <row r="186" s="1" customFormat="1" ht="15" customHeight="1">
      <c r="B186" s="335"/>
      <c r="C186" s="310" t="s">
        <v>2664</v>
      </c>
      <c r="D186" s="310"/>
      <c r="E186" s="310"/>
      <c r="F186" s="333" t="s">
        <v>2591</v>
      </c>
      <c r="G186" s="310"/>
      <c r="H186" s="310" t="s">
        <v>2665</v>
      </c>
      <c r="I186" s="310" t="s">
        <v>2666</v>
      </c>
      <c r="J186" s="310"/>
      <c r="K186" s="358"/>
    </row>
    <row r="187" s="1" customFormat="1" ht="15" customHeight="1">
      <c r="B187" s="335"/>
      <c r="C187" s="310" t="s">
        <v>2667</v>
      </c>
      <c r="D187" s="310"/>
      <c r="E187" s="310"/>
      <c r="F187" s="333" t="s">
        <v>2591</v>
      </c>
      <c r="G187" s="310"/>
      <c r="H187" s="310" t="s">
        <v>2668</v>
      </c>
      <c r="I187" s="310" t="s">
        <v>2666</v>
      </c>
      <c r="J187" s="310"/>
      <c r="K187" s="358"/>
    </row>
    <row r="188" s="1" customFormat="1" ht="15" customHeight="1">
      <c r="B188" s="335"/>
      <c r="C188" s="310" t="s">
        <v>2669</v>
      </c>
      <c r="D188" s="310"/>
      <c r="E188" s="310"/>
      <c r="F188" s="333" t="s">
        <v>2591</v>
      </c>
      <c r="G188" s="310"/>
      <c r="H188" s="310" t="s">
        <v>2670</v>
      </c>
      <c r="I188" s="310" t="s">
        <v>2666</v>
      </c>
      <c r="J188" s="310"/>
      <c r="K188" s="358"/>
    </row>
    <row r="189" s="1" customFormat="1" ht="15" customHeight="1">
      <c r="B189" s="335"/>
      <c r="C189" s="371" t="s">
        <v>2671</v>
      </c>
      <c r="D189" s="310"/>
      <c r="E189" s="310"/>
      <c r="F189" s="333" t="s">
        <v>2591</v>
      </c>
      <c r="G189" s="310"/>
      <c r="H189" s="310" t="s">
        <v>2672</v>
      </c>
      <c r="I189" s="310" t="s">
        <v>2673</v>
      </c>
      <c r="J189" s="372" t="s">
        <v>2674</v>
      </c>
      <c r="K189" s="358"/>
    </row>
    <row r="190" s="18" customFormat="1" ht="15" customHeight="1">
      <c r="B190" s="373"/>
      <c r="C190" s="374" t="s">
        <v>2675</v>
      </c>
      <c r="D190" s="375"/>
      <c r="E190" s="375"/>
      <c r="F190" s="376" t="s">
        <v>2591</v>
      </c>
      <c r="G190" s="375"/>
      <c r="H190" s="375" t="s">
        <v>2676</v>
      </c>
      <c r="I190" s="375" t="s">
        <v>2673</v>
      </c>
      <c r="J190" s="377" t="s">
        <v>2674</v>
      </c>
      <c r="K190" s="378"/>
    </row>
    <row r="191" s="1" customFormat="1" ht="15" customHeight="1">
      <c r="B191" s="335"/>
      <c r="C191" s="371" t="s">
        <v>40</v>
      </c>
      <c r="D191" s="310"/>
      <c r="E191" s="310"/>
      <c r="F191" s="333" t="s">
        <v>2585</v>
      </c>
      <c r="G191" s="310"/>
      <c r="H191" s="307" t="s">
        <v>2677</v>
      </c>
      <c r="I191" s="310" t="s">
        <v>2678</v>
      </c>
      <c r="J191" s="310"/>
      <c r="K191" s="358"/>
    </row>
    <row r="192" s="1" customFormat="1" ht="15" customHeight="1">
      <c r="B192" s="335"/>
      <c r="C192" s="371" t="s">
        <v>2679</v>
      </c>
      <c r="D192" s="310"/>
      <c r="E192" s="310"/>
      <c r="F192" s="333" t="s">
        <v>2585</v>
      </c>
      <c r="G192" s="310"/>
      <c r="H192" s="310" t="s">
        <v>2680</v>
      </c>
      <c r="I192" s="310" t="s">
        <v>2620</v>
      </c>
      <c r="J192" s="310"/>
      <c r="K192" s="358"/>
    </row>
    <row r="193" s="1" customFormat="1" ht="15" customHeight="1">
      <c r="B193" s="335"/>
      <c r="C193" s="371" t="s">
        <v>2681</v>
      </c>
      <c r="D193" s="310"/>
      <c r="E193" s="310"/>
      <c r="F193" s="333" t="s">
        <v>2585</v>
      </c>
      <c r="G193" s="310"/>
      <c r="H193" s="310" t="s">
        <v>2682</v>
      </c>
      <c r="I193" s="310" t="s">
        <v>2620</v>
      </c>
      <c r="J193" s="310"/>
      <c r="K193" s="358"/>
    </row>
    <row r="194" s="1" customFormat="1" ht="15" customHeight="1">
      <c r="B194" s="335"/>
      <c r="C194" s="371" t="s">
        <v>2683</v>
      </c>
      <c r="D194" s="310"/>
      <c r="E194" s="310"/>
      <c r="F194" s="333" t="s">
        <v>2591</v>
      </c>
      <c r="G194" s="310"/>
      <c r="H194" s="310" t="s">
        <v>2684</v>
      </c>
      <c r="I194" s="310" t="s">
        <v>2620</v>
      </c>
      <c r="J194" s="310"/>
      <c r="K194" s="358"/>
    </row>
    <row r="195" s="1" customFormat="1" ht="15" customHeight="1">
      <c r="B195" s="364"/>
      <c r="C195" s="379"/>
      <c r="D195" s="344"/>
      <c r="E195" s="344"/>
      <c r="F195" s="344"/>
      <c r="G195" s="344"/>
      <c r="H195" s="344"/>
      <c r="I195" s="344"/>
      <c r="J195" s="344"/>
      <c r="K195" s="365"/>
    </row>
    <row r="196" s="1" customFormat="1" ht="18.75" customHeight="1">
      <c r="B196" s="346"/>
      <c r="C196" s="356"/>
      <c r="D196" s="356"/>
      <c r="E196" s="356"/>
      <c r="F196" s="366"/>
      <c r="G196" s="356"/>
      <c r="H196" s="356"/>
      <c r="I196" s="356"/>
      <c r="J196" s="356"/>
      <c r="K196" s="346"/>
    </row>
    <row r="197" s="1" customFormat="1" ht="18.75" customHeight="1">
      <c r="B197" s="346"/>
      <c r="C197" s="356"/>
      <c r="D197" s="356"/>
      <c r="E197" s="356"/>
      <c r="F197" s="366"/>
      <c r="G197" s="356"/>
      <c r="H197" s="356"/>
      <c r="I197" s="356"/>
      <c r="J197" s="356"/>
      <c r="K197" s="346"/>
    </row>
    <row r="198" s="1" customFormat="1" ht="18.75" customHeight="1">
      <c r="B198" s="318"/>
      <c r="C198" s="318"/>
      <c r="D198" s="318"/>
      <c r="E198" s="318"/>
      <c r="F198" s="318"/>
      <c r="G198" s="318"/>
      <c r="H198" s="318"/>
      <c r="I198" s="318"/>
      <c r="J198" s="318"/>
      <c r="K198" s="318"/>
    </row>
    <row r="199" s="1" customFormat="1" ht="13.5">
      <c r="B199" s="297"/>
      <c r="C199" s="298"/>
      <c r="D199" s="298"/>
      <c r="E199" s="298"/>
      <c r="F199" s="298"/>
      <c r="G199" s="298"/>
      <c r="H199" s="298"/>
      <c r="I199" s="298"/>
      <c r="J199" s="298"/>
      <c r="K199" s="299"/>
    </row>
    <row r="200" s="1" customFormat="1" ht="21">
      <c r="B200" s="300"/>
      <c r="C200" s="301" t="s">
        <v>2685</v>
      </c>
      <c r="D200" s="301"/>
      <c r="E200" s="301"/>
      <c r="F200" s="301"/>
      <c r="G200" s="301"/>
      <c r="H200" s="301"/>
      <c r="I200" s="301"/>
      <c r="J200" s="301"/>
      <c r="K200" s="302"/>
    </row>
    <row r="201" s="1" customFormat="1" ht="25.5" customHeight="1">
      <c r="B201" s="300"/>
      <c r="C201" s="380" t="s">
        <v>2686</v>
      </c>
      <c r="D201" s="380"/>
      <c r="E201" s="380"/>
      <c r="F201" s="380" t="s">
        <v>2687</v>
      </c>
      <c r="G201" s="381"/>
      <c r="H201" s="380" t="s">
        <v>2688</v>
      </c>
      <c r="I201" s="380"/>
      <c r="J201" s="380"/>
      <c r="K201" s="302"/>
    </row>
    <row r="202" s="1" customFormat="1" ht="5.25" customHeight="1">
      <c r="B202" s="335"/>
      <c r="C202" s="330"/>
      <c r="D202" s="330"/>
      <c r="E202" s="330"/>
      <c r="F202" s="330"/>
      <c r="G202" s="356"/>
      <c r="H202" s="330"/>
      <c r="I202" s="330"/>
      <c r="J202" s="330"/>
      <c r="K202" s="358"/>
    </row>
    <row r="203" s="1" customFormat="1" ht="15" customHeight="1">
      <c r="B203" s="335"/>
      <c r="C203" s="310" t="s">
        <v>2678</v>
      </c>
      <c r="D203" s="310"/>
      <c r="E203" s="310"/>
      <c r="F203" s="333" t="s">
        <v>41</v>
      </c>
      <c r="G203" s="310"/>
      <c r="H203" s="310" t="s">
        <v>2689</v>
      </c>
      <c r="I203" s="310"/>
      <c r="J203" s="310"/>
      <c r="K203" s="358"/>
    </row>
    <row r="204" s="1" customFormat="1" ht="15" customHeight="1">
      <c r="B204" s="335"/>
      <c r="C204" s="310"/>
      <c r="D204" s="310"/>
      <c r="E204" s="310"/>
      <c r="F204" s="333" t="s">
        <v>42</v>
      </c>
      <c r="G204" s="310"/>
      <c r="H204" s="310" t="s">
        <v>2690</v>
      </c>
      <c r="I204" s="310"/>
      <c r="J204" s="310"/>
      <c r="K204" s="358"/>
    </row>
    <row r="205" s="1" customFormat="1" ht="15" customHeight="1">
      <c r="B205" s="335"/>
      <c r="C205" s="310"/>
      <c r="D205" s="310"/>
      <c r="E205" s="310"/>
      <c r="F205" s="333" t="s">
        <v>45</v>
      </c>
      <c r="G205" s="310"/>
      <c r="H205" s="310" t="s">
        <v>2691</v>
      </c>
      <c r="I205" s="310"/>
      <c r="J205" s="310"/>
      <c r="K205" s="358"/>
    </row>
    <row r="206" s="1" customFormat="1" ht="15" customHeight="1">
      <c r="B206" s="335"/>
      <c r="C206" s="310"/>
      <c r="D206" s="310"/>
      <c r="E206" s="310"/>
      <c r="F206" s="333" t="s">
        <v>43</v>
      </c>
      <c r="G206" s="310"/>
      <c r="H206" s="310" t="s">
        <v>2692</v>
      </c>
      <c r="I206" s="310"/>
      <c r="J206" s="310"/>
      <c r="K206" s="358"/>
    </row>
    <row r="207" s="1" customFormat="1" ht="15" customHeight="1">
      <c r="B207" s="335"/>
      <c r="C207" s="310"/>
      <c r="D207" s="310"/>
      <c r="E207" s="310"/>
      <c r="F207" s="333" t="s">
        <v>44</v>
      </c>
      <c r="G207" s="310"/>
      <c r="H207" s="310" t="s">
        <v>2693</v>
      </c>
      <c r="I207" s="310"/>
      <c r="J207" s="310"/>
      <c r="K207" s="358"/>
    </row>
    <row r="208" s="1" customFormat="1" ht="15" customHeight="1">
      <c r="B208" s="335"/>
      <c r="C208" s="310"/>
      <c r="D208" s="310"/>
      <c r="E208" s="310"/>
      <c r="F208" s="333"/>
      <c r="G208" s="310"/>
      <c r="H208" s="310"/>
      <c r="I208" s="310"/>
      <c r="J208" s="310"/>
      <c r="K208" s="358"/>
    </row>
    <row r="209" s="1" customFormat="1" ht="15" customHeight="1">
      <c r="B209" s="335"/>
      <c r="C209" s="310" t="s">
        <v>2632</v>
      </c>
      <c r="D209" s="310"/>
      <c r="E209" s="310"/>
      <c r="F209" s="333" t="s">
        <v>76</v>
      </c>
      <c r="G209" s="310"/>
      <c r="H209" s="310" t="s">
        <v>2694</v>
      </c>
      <c r="I209" s="310"/>
      <c r="J209" s="310"/>
      <c r="K209" s="358"/>
    </row>
    <row r="210" s="1" customFormat="1" ht="15" customHeight="1">
      <c r="B210" s="335"/>
      <c r="C210" s="310"/>
      <c r="D210" s="310"/>
      <c r="E210" s="310"/>
      <c r="F210" s="333" t="s">
        <v>2528</v>
      </c>
      <c r="G210" s="310"/>
      <c r="H210" s="310" t="s">
        <v>2529</v>
      </c>
      <c r="I210" s="310"/>
      <c r="J210" s="310"/>
      <c r="K210" s="358"/>
    </row>
    <row r="211" s="1" customFormat="1" ht="15" customHeight="1">
      <c r="B211" s="335"/>
      <c r="C211" s="310"/>
      <c r="D211" s="310"/>
      <c r="E211" s="310"/>
      <c r="F211" s="333" t="s">
        <v>2526</v>
      </c>
      <c r="G211" s="310"/>
      <c r="H211" s="310" t="s">
        <v>2695</v>
      </c>
      <c r="I211" s="310"/>
      <c r="J211" s="310"/>
      <c r="K211" s="358"/>
    </row>
    <row r="212" s="1" customFormat="1" ht="15" customHeight="1">
      <c r="B212" s="382"/>
      <c r="C212" s="310"/>
      <c r="D212" s="310"/>
      <c r="E212" s="310"/>
      <c r="F212" s="333" t="s">
        <v>2530</v>
      </c>
      <c r="G212" s="371"/>
      <c r="H212" s="362" t="s">
        <v>2531</v>
      </c>
      <c r="I212" s="362"/>
      <c r="J212" s="362"/>
      <c r="K212" s="383"/>
    </row>
    <row r="213" s="1" customFormat="1" ht="15" customHeight="1">
      <c r="B213" s="382"/>
      <c r="C213" s="310"/>
      <c r="D213" s="310"/>
      <c r="E213" s="310"/>
      <c r="F213" s="333" t="s">
        <v>2532</v>
      </c>
      <c r="G213" s="371"/>
      <c r="H213" s="362" t="s">
        <v>2696</v>
      </c>
      <c r="I213" s="362"/>
      <c r="J213" s="362"/>
      <c r="K213" s="383"/>
    </row>
    <row r="214" s="1" customFormat="1" ht="15" customHeight="1">
      <c r="B214" s="382"/>
      <c r="C214" s="310"/>
      <c r="D214" s="310"/>
      <c r="E214" s="310"/>
      <c r="F214" s="333"/>
      <c r="G214" s="371"/>
      <c r="H214" s="362"/>
      <c r="I214" s="362"/>
      <c r="J214" s="362"/>
      <c r="K214" s="383"/>
    </row>
    <row r="215" s="1" customFormat="1" ht="15" customHeight="1">
      <c r="B215" s="382"/>
      <c r="C215" s="310" t="s">
        <v>2656</v>
      </c>
      <c r="D215" s="310"/>
      <c r="E215" s="310"/>
      <c r="F215" s="333">
        <v>1</v>
      </c>
      <c r="G215" s="371"/>
      <c r="H215" s="362" t="s">
        <v>2697</v>
      </c>
      <c r="I215" s="362"/>
      <c r="J215" s="362"/>
      <c r="K215" s="383"/>
    </row>
    <row r="216" s="1" customFormat="1" ht="15" customHeight="1">
      <c r="B216" s="382"/>
      <c r="C216" s="310"/>
      <c r="D216" s="310"/>
      <c r="E216" s="310"/>
      <c r="F216" s="333">
        <v>2</v>
      </c>
      <c r="G216" s="371"/>
      <c r="H216" s="362" t="s">
        <v>2698</v>
      </c>
      <c r="I216" s="362"/>
      <c r="J216" s="362"/>
      <c r="K216" s="383"/>
    </row>
    <row r="217" s="1" customFormat="1" ht="15" customHeight="1">
      <c r="B217" s="382"/>
      <c r="C217" s="310"/>
      <c r="D217" s="310"/>
      <c r="E217" s="310"/>
      <c r="F217" s="333">
        <v>3</v>
      </c>
      <c r="G217" s="371"/>
      <c r="H217" s="362" t="s">
        <v>2699</v>
      </c>
      <c r="I217" s="362"/>
      <c r="J217" s="362"/>
      <c r="K217" s="383"/>
    </row>
    <row r="218" s="1" customFormat="1" ht="15" customHeight="1">
      <c r="B218" s="382"/>
      <c r="C218" s="310"/>
      <c r="D218" s="310"/>
      <c r="E218" s="310"/>
      <c r="F218" s="333">
        <v>4</v>
      </c>
      <c r="G218" s="371"/>
      <c r="H218" s="362" t="s">
        <v>2700</v>
      </c>
      <c r="I218" s="362"/>
      <c r="J218" s="362"/>
      <c r="K218" s="383"/>
    </row>
    <row r="219" s="1" customFormat="1" ht="12.75" customHeight="1">
      <c r="B219" s="384"/>
      <c r="C219" s="385"/>
      <c r="D219" s="385"/>
      <c r="E219" s="385"/>
      <c r="F219" s="385"/>
      <c r="G219" s="385"/>
      <c r="H219" s="385"/>
      <c r="I219" s="385"/>
      <c r="J219" s="385"/>
      <c r="K219" s="386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134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ROUND((SUM(BE93:BE373)),  2)</f>
        <v>0</v>
      </c>
      <c r="G35" s="41"/>
      <c r="H35" s="41"/>
      <c r="I35" s="160">
        <v>0.20999999999999999</v>
      </c>
      <c r="J35" s="159">
        <f>ROUND(((SUM(BE93:BE373))*I35),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ROUND((SUM(BF93:BF373)),  2)</f>
        <v>0</v>
      </c>
      <c r="G36" s="41"/>
      <c r="H36" s="41"/>
      <c r="I36" s="160">
        <v>0.12</v>
      </c>
      <c r="J36" s="159">
        <f>ROUND(((SUM(BF93:BF373))*I36),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ROUND((SUM(BG93:BG373)),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ROUND((SUM(BH93:BH373)),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ROUND((SUM(BI93:BI373)),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134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001.001 - Výkopové práce a obnova povrchů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141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143</v>
      </c>
      <c r="E66" s="185"/>
      <c r="F66" s="185"/>
      <c r="G66" s="185"/>
      <c r="H66" s="185"/>
      <c r="I66" s="185"/>
      <c r="J66" s="186">
        <f>J260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144</v>
      </c>
      <c r="E67" s="185"/>
      <c r="F67" s="185"/>
      <c r="G67" s="185"/>
      <c r="H67" s="185"/>
      <c r="I67" s="185"/>
      <c r="J67" s="186">
        <f>J276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145</v>
      </c>
      <c r="E68" s="185"/>
      <c r="F68" s="185"/>
      <c r="G68" s="185"/>
      <c r="H68" s="185"/>
      <c r="I68" s="185"/>
      <c r="J68" s="186">
        <f>J303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146</v>
      </c>
      <c r="E69" s="185"/>
      <c r="F69" s="185"/>
      <c r="G69" s="185"/>
      <c r="H69" s="185"/>
      <c r="I69" s="185"/>
      <c r="J69" s="186">
        <f>J324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147</v>
      </c>
      <c r="E70" s="185"/>
      <c r="F70" s="185"/>
      <c r="G70" s="185"/>
      <c r="H70" s="185"/>
      <c r="I70" s="185"/>
      <c r="J70" s="186">
        <f>J341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148</v>
      </c>
      <c r="E71" s="185"/>
      <c r="F71" s="185"/>
      <c r="G71" s="185"/>
      <c r="H71" s="185"/>
      <c r="I71" s="185"/>
      <c r="J71" s="186">
        <f>J369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2" t="str">
        <f>E7</f>
        <v>UHERSKÝ BROD, REKONSTRUKCE I.TP - UL. U SBORU, HODINÁŘSKÁ, NERUDOVA, KOMENSKÉHO, NAARDENSKÁ, PECHÁČKOVA, SEICHERTOVA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133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134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135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001.001 - Výkopové práce a obnova povrchů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Uherský Brod</v>
      </c>
      <c r="G87" s="43"/>
      <c r="H87" s="43"/>
      <c r="I87" s="35" t="s">
        <v>23</v>
      </c>
      <c r="J87" s="75" t="str">
        <f>IF(J14="","",J14)</f>
        <v>22. 4. 2025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 xml:space="preserve"> </v>
      </c>
      <c r="G89" s="43"/>
      <c r="H89" s="43"/>
      <c r="I89" s="35" t="s">
        <v>31</v>
      </c>
      <c r="J89" s="39" t="str">
        <f>E23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33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150</v>
      </c>
      <c r="D92" s="191" t="s">
        <v>55</v>
      </c>
      <c r="E92" s="191" t="s">
        <v>51</v>
      </c>
      <c r="F92" s="191" t="s">
        <v>52</v>
      </c>
      <c r="G92" s="191" t="s">
        <v>151</v>
      </c>
      <c r="H92" s="191" t="s">
        <v>152</v>
      </c>
      <c r="I92" s="191" t="s">
        <v>153</v>
      </c>
      <c r="J92" s="191" t="s">
        <v>139</v>
      </c>
      <c r="K92" s="192" t="s">
        <v>154</v>
      </c>
      <c r="L92" s="193"/>
      <c r="M92" s="95" t="s">
        <v>19</v>
      </c>
      <c r="N92" s="96" t="s">
        <v>40</v>
      </c>
      <c r="O92" s="96" t="s">
        <v>155</v>
      </c>
      <c r="P92" s="96" t="s">
        <v>156</v>
      </c>
      <c r="Q92" s="96" t="s">
        <v>157</v>
      </c>
      <c r="R92" s="96" t="s">
        <v>158</v>
      </c>
      <c r="S92" s="96" t="s">
        <v>159</v>
      </c>
      <c r="T92" s="97" t="s">
        <v>160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161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</f>
        <v>0</v>
      </c>
      <c r="Q93" s="99"/>
      <c r="R93" s="196">
        <f>R94</f>
        <v>19.248994340399999</v>
      </c>
      <c r="S93" s="99"/>
      <c r="T93" s="197">
        <f>T94</f>
        <v>74.452999999999989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69</v>
      </c>
      <c r="AU93" s="20" t="s">
        <v>140</v>
      </c>
      <c r="BK93" s="198">
        <f>BK94</f>
        <v>0</v>
      </c>
    </row>
    <row r="94" s="12" customFormat="1" ht="25.92" customHeight="1">
      <c r="A94" s="12"/>
      <c r="B94" s="199"/>
      <c r="C94" s="200"/>
      <c r="D94" s="201" t="s">
        <v>69</v>
      </c>
      <c r="E94" s="202" t="s">
        <v>162</v>
      </c>
      <c r="F94" s="202" t="s">
        <v>163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P95+P260+P276+P303+P324+P341+P369</f>
        <v>0</v>
      </c>
      <c r="Q94" s="207"/>
      <c r="R94" s="208">
        <f>R95+R260+R276+R303+R324+R341+R369</f>
        <v>19.248994340399999</v>
      </c>
      <c r="S94" s="207"/>
      <c r="T94" s="209">
        <f>T95+T260+T276+T303+T324+T341+T369</f>
        <v>74.452999999999989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77</v>
      </c>
      <c r="AT94" s="211" t="s">
        <v>69</v>
      </c>
      <c r="AU94" s="211" t="s">
        <v>70</v>
      </c>
      <c r="AY94" s="210" t="s">
        <v>164</v>
      </c>
      <c r="BK94" s="212">
        <f>BK95+BK260+BK276+BK303+BK324+BK341+BK369</f>
        <v>0</v>
      </c>
    </row>
    <row r="95" s="12" customFormat="1" ht="22.8" customHeight="1">
      <c r="A95" s="12"/>
      <c r="B95" s="199"/>
      <c r="C95" s="200"/>
      <c r="D95" s="201" t="s">
        <v>69</v>
      </c>
      <c r="E95" s="213" t="s">
        <v>77</v>
      </c>
      <c r="F95" s="213" t="s">
        <v>165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SUM(P96:P259)</f>
        <v>0</v>
      </c>
      <c r="Q95" s="207"/>
      <c r="R95" s="208">
        <f>SUM(R96:R259)</f>
        <v>0.36355434040000001</v>
      </c>
      <c r="S95" s="207"/>
      <c r="T95" s="209">
        <f>SUM(T96:T259)</f>
        <v>72.461999999999989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77</v>
      </c>
      <c r="AT95" s="211" t="s">
        <v>69</v>
      </c>
      <c r="AU95" s="211" t="s">
        <v>77</v>
      </c>
      <c r="AY95" s="210" t="s">
        <v>164</v>
      </c>
      <c r="BK95" s="212">
        <f>SUM(BK96:BK259)</f>
        <v>0</v>
      </c>
    </row>
    <row r="96" s="2" customFormat="1" ht="37.8" customHeight="1">
      <c r="A96" s="41"/>
      <c r="B96" s="42"/>
      <c r="C96" s="215" t="s">
        <v>77</v>
      </c>
      <c r="D96" s="215" t="s">
        <v>166</v>
      </c>
      <c r="E96" s="216" t="s">
        <v>167</v>
      </c>
      <c r="F96" s="217" t="s">
        <v>168</v>
      </c>
      <c r="G96" s="218" t="s">
        <v>169</v>
      </c>
      <c r="H96" s="219">
        <v>2</v>
      </c>
      <c r="I96" s="220"/>
      <c r="J96" s="221">
        <f>ROUND(I96*H96,2)</f>
        <v>0</v>
      </c>
      <c r="K96" s="217" t="s">
        <v>170</v>
      </c>
      <c r="L96" s="47"/>
      <c r="M96" s="222" t="s">
        <v>19</v>
      </c>
      <c r="N96" s="223" t="s">
        <v>41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0.26000000000000001</v>
      </c>
      <c r="T96" s="225">
        <f>S96*H96</f>
        <v>0.52000000000000002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171</v>
      </c>
      <c r="AT96" s="226" t="s">
        <v>166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172</v>
      </c>
    </row>
    <row r="97" s="2" customFormat="1">
      <c r="A97" s="41"/>
      <c r="B97" s="42"/>
      <c r="C97" s="43"/>
      <c r="D97" s="228" t="s">
        <v>173</v>
      </c>
      <c r="E97" s="43"/>
      <c r="F97" s="229" t="s">
        <v>174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173</v>
      </c>
      <c r="AU97" s="20" t="s">
        <v>79</v>
      </c>
    </row>
    <row r="98" s="13" customFormat="1">
      <c r="A98" s="13"/>
      <c r="B98" s="233"/>
      <c r="C98" s="234"/>
      <c r="D98" s="235" t="s">
        <v>175</v>
      </c>
      <c r="E98" s="236" t="s">
        <v>19</v>
      </c>
      <c r="F98" s="237" t="s">
        <v>176</v>
      </c>
      <c r="G98" s="234"/>
      <c r="H98" s="238">
        <v>2</v>
      </c>
      <c r="I98" s="239"/>
      <c r="J98" s="234"/>
      <c r="K98" s="234"/>
      <c r="L98" s="240"/>
      <c r="M98" s="241"/>
      <c r="N98" s="242"/>
      <c r="O98" s="242"/>
      <c r="P98" s="242"/>
      <c r="Q98" s="242"/>
      <c r="R98" s="242"/>
      <c r="S98" s="242"/>
      <c r="T98" s="24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4" t="s">
        <v>175</v>
      </c>
      <c r="AU98" s="244" t="s">
        <v>79</v>
      </c>
      <c r="AV98" s="13" t="s">
        <v>79</v>
      </c>
      <c r="AW98" s="13" t="s">
        <v>32</v>
      </c>
      <c r="AX98" s="13" t="s">
        <v>70</v>
      </c>
      <c r="AY98" s="244" t="s">
        <v>164</v>
      </c>
    </row>
    <row r="99" s="14" customFormat="1">
      <c r="A99" s="14"/>
      <c r="B99" s="245"/>
      <c r="C99" s="246"/>
      <c r="D99" s="235" t="s">
        <v>175</v>
      </c>
      <c r="E99" s="247" t="s">
        <v>19</v>
      </c>
      <c r="F99" s="248" t="s">
        <v>177</v>
      </c>
      <c r="G99" s="246"/>
      <c r="H99" s="249">
        <v>2</v>
      </c>
      <c r="I99" s="250"/>
      <c r="J99" s="246"/>
      <c r="K99" s="246"/>
      <c r="L99" s="251"/>
      <c r="M99" s="252"/>
      <c r="N99" s="253"/>
      <c r="O99" s="253"/>
      <c r="P99" s="253"/>
      <c r="Q99" s="253"/>
      <c r="R99" s="253"/>
      <c r="S99" s="253"/>
      <c r="T99" s="25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5" t="s">
        <v>175</v>
      </c>
      <c r="AU99" s="255" t="s">
        <v>79</v>
      </c>
      <c r="AV99" s="14" t="s">
        <v>171</v>
      </c>
      <c r="AW99" s="14" t="s">
        <v>32</v>
      </c>
      <c r="AX99" s="14" t="s">
        <v>77</v>
      </c>
      <c r="AY99" s="255" t="s">
        <v>164</v>
      </c>
    </row>
    <row r="100" s="2" customFormat="1" ht="37.8" customHeight="1">
      <c r="A100" s="41"/>
      <c r="B100" s="42"/>
      <c r="C100" s="215" t="s">
        <v>79</v>
      </c>
      <c r="D100" s="215" t="s">
        <v>166</v>
      </c>
      <c r="E100" s="216" t="s">
        <v>178</v>
      </c>
      <c r="F100" s="217" t="s">
        <v>179</v>
      </c>
      <c r="G100" s="218" t="s">
        <v>169</v>
      </c>
      <c r="H100" s="219">
        <v>100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0.41699999999999998</v>
      </c>
      <c r="T100" s="225">
        <f>S100*H100</f>
        <v>41.699999999999996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180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181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79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182</v>
      </c>
      <c r="G102" s="234"/>
      <c r="H102" s="238">
        <v>100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100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37.8" customHeight="1">
      <c r="A104" s="41"/>
      <c r="B104" s="42"/>
      <c r="C104" s="215" t="s">
        <v>183</v>
      </c>
      <c r="D104" s="215" t="s">
        <v>166</v>
      </c>
      <c r="E104" s="216" t="s">
        <v>184</v>
      </c>
      <c r="F104" s="217" t="s">
        <v>185</v>
      </c>
      <c r="G104" s="218" t="s">
        <v>169</v>
      </c>
      <c r="H104" s="219">
        <v>34.799999999999997</v>
      </c>
      <c r="I104" s="220"/>
      <c r="J104" s="221">
        <f>ROUND(I104*H104,2)</f>
        <v>0</v>
      </c>
      <c r="K104" s="217" t="s">
        <v>170</v>
      </c>
      <c r="L104" s="47"/>
      <c r="M104" s="222" t="s">
        <v>19</v>
      </c>
      <c r="N104" s="223" t="s">
        <v>41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0.44</v>
      </c>
      <c r="T104" s="225">
        <f>S104*H104</f>
        <v>15.311999999999999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171</v>
      </c>
      <c r="AT104" s="226" t="s">
        <v>166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186</v>
      </c>
    </row>
    <row r="105" s="2" customFormat="1">
      <c r="A105" s="41"/>
      <c r="B105" s="42"/>
      <c r="C105" s="43"/>
      <c r="D105" s="228" t="s">
        <v>173</v>
      </c>
      <c r="E105" s="43"/>
      <c r="F105" s="229" t="s">
        <v>187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173</v>
      </c>
      <c r="AU105" s="20" t="s">
        <v>79</v>
      </c>
    </row>
    <row r="106" s="15" customFormat="1">
      <c r="A106" s="15"/>
      <c r="B106" s="256"/>
      <c r="C106" s="257"/>
      <c r="D106" s="235" t="s">
        <v>175</v>
      </c>
      <c r="E106" s="258" t="s">
        <v>19</v>
      </c>
      <c r="F106" s="259" t="s">
        <v>188</v>
      </c>
      <c r="G106" s="257"/>
      <c r="H106" s="258" t="s">
        <v>19</v>
      </c>
      <c r="I106" s="260"/>
      <c r="J106" s="257"/>
      <c r="K106" s="257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175</v>
      </c>
      <c r="AU106" s="265" t="s">
        <v>79</v>
      </c>
      <c r="AV106" s="15" t="s">
        <v>77</v>
      </c>
      <c r="AW106" s="15" t="s">
        <v>32</v>
      </c>
      <c r="AX106" s="15" t="s">
        <v>70</v>
      </c>
      <c r="AY106" s="265" t="s">
        <v>164</v>
      </c>
    </row>
    <row r="107" s="15" customFormat="1">
      <c r="A107" s="15"/>
      <c r="B107" s="256"/>
      <c r="C107" s="257"/>
      <c r="D107" s="235" t="s">
        <v>175</v>
      </c>
      <c r="E107" s="258" t="s">
        <v>19</v>
      </c>
      <c r="F107" s="259" t="s">
        <v>189</v>
      </c>
      <c r="G107" s="257"/>
      <c r="H107" s="258" t="s">
        <v>19</v>
      </c>
      <c r="I107" s="260"/>
      <c r="J107" s="257"/>
      <c r="K107" s="257"/>
      <c r="L107" s="261"/>
      <c r="M107" s="262"/>
      <c r="N107" s="263"/>
      <c r="O107" s="263"/>
      <c r="P107" s="263"/>
      <c r="Q107" s="263"/>
      <c r="R107" s="263"/>
      <c r="S107" s="263"/>
      <c r="T107" s="264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5" t="s">
        <v>175</v>
      </c>
      <c r="AU107" s="265" t="s">
        <v>79</v>
      </c>
      <c r="AV107" s="15" t="s">
        <v>77</v>
      </c>
      <c r="AW107" s="15" t="s">
        <v>32</v>
      </c>
      <c r="AX107" s="15" t="s">
        <v>70</v>
      </c>
      <c r="AY107" s="265" t="s">
        <v>164</v>
      </c>
    </row>
    <row r="108" s="13" customFormat="1">
      <c r="A108" s="13"/>
      <c r="B108" s="233"/>
      <c r="C108" s="234"/>
      <c r="D108" s="235" t="s">
        <v>175</v>
      </c>
      <c r="E108" s="236" t="s">
        <v>19</v>
      </c>
      <c r="F108" s="237" t="s">
        <v>190</v>
      </c>
      <c r="G108" s="234"/>
      <c r="H108" s="238">
        <v>9.5</v>
      </c>
      <c r="I108" s="239"/>
      <c r="J108" s="234"/>
      <c r="K108" s="234"/>
      <c r="L108" s="240"/>
      <c r="M108" s="241"/>
      <c r="N108" s="242"/>
      <c r="O108" s="242"/>
      <c r="P108" s="242"/>
      <c r="Q108" s="242"/>
      <c r="R108" s="242"/>
      <c r="S108" s="242"/>
      <c r="T108" s="24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4" t="s">
        <v>175</v>
      </c>
      <c r="AU108" s="244" t="s">
        <v>79</v>
      </c>
      <c r="AV108" s="13" t="s">
        <v>79</v>
      </c>
      <c r="AW108" s="13" t="s">
        <v>32</v>
      </c>
      <c r="AX108" s="13" t="s">
        <v>70</v>
      </c>
      <c r="AY108" s="244" t="s">
        <v>164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191</v>
      </c>
      <c r="G109" s="234"/>
      <c r="H109" s="238">
        <v>18.300000000000001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192</v>
      </c>
      <c r="G110" s="234"/>
      <c r="H110" s="238">
        <v>0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79</v>
      </c>
      <c r="AV110" s="13" t="s">
        <v>79</v>
      </c>
      <c r="AW110" s="13" t="s">
        <v>32</v>
      </c>
      <c r="AX110" s="13" t="s">
        <v>70</v>
      </c>
      <c r="AY110" s="244" t="s">
        <v>164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193</v>
      </c>
      <c r="G111" s="234"/>
      <c r="H111" s="238">
        <v>7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79</v>
      </c>
      <c r="AV111" s="13" t="s">
        <v>79</v>
      </c>
      <c r="AW111" s="13" t="s">
        <v>32</v>
      </c>
      <c r="AX111" s="13" t="s">
        <v>70</v>
      </c>
      <c r="AY111" s="244" t="s">
        <v>164</v>
      </c>
    </row>
    <row r="112" s="14" customFormat="1">
      <c r="A112" s="14"/>
      <c r="B112" s="245"/>
      <c r="C112" s="246"/>
      <c r="D112" s="235" t="s">
        <v>175</v>
      </c>
      <c r="E112" s="247" t="s">
        <v>19</v>
      </c>
      <c r="F112" s="248" t="s">
        <v>177</v>
      </c>
      <c r="G112" s="246"/>
      <c r="H112" s="249">
        <v>34.799999999999997</v>
      </c>
      <c r="I112" s="250"/>
      <c r="J112" s="246"/>
      <c r="K112" s="246"/>
      <c r="L112" s="251"/>
      <c r="M112" s="252"/>
      <c r="N112" s="253"/>
      <c r="O112" s="253"/>
      <c r="P112" s="253"/>
      <c r="Q112" s="253"/>
      <c r="R112" s="253"/>
      <c r="S112" s="253"/>
      <c r="T112" s="25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5" t="s">
        <v>175</v>
      </c>
      <c r="AU112" s="255" t="s">
        <v>79</v>
      </c>
      <c r="AV112" s="14" t="s">
        <v>171</v>
      </c>
      <c r="AW112" s="14" t="s">
        <v>32</v>
      </c>
      <c r="AX112" s="14" t="s">
        <v>77</v>
      </c>
      <c r="AY112" s="255" t="s">
        <v>164</v>
      </c>
    </row>
    <row r="113" s="2" customFormat="1" ht="37.8" customHeight="1">
      <c r="A113" s="41"/>
      <c r="B113" s="42"/>
      <c r="C113" s="215" t="s">
        <v>171</v>
      </c>
      <c r="D113" s="215" t="s">
        <v>166</v>
      </c>
      <c r="E113" s="216" t="s">
        <v>184</v>
      </c>
      <c r="F113" s="217" t="s">
        <v>185</v>
      </c>
      <c r="G113" s="218" t="s">
        <v>169</v>
      </c>
      <c r="H113" s="219">
        <v>33</v>
      </c>
      <c r="I113" s="220"/>
      <c r="J113" s="221">
        <f>ROUND(I113*H113,2)</f>
        <v>0</v>
      </c>
      <c r="K113" s="217" t="s">
        <v>170</v>
      </c>
      <c r="L113" s="47"/>
      <c r="M113" s="222" t="s">
        <v>19</v>
      </c>
      <c r="N113" s="223" t="s">
        <v>41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0.44</v>
      </c>
      <c r="T113" s="225">
        <f>S113*H113</f>
        <v>14.52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171</v>
      </c>
      <c r="AT113" s="226" t="s">
        <v>166</v>
      </c>
      <c r="AU113" s="226" t="s">
        <v>79</v>
      </c>
      <c r="AY113" s="20" t="s">
        <v>164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77</v>
      </c>
      <c r="BK113" s="227">
        <f>ROUND(I113*H113,2)</f>
        <v>0</v>
      </c>
      <c r="BL113" s="20" t="s">
        <v>171</v>
      </c>
      <c r="BM113" s="226" t="s">
        <v>194</v>
      </c>
    </row>
    <row r="114" s="2" customFormat="1">
      <c r="A114" s="41"/>
      <c r="B114" s="42"/>
      <c r="C114" s="43"/>
      <c r="D114" s="228" t="s">
        <v>173</v>
      </c>
      <c r="E114" s="43"/>
      <c r="F114" s="229" t="s">
        <v>187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173</v>
      </c>
      <c r="AU114" s="20" t="s">
        <v>79</v>
      </c>
    </row>
    <row r="115" s="15" customFormat="1">
      <c r="A115" s="15"/>
      <c r="B115" s="256"/>
      <c r="C115" s="257"/>
      <c r="D115" s="235" t="s">
        <v>175</v>
      </c>
      <c r="E115" s="258" t="s">
        <v>19</v>
      </c>
      <c r="F115" s="259" t="s">
        <v>195</v>
      </c>
      <c r="G115" s="257"/>
      <c r="H115" s="258" t="s">
        <v>19</v>
      </c>
      <c r="I115" s="260"/>
      <c r="J115" s="257"/>
      <c r="K115" s="257"/>
      <c r="L115" s="261"/>
      <c r="M115" s="262"/>
      <c r="N115" s="263"/>
      <c r="O115" s="263"/>
      <c r="P115" s="263"/>
      <c r="Q115" s="263"/>
      <c r="R115" s="263"/>
      <c r="S115" s="263"/>
      <c r="T115" s="264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5" t="s">
        <v>175</v>
      </c>
      <c r="AU115" s="265" t="s">
        <v>79</v>
      </c>
      <c r="AV115" s="15" t="s">
        <v>77</v>
      </c>
      <c r="AW115" s="15" t="s">
        <v>32</v>
      </c>
      <c r="AX115" s="15" t="s">
        <v>70</v>
      </c>
      <c r="AY115" s="265" t="s">
        <v>164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196</v>
      </c>
      <c r="G116" s="234"/>
      <c r="H116" s="238">
        <v>33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33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24.15" customHeight="1">
      <c r="A118" s="41"/>
      <c r="B118" s="42"/>
      <c r="C118" s="215" t="s">
        <v>197</v>
      </c>
      <c r="D118" s="215" t="s">
        <v>166</v>
      </c>
      <c r="E118" s="216" t="s">
        <v>198</v>
      </c>
      <c r="F118" s="217" t="s">
        <v>199</v>
      </c>
      <c r="G118" s="218" t="s">
        <v>200</v>
      </c>
      <c r="H118" s="219">
        <v>2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41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0.20499999999999999</v>
      </c>
      <c r="T118" s="225">
        <f>S118*H118</f>
        <v>0.40999999999999998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201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202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79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203</v>
      </c>
      <c r="G120" s="234"/>
      <c r="H120" s="238">
        <v>2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32</v>
      </c>
      <c r="AX120" s="13" t="s">
        <v>70</v>
      </c>
      <c r="AY120" s="244" t="s">
        <v>164</v>
      </c>
    </row>
    <row r="121" s="14" customFormat="1">
      <c r="A121" s="14"/>
      <c r="B121" s="245"/>
      <c r="C121" s="246"/>
      <c r="D121" s="235" t="s">
        <v>175</v>
      </c>
      <c r="E121" s="247" t="s">
        <v>19</v>
      </c>
      <c r="F121" s="248" t="s">
        <v>177</v>
      </c>
      <c r="G121" s="246"/>
      <c r="H121" s="249">
        <v>2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175</v>
      </c>
      <c r="AU121" s="255" t="s">
        <v>79</v>
      </c>
      <c r="AV121" s="14" t="s">
        <v>171</v>
      </c>
      <c r="AW121" s="14" t="s">
        <v>32</v>
      </c>
      <c r="AX121" s="14" t="s">
        <v>77</v>
      </c>
      <c r="AY121" s="255" t="s">
        <v>164</v>
      </c>
    </row>
    <row r="122" s="2" customFormat="1" ht="49.05" customHeight="1">
      <c r="A122" s="41"/>
      <c r="B122" s="42"/>
      <c r="C122" s="215" t="s">
        <v>204</v>
      </c>
      <c r="D122" s="215" t="s">
        <v>166</v>
      </c>
      <c r="E122" s="216" t="s">
        <v>205</v>
      </c>
      <c r="F122" s="217" t="s">
        <v>206</v>
      </c>
      <c r="G122" s="218" t="s">
        <v>200</v>
      </c>
      <c r="H122" s="219">
        <v>3</v>
      </c>
      <c r="I122" s="220"/>
      <c r="J122" s="221">
        <f>ROUND(I122*H122,2)</f>
        <v>0</v>
      </c>
      <c r="K122" s="217" t="s">
        <v>170</v>
      </c>
      <c r="L122" s="47"/>
      <c r="M122" s="222" t="s">
        <v>19</v>
      </c>
      <c r="N122" s="223" t="s">
        <v>41</v>
      </c>
      <c r="O122" s="87"/>
      <c r="P122" s="224">
        <f>O122*H122</f>
        <v>0</v>
      </c>
      <c r="Q122" s="224">
        <v>0.036900000000000002</v>
      </c>
      <c r="R122" s="224">
        <f>Q122*H122</f>
        <v>0.11070000000000001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171</v>
      </c>
      <c r="AT122" s="226" t="s">
        <v>166</v>
      </c>
      <c r="AU122" s="226" t="s">
        <v>79</v>
      </c>
      <c r="AY122" s="20" t="s">
        <v>164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77</v>
      </c>
      <c r="BK122" s="227">
        <f>ROUND(I122*H122,2)</f>
        <v>0</v>
      </c>
      <c r="BL122" s="20" t="s">
        <v>171</v>
      </c>
      <c r="BM122" s="226" t="s">
        <v>207</v>
      </c>
    </row>
    <row r="123" s="2" customFormat="1">
      <c r="A123" s="41"/>
      <c r="B123" s="42"/>
      <c r="C123" s="43"/>
      <c r="D123" s="228" t="s">
        <v>173</v>
      </c>
      <c r="E123" s="43"/>
      <c r="F123" s="229" t="s">
        <v>208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173</v>
      </c>
      <c r="AU123" s="20" t="s">
        <v>79</v>
      </c>
    </row>
    <row r="124" s="15" customFormat="1">
      <c r="A124" s="15"/>
      <c r="B124" s="256"/>
      <c r="C124" s="257"/>
      <c r="D124" s="235" t="s">
        <v>175</v>
      </c>
      <c r="E124" s="258" t="s">
        <v>19</v>
      </c>
      <c r="F124" s="259" t="s">
        <v>209</v>
      </c>
      <c r="G124" s="257"/>
      <c r="H124" s="258" t="s">
        <v>19</v>
      </c>
      <c r="I124" s="260"/>
      <c r="J124" s="257"/>
      <c r="K124" s="257"/>
      <c r="L124" s="261"/>
      <c r="M124" s="262"/>
      <c r="N124" s="263"/>
      <c r="O124" s="263"/>
      <c r="P124" s="263"/>
      <c r="Q124" s="263"/>
      <c r="R124" s="263"/>
      <c r="S124" s="263"/>
      <c r="T124" s="264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5" t="s">
        <v>175</v>
      </c>
      <c r="AU124" s="265" t="s">
        <v>79</v>
      </c>
      <c r="AV124" s="15" t="s">
        <v>77</v>
      </c>
      <c r="AW124" s="15" t="s">
        <v>32</v>
      </c>
      <c r="AX124" s="15" t="s">
        <v>70</v>
      </c>
      <c r="AY124" s="265" t="s">
        <v>164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210</v>
      </c>
      <c r="G125" s="234"/>
      <c r="H125" s="238">
        <v>3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32</v>
      </c>
      <c r="AX125" s="13" t="s">
        <v>70</v>
      </c>
      <c r="AY125" s="244" t="s">
        <v>164</v>
      </c>
    </row>
    <row r="126" s="14" customFormat="1">
      <c r="A126" s="14"/>
      <c r="B126" s="245"/>
      <c r="C126" s="246"/>
      <c r="D126" s="235" t="s">
        <v>175</v>
      </c>
      <c r="E126" s="247" t="s">
        <v>19</v>
      </c>
      <c r="F126" s="248" t="s">
        <v>177</v>
      </c>
      <c r="G126" s="246"/>
      <c r="H126" s="249">
        <v>3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175</v>
      </c>
      <c r="AU126" s="255" t="s">
        <v>79</v>
      </c>
      <c r="AV126" s="14" t="s">
        <v>171</v>
      </c>
      <c r="AW126" s="14" t="s">
        <v>32</v>
      </c>
      <c r="AX126" s="14" t="s">
        <v>77</v>
      </c>
      <c r="AY126" s="255" t="s">
        <v>164</v>
      </c>
    </row>
    <row r="127" s="2" customFormat="1" ht="49.05" customHeight="1">
      <c r="A127" s="41"/>
      <c r="B127" s="42"/>
      <c r="C127" s="215" t="s">
        <v>211</v>
      </c>
      <c r="D127" s="215" t="s">
        <v>166</v>
      </c>
      <c r="E127" s="216" t="s">
        <v>212</v>
      </c>
      <c r="F127" s="217" t="s">
        <v>213</v>
      </c>
      <c r="G127" s="218" t="s">
        <v>200</v>
      </c>
      <c r="H127" s="219">
        <v>3</v>
      </c>
      <c r="I127" s="220"/>
      <c r="J127" s="221">
        <f>ROUND(I127*H127,2)</f>
        <v>0</v>
      </c>
      <c r="K127" s="217" t="s">
        <v>170</v>
      </c>
      <c r="L127" s="47"/>
      <c r="M127" s="222" t="s">
        <v>19</v>
      </c>
      <c r="N127" s="223" t="s">
        <v>41</v>
      </c>
      <c r="O127" s="87"/>
      <c r="P127" s="224">
        <f>O127*H127</f>
        <v>0</v>
      </c>
      <c r="Q127" s="224">
        <v>0.036900000000000002</v>
      </c>
      <c r="R127" s="224">
        <f>Q127*H127</f>
        <v>0.11070000000000001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171</v>
      </c>
      <c r="AT127" s="226" t="s">
        <v>166</v>
      </c>
      <c r="AU127" s="226" t="s">
        <v>79</v>
      </c>
      <c r="AY127" s="20" t="s">
        <v>164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77</v>
      </c>
      <c r="BK127" s="227">
        <f>ROUND(I127*H127,2)</f>
        <v>0</v>
      </c>
      <c r="BL127" s="20" t="s">
        <v>171</v>
      </c>
      <c r="BM127" s="226" t="s">
        <v>214</v>
      </c>
    </row>
    <row r="128" s="2" customFormat="1">
      <c r="A128" s="41"/>
      <c r="B128" s="42"/>
      <c r="C128" s="43"/>
      <c r="D128" s="228" t="s">
        <v>173</v>
      </c>
      <c r="E128" s="43"/>
      <c r="F128" s="229" t="s">
        <v>215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173</v>
      </c>
      <c r="AU128" s="20" t="s">
        <v>79</v>
      </c>
    </row>
    <row r="129" s="15" customFormat="1">
      <c r="A129" s="15"/>
      <c r="B129" s="256"/>
      <c r="C129" s="257"/>
      <c r="D129" s="235" t="s">
        <v>175</v>
      </c>
      <c r="E129" s="258" t="s">
        <v>19</v>
      </c>
      <c r="F129" s="259" t="s">
        <v>209</v>
      </c>
      <c r="G129" s="257"/>
      <c r="H129" s="258" t="s">
        <v>19</v>
      </c>
      <c r="I129" s="260"/>
      <c r="J129" s="257"/>
      <c r="K129" s="257"/>
      <c r="L129" s="261"/>
      <c r="M129" s="262"/>
      <c r="N129" s="263"/>
      <c r="O129" s="263"/>
      <c r="P129" s="263"/>
      <c r="Q129" s="263"/>
      <c r="R129" s="263"/>
      <c r="S129" s="263"/>
      <c r="T129" s="264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5" t="s">
        <v>175</v>
      </c>
      <c r="AU129" s="265" t="s">
        <v>79</v>
      </c>
      <c r="AV129" s="15" t="s">
        <v>77</v>
      </c>
      <c r="AW129" s="15" t="s">
        <v>32</v>
      </c>
      <c r="AX129" s="15" t="s">
        <v>70</v>
      </c>
      <c r="AY129" s="265" t="s">
        <v>164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216</v>
      </c>
      <c r="G130" s="234"/>
      <c r="H130" s="238">
        <v>3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177</v>
      </c>
      <c r="G131" s="246"/>
      <c r="H131" s="249">
        <v>3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79</v>
      </c>
      <c r="AV131" s="14" t="s">
        <v>171</v>
      </c>
      <c r="AW131" s="14" t="s">
        <v>32</v>
      </c>
      <c r="AX131" s="14" t="s">
        <v>77</v>
      </c>
      <c r="AY131" s="255" t="s">
        <v>164</v>
      </c>
    </row>
    <row r="132" s="2" customFormat="1" ht="24.15" customHeight="1">
      <c r="A132" s="41"/>
      <c r="B132" s="42"/>
      <c r="C132" s="215" t="s">
        <v>217</v>
      </c>
      <c r="D132" s="215" t="s">
        <v>166</v>
      </c>
      <c r="E132" s="216" t="s">
        <v>218</v>
      </c>
      <c r="F132" s="217" t="s">
        <v>219</v>
      </c>
      <c r="G132" s="218" t="s">
        <v>220</v>
      </c>
      <c r="H132" s="219">
        <v>12.65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221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222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15" customFormat="1">
      <c r="A134" s="15"/>
      <c r="B134" s="256"/>
      <c r="C134" s="257"/>
      <c r="D134" s="235" t="s">
        <v>175</v>
      </c>
      <c r="E134" s="258" t="s">
        <v>19</v>
      </c>
      <c r="F134" s="259" t="s">
        <v>223</v>
      </c>
      <c r="G134" s="257"/>
      <c r="H134" s="258" t="s">
        <v>19</v>
      </c>
      <c r="I134" s="260"/>
      <c r="J134" s="257"/>
      <c r="K134" s="257"/>
      <c r="L134" s="261"/>
      <c r="M134" s="262"/>
      <c r="N134" s="263"/>
      <c r="O134" s="263"/>
      <c r="P134" s="263"/>
      <c r="Q134" s="263"/>
      <c r="R134" s="263"/>
      <c r="S134" s="263"/>
      <c r="T134" s="264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5" t="s">
        <v>175</v>
      </c>
      <c r="AU134" s="265" t="s">
        <v>79</v>
      </c>
      <c r="AV134" s="15" t="s">
        <v>77</v>
      </c>
      <c r="AW134" s="15" t="s">
        <v>32</v>
      </c>
      <c r="AX134" s="15" t="s">
        <v>70</v>
      </c>
      <c r="AY134" s="265" t="s">
        <v>164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224</v>
      </c>
      <c r="G135" s="234"/>
      <c r="H135" s="238">
        <v>0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225</v>
      </c>
      <c r="G136" s="234"/>
      <c r="H136" s="238">
        <v>12.65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192</v>
      </c>
      <c r="G137" s="234"/>
      <c r="H137" s="238">
        <v>0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79</v>
      </c>
      <c r="AV137" s="13" t="s">
        <v>79</v>
      </c>
      <c r="AW137" s="13" t="s">
        <v>32</v>
      </c>
      <c r="AX137" s="13" t="s">
        <v>70</v>
      </c>
      <c r="AY137" s="244" t="s">
        <v>164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226</v>
      </c>
      <c r="G138" s="234"/>
      <c r="H138" s="238">
        <v>0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4" customFormat="1">
      <c r="A139" s="14"/>
      <c r="B139" s="245"/>
      <c r="C139" s="246"/>
      <c r="D139" s="235" t="s">
        <v>175</v>
      </c>
      <c r="E139" s="247" t="s">
        <v>19</v>
      </c>
      <c r="F139" s="248" t="s">
        <v>177</v>
      </c>
      <c r="G139" s="246"/>
      <c r="H139" s="249">
        <v>12.65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175</v>
      </c>
      <c r="AU139" s="255" t="s">
        <v>79</v>
      </c>
      <c r="AV139" s="14" t="s">
        <v>171</v>
      </c>
      <c r="AW139" s="14" t="s">
        <v>32</v>
      </c>
      <c r="AX139" s="14" t="s">
        <v>77</v>
      </c>
      <c r="AY139" s="255" t="s">
        <v>164</v>
      </c>
    </row>
    <row r="140" s="2" customFormat="1" ht="24.15" customHeight="1">
      <c r="A140" s="41"/>
      <c r="B140" s="42"/>
      <c r="C140" s="215" t="s">
        <v>227</v>
      </c>
      <c r="D140" s="215" t="s">
        <v>166</v>
      </c>
      <c r="E140" s="216" t="s">
        <v>228</v>
      </c>
      <c r="F140" s="217" t="s">
        <v>229</v>
      </c>
      <c r="G140" s="218" t="s">
        <v>220</v>
      </c>
      <c r="H140" s="219">
        <v>67.900000000000006</v>
      </c>
      <c r="I140" s="220"/>
      <c r="J140" s="221">
        <f>ROUND(I140*H140,2)</f>
        <v>0</v>
      </c>
      <c r="K140" s="217" t="s">
        <v>170</v>
      </c>
      <c r="L140" s="47"/>
      <c r="M140" s="222" t="s">
        <v>19</v>
      </c>
      <c r="N140" s="223" t="s">
        <v>41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171</v>
      </c>
      <c r="AT140" s="226" t="s">
        <v>166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230</v>
      </c>
    </row>
    <row r="141" s="2" customFormat="1">
      <c r="A141" s="41"/>
      <c r="B141" s="42"/>
      <c r="C141" s="43"/>
      <c r="D141" s="228" t="s">
        <v>173</v>
      </c>
      <c r="E141" s="43"/>
      <c r="F141" s="229" t="s">
        <v>231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173</v>
      </c>
      <c r="AU141" s="20" t="s">
        <v>79</v>
      </c>
    </row>
    <row r="142" s="15" customFormat="1">
      <c r="A142" s="15"/>
      <c r="B142" s="256"/>
      <c r="C142" s="257"/>
      <c r="D142" s="235" t="s">
        <v>175</v>
      </c>
      <c r="E142" s="258" t="s">
        <v>19</v>
      </c>
      <c r="F142" s="259" t="s">
        <v>223</v>
      </c>
      <c r="G142" s="257"/>
      <c r="H142" s="258" t="s">
        <v>19</v>
      </c>
      <c r="I142" s="260"/>
      <c r="J142" s="257"/>
      <c r="K142" s="257"/>
      <c r="L142" s="261"/>
      <c r="M142" s="262"/>
      <c r="N142" s="263"/>
      <c r="O142" s="263"/>
      <c r="P142" s="263"/>
      <c r="Q142" s="263"/>
      <c r="R142" s="263"/>
      <c r="S142" s="263"/>
      <c r="T142" s="264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5" t="s">
        <v>175</v>
      </c>
      <c r="AU142" s="265" t="s">
        <v>79</v>
      </c>
      <c r="AV142" s="15" t="s">
        <v>77</v>
      </c>
      <c r="AW142" s="15" t="s">
        <v>32</v>
      </c>
      <c r="AX142" s="15" t="s">
        <v>70</v>
      </c>
      <c r="AY142" s="265" t="s">
        <v>164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232</v>
      </c>
      <c r="G143" s="234"/>
      <c r="H143" s="238">
        <v>14.25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79</v>
      </c>
      <c r="AV143" s="13" t="s">
        <v>79</v>
      </c>
      <c r="AW143" s="13" t="s">
        <v>32</v>
      </c>
      <c r="AX143" s="13" t="s">
        <v>70</v>
      </c>
      <c r="AY143" s="244" t="s">
        <v>164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233</v>
      </c>
      <c r="G144" s="234"/>
      <c r="H144" s="238">
        <v>37.799999999999997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79</v>
      </c>
      <c r="AV144" s="13" t="s">
        <v>79</v>
      </c>
      <c r="AW144" s="13" t="s">
        <v>32</v>
      </c>
      <c r="AX144" s="13" t="s">
        <v>70</v>
      </c>
      <c r="AY144" s="244" t="s">
        <v>164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234</v>
      </c>
      <c r="G145" s="234"/>
      <c r="H145" s="238">
        <v>4.6500000000000004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235</v>
      </c>
      <c r="G146" s="234"/>
      <c r="H146" s="238">
        <v>11.199999999999999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4" customFormat="1">
      <c r="A147" s="14"/>
      <c r="B147" s="245"/>
      <c r="C147" s="246"/>
      <c r="D147" s="235" t="s">
        <v>175</v>
      </c>
      <c r="E147" s="247" t="s">
        <v>19</v>
      </c>
      <c r="F147" s="248" t="s">
        <v>177</v>
      </c>
      <c r="G147" s="246"/>
      <c r="H147" s="249">
        <v>67.899999999999991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175</v>
      </c>
      <c r="AU147" s="255" t="s">
        <v>79</v>
      </c>
      <c r="AV147" s="14" t="s">
        <v>171</v>
      </c>
      <c r="AW147" s="14" t="s">
        <v>32</v>
      </c>
      <c r="AX147" s="14" t="s">
        <v>77</v>
      </c>
      <c r="AY147" s="255" t="s">
        <v>164</v>
      </c>
    </row>
    <row r="148" s="2" customFormat="1" ht="24.15" customHeight="1">
      <c r="A148" s="41"/>
      <c r="B148" s="42"/>
      <c r="C148" s="215" t="s">
        <v>236</v>
      </c>
      <c r="D148" s="215" t="s">
        <v>166</v>
      </c>
      <c r="E148" s="216" t="s">
        <v>237</v>
      </c>
      <c r="F148" s="217" t="s">
        <v>238</v>
      </c>
      <c r="G148" s="218" t="s">
        <v>220</v>
      </c>
      <c r="H148" s="219">
        <v>2</v>
      </c>
      <c r="I148" s="220"/>
      <c r="J148" s="221">
        <f>ROUND(I148*H148,2)</f>
        <v>0</v>
      </c>
      <c r="K148" s="217" t="s">
        <v>170</v>
      </c>
      <c r="L148" s="47"/>
      <c r="M148" s="222" t="s">
        <v>19</v>
      </c>
      <c r="N148" s="223" t="s">
        <v>41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171</v>
      </c>
      <c r="AT148" s="226" t="s">
        <v>166</v>
      </c>
      <c r="AU148" s="226" t="s">
        <v>79</v>
      </c>
      <c r="AY148" s="20" t="s">
        <v>164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77</v>
      </c>
      <c r="BK148" s="227">
        <f>ROUND(I148*H148,2)</f>
        <v>0</v>
      </c>
      <c r="BL148" s="20" t="s">
        <v>171</v>
      </c>
      <c r="BM148" s="226" t="s">
        <v>239</v>
      </c>
    </row>
    <row r="149" s="2" customFormat="1">
      <c r="A149" s="41"/>
      <c r="B149" s="42"/>
      <c r="C149" s="43"/>
      <c r="D149" s="228" t="s">
        <v>173</v>
      </c>
      <c r="E149" s="43"/>
      <c r="F149" s="229" t="s">
        <v>240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173</v>
      </c>
      <c r="AU149" s="20" t="s">
        <v>79</v>
      </c>
    </row>
    <row r="150" s="15" customFormat="1">
      <c r="A150" s="15"/>
      <c r="B150" s="256"/>
      <c r="C150" s="257"/>
      <c r="D150" s="235" t="s">
        <v>175</v>
      </c>
      <c r="E150" s="258" t="s">
        <v>19</v>
      </c>
      <c r="F150" s="259" t="s">
        <v>241</v>
      </c>
      <c r="G150" s="257"/>
      <c r="H150" s="258" t="s">
        <v>19</v>
      </c>
      <c r="I150" s="260"/>
      <c r="J150" s="257"/>
      <c r="K150" s="257"/>
      <c r="L150" s="261"/>
      <c r="M150" s="262"/>
      <c r="N150" s="263"/>
      <c r="O150" s="263"/>
      <c r="P150" s="263"/>
      <c r="Q150" s="263"/>
      <c r="R150" s="263"/>
      <c r="S150" s="263"/>
      <c r="T150" s="264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5" t="s">
        <v>175</v>
      </c>
      <c r="AU150" s="265" t="s">
        <v>79</v>
      </c>
      <c r="AV150" s="15" t="s">
        <v>77</v>
      </c>
      <c r="AW150" s="15" t="s">
        <v>32</v>
      </c>
      <c r="AX150" s="15" t="s">
        <v>70</v>
      </c>
      <c r="AY150" s="265" t="s">
        <v>164</v>
      </c>
    </row>
    <row r="151" s="15" customFormat="1">
      <c r="A151" s="15"/>
      <c r="B151" s="256"/>
      <c r="C151" s="257"/>
      <c r="D151" s="235" t="s">
        <v>175</v>
      </c>
      <c r="E151" s="258" t="s">
        <v>19</v>
      </c>
      <c r="F151" s="259" t="s">
        <v>209</v>
      </c>
      <c r="G151" s="257"/>
      <c r="H151" s="258" t="s">
        <v>19</v>
      </c>
      <c r="I151" s="260"/>
      <c r="J151" s="257"/>
      <c r="K151" s="257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175</v>
      </c>
      <c r="AU151" s="265" t="s">
        <v>79</v>
      </c>
      <c r="AV151" s="15" t="s">
        <v>77</v>
      </c>
      <c r="AW151" s="15" t="s">
        <v>32</v>
      </c>
      <c r="AX151" s="15" t="s">
        <v>70</v>
      </c>
      <c r="AY151" s="265" t="s">
        <v>164</v>
      </c>
    </row>
    <row r="152" s="13" customFormat="1">
      <c r="A152" s="13"/>
      <c r="B152" s="233"/>
      <c r="C152" s="234"/>
      <c r="D152" s="235" t="s">
        <v>175</v>
      </c>
      <c r="E152" s="236" t="s">
        <v>19</v>
      </c>
      <c r="F152" s="237" t="s">
        <v>242</v>
      </c>
      <c r="G152" s="234"/>
      <c r="H152" s="238">
        <v>1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79</v>
      </c>
      <c r="AV152" s="13" t="s">
        <v>79</v>
      </c>
      <c r="AW152" s="13" t="s">
        <v>32</v>
      </c>
      <c r="AX152" s="13" t="s">
        <v>70</v>
      </c>
      <c r="AY152" s="244" t="s">
        <v>164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243</v>
      </c>
      <c r="G153" s="234"/>
      <c r="H153" s="238">
        <v>1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79</v>
      </c>
      <c r="AV153" s="13" t="s">
        <v>79</v>
      </c>
      <c r="AW153" s="13" t="s">
        <v>32</v>
      </c>
      <c r="AX153" s="13" t="s">
        <v>70</v>
      </c>
      <c r="AY153" s="244" t="s">
        <v>164</v>
      </c>
    </row>
    <row r="154" s="14" customFormat="1">
      <c r="A154" s="14"/>
      <c r="B154" s="245"/>
      <c r="C154" s="246"/>
      <c r="D154" s="235" t="s">
        <v>175</v>
      </c>
      <c r="E154" s="247" t="s">
        <v>19</v>
      </c>
      <c r="F154" s="248" t="s">
        <v>177</v>
      </c>
      <c r="G154" s="246"/>
      <c r="H154" s="249">
        <v>2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175</v>
      </c>
      <c r="AU154" s="255" t="s">
        <v>79</v>
      </c>
      <c r="AV154" s="14" t="s">
        <v>171</v>
      </c>
      <c r="AW154" s="14" t="s">
        <v>32</v>
      </c>
      <c r="AX154" s="14" t="s">
        <v>77</v>
      </c>
      <c r="AY154" s="255" t="s">
        <v>164</v>
      </c>
    </row>
    <row r="155" s="2" customFormat="1" ht="16.5" customHeight="1">
      <c r="A155" s="41"/>
      <c r="B155" s="42"/>
      <c r="C155" s="215" t="s">
        <v>244</v>
      </c>
      <c r="D155" s="215" t="s">
        <v>166</v>
      </c>
      <c r="E155" s="216" t="s">
        <v>245</v>
      </c>
      <c r="F155" s="217" t="s">
        <v>246</v>
      </c>
      <c r="G155" s="218" t="s">
        <v>169</v>
      </c>
      <c r="H155" s="219">
        <v>54.939999999999998</v>
      </c>
      <c r="I155" s="220"/>
      <c r="J155" s="221">
        <f>ROUND(I155*H155,2)</f>
        <v>0</v>
      </c>
      <c r="K155" s="217" t="s">
        <v>170</v>
      </c>
      <c r="L155" s="47"/>
      <c r="M155" s="222" t="s">
        <v>19</v>
      </c>
      <c r="N155" s="223" t="s">
        <v>41</v>
      </c>
      <c r="O155" s="87"/>
      <c r="P155" s="224">
        <f>O155*H155</f>
        <v>0</v>
      </c>
      <c r="Q155" s="224">
        <v>0.00070100000000000002</v>
      </c>
      <c r="R155" s="224">
        <f>Q155*H155</f>
        <v>0.038512940000000002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171</v>
      </c>
      <c r="AT155" s="226" t="s">
        <v>166</v>
      </c>
      <c r="AU155" s="226" t="s">
        <v>79</v>
      </c>
      <c r="AY155" s="20" t="s">
        <v>164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77</v>
      </c>
      <c r="BK155" s="227">
        <f>ROUND(I155*H155,2)</f>
        <v>0</v>
      </c>
      <c r="BL155" s="20" t="s">
        <v>171</v>
      </c>
      <c r="BM155" s="226" t="s">
        <v>247</v>
      </c>
    </row>
    <row r="156" s="2" customFormat="1">
      <c r="A156" s="41"/>
      <c r="B156" s="42"/>
      <c r="C156" s="43"/>
      <c r="D156" s="228" t="s">
        <v>173</v>
      </c>
      <c r="E156" s="43"/>
      <c r="F156" s="229" t="s">
        <v>248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173</v>
      </c>
      <c r="AU156" s="20" t="s">
        <v>79</v>
      </c>
    </row>
    <row r="157" s="15" customFormat="1">
      <c r="A157" s="15"/>
      <c r="B157" s="256"/>
      <c r="C157" s="257"/>
      <c r="D157" s="235" t="s">
        <v>175</v>
      </c>
      <c r="E157" s="258" t="s">
        <v>19</v>
      </c>
      <c r="F157" s="259" t="s">
        <v>223</v>
      </c>
      <c r="G157" s="257"/>
      <c r="H157" s="258" t="s">
        <v>19</v>
      </c>
      <c r="I157" s="260"/>
      <c r="J157" s="257"/>
      <c r="K157" s="257"/>
      <c r="L157" s="261"/>
      <c r="M157" s="262"/>
      <c r="N157" s="263"/>
      <c r="O157" s="263"/>
      <c r="P157" s="263"/>
      <c r="Q157" s="263"/>
      <c r="R157" s="263"/>
      <c r="S157" s="263"/>
      <c r="T157" s="26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5" t="s">
        <v>175</v>
      </c>
      <c r="AU157" s="265" t="s">
        <v>79</v>
      </c>
      <c r="AV157" s="15" t="s">
        <v>77</v>
      </c>
      <c r="AW157" s="15" t="s">
        <v>32</v>
      </c>
      <c r="AX157" s="15" t="s">
        <v>70</v>
      </c>
      <c r="AY157" s="265" t="s">
        <v>164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224</v>
      </c>
      <c r="G158" s="234"/>
      <c r="H158" s="238">
        <v>0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79</v>
      </c>
      <c r="AV158" s="13" t="s">
        <v>79</v>
      </c>
      <c r="AW158" s="13" t="s">
        <v>32</v>
      </c>
      <c r="AX158" s="13" t="s">
        <v>70</v>
      </c>
      <c r="AY158" s="244" t="s">
        <v>164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249</v>
      </c>
      <c r="G159" s="234"/>
      <c r="H159" s="238">
        <v>54.939999999999998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192</v>
      </c>
      <c r="G160" s="234"/>
      <c r="H160" s="238">
        <v>0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79</v>
      </c>
      <c r="AV160" s="13" t="s">
        <v>79</v>
      </c>
      <c r="AW160" s="13" t="s">
        <v>32</v>
      </c>
      <c r="AX160" s="13" t="s">
        <v>70</v>
      </c>
      <c r="AY160" s="244" t="s">
        <v>164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226</v>
      </c>
      <c r="G161" s="234"/>
      <c r="H161" s="238">
        <v>0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79</v>
      </c>
      <c r="AV161" s="13" t="s">
        <v>79</v>
      </c>
      <c r="AW161" s="13" t="s">
        <v>32</v>
      </c>
      <c r="AX161" s="13" t="s">
        <v>70</v>
      </c>
      <c r="AY161" s="244" t="s">
        <v>164</v>
      </c>
    </row>
    <row r="162" s="14" customFormat="1">
      <c r="A162" s="14"/>
      <c r="B162" s="245"/>
      <c r="C162" s="246"/>
      <c r="D162" s="235" t="s">
        <v>175</v>
      </c>
      <c r="E162" s="247" t="s">
        <v>19</v>
      </c>
      <c r="F162" s="248" t="s">
        <v>177</v>
      </c>
      <c r="G162" s="246"/>
      <c r="H162" s="249">
        <v>54.939999999999998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175</v>
      </c>
      <c r="AU162" s="255" t="s">
        <v>79</v>
      </c>
      <c r="AV162" s="14" t="s">
        <v>171</v>
      </c>
      <c r="AW162" s="14" t="s">
        <v>32</v>
      </c>
      <c r="AX162" s="14" t="s">
        <v>77</v>
      </c>
      <c r="AY162" s="255" t="s">
        <v>164</v>
      </c>
    </row>
    <row r="163" s="2" customFormat="1" ht="24.15" customHeight="1">
      <c r="A163" s="41"/>
      <c r="B163" s="42"/>
      <c r="C163" s="215" t="s">
        <v>8</v>
      </c>
      <c r="D163" s="215" t="s">
        <v>166</v>
      </c>
      <c r="E163" s="216" t="s">
        <v>250</v>
      </c>
      <c r="F163" s="217" t="s">
        <v>251</v>
      </c>
      <c r="G163" s="218" t="s">
        <v>169</v>
      </c>
      <c r="H163" s="219">
        <v>54.939999999999998</v>
      </c>
      <c r="I163" s="220"/>
      <c r="J163" s="221">
        <f>ROUND(I163*H163,2)</f>
        <v>0</v>
      </c>
      <c r="K163" s="217" t="s">
        <v>170</v>
      </c>
      <c r="L163" s="47"/>
      <c r="M163" s="222" t="s">
        <v>19</v>
      </c>
      <c r="N163" s="223" t="s">
        <v>41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171</v>
      </c>
      <c r="AT163" s="226" t="s">
        <v>166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252</v>
      </c>
    </row>
    <row r="164" s="2" customFormat="1">
      <c r="A164" s="41"/>
      <c r="B164" s="42"/>
      <c r="C164" s="43"/>
      <c r="D164" s="228" t="s">
        <v>173</v>
      </c>
      <c r="E164" s="43"/>
      <c r="F164" s="229" t="s">
        <v>253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173</v>
      </c>
      <c r="AU164" s="20" t="s">
        <v>79</v>
      </c>
    </row>
    <row r="165" s="2" customFormat="1" ht="21.75" customHeight="1">
      <c r="A165" s="41"/>
      <c r="B165" s="42"/>
      <c r="C165" s="215" t="s">
        <v>254</v>
      </c>
      <c r="D165" s="215" t="s">
        <v>166</v>
      </c>
      <c r="E165" s="216" t="s">
        <v>255</v>
      </c>
      <c r="F165" s="217" t="s">
        <v>256</v>
      </c>
      <c r="G165" s="218" t="s">
        <v>220</v>
      </c>
      <c r="H165" s="219">
        <v>15.970000000000001</v>
      </c>
      <c r="I165" s="220"/>
      <c r="J165" s="221">
        <f>ROUND(I165*H165,2)</f>
        <v>0</v>
      </c>
      <c r="K165" s="217" t="s">
        <v>170</v>
      </c>
      <c r="L165" s="47"/>
      <c r="M165" s="222" t="s">
        <v>19</v>
      </c>
      <c r="N165" s="223" t="s">
        <v>41</v>
      </c>
      <c r="O165" s="87"/>
      <c r="P165" s="224">
        <f>O165*H165</f>
        <v>0</v>
      </c>
      <c r="Q165" s="224">
        <v>0.00045731999999999999</v>
      </c>
      <c r="R165" s="224">
        <f>Q165*H165</f>
        <v>0.0073034004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171</v>
      </c>
      <c r="AT165" s="226" t="s">
        <v>166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257</v>
      </c>
    </row>
    <row r="166" s="2" customFormat="1">
      <c r="A166" s="41"/>
      <c r="B166" s="42"/>
      <c r="C166" s="43"/>
      <c r="D166" s="228" t="s">
        <v>173</v>
      </c>
      <c r="E166" s="43"/>
      <c r="F166" s="229" t="s">
        <v>258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173</v>
      </c>
      <c r="AU166" s="20" t="s">
        <v>79</v>
      </c>
    </row>
    <row r="167" s="15" customFormat="1">
      <c r="A167" s="15"/>
      <c r="B167" s="256"/>
      <c r="C167" s="257"/>
      <c r="D167" s="235" t="s">
        <v>175</v>
      </c>
      <c r="E167" s="258" t="s">
        <v>19</v>
      </c>
      <c r="F167" s="259" t="s">
        <v>223</v>
      </c>
      <c r="G167" s="257"/>
      <c r="H167" s="258" t="s">
        <v>19</v>
      </c>
      <c r="I167" s="260"/>
      <c r="J167" s="257"/>
      <c r="K167" s="257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175</v>
      </c>
      <c r="AU167" s="265" t="s">
        <v>79</v>
      </c>
      <c r="AV167" s="15" t="s">
        <v>77</v>
      </c>
      <c r="AW167" s="15" t="s">
        <v>32</v>
      </c>
      <c r="AX167" s="15" t="s">
        <v>70</v>
      </c>
      <c r="AY167" s="265" t="s">
        <v>164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224</v>
      </c>
      <c r="G168" s="234"/>
      <c r="H168" s="238">
        <v>0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259</v>
      </c>
      <c r="G169" s="234"/>
      <c r="H169" s="238">
        <v>15.970000000000001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79</v>
      </c>
      <c r="AV169" s="13" t="s">
        <v>79</v>
      </c>
      <c r="AW169" s="13" t="s">
        <v>32</v>
      </c>
      <c r="AX169" s="13" t="s">
        <v>70</v>
      </c>
      <c r="AY169" s="244" t="s">
        <v>164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192</v>
      </c>
      <c r="G170" s="234"/>
      <c r="H170" s="238">
        <v>0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226</v>
      </c>
      <c r="G171" s="234"/>
      <c r="H171" s="238">
        <v>0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4" customFormat="1">
      <c r="A172" s="14"/>
      <c r="B172" s="245"/>
      <c r="C172" s="246"/>
      <c r="D172" s="235" t="s">
        <v>175</v>
      </c>
      <c r="E172" s="247" t="s">
        <v>19</v>
      </c>
      <c r="F172" s="248" t="s">
        <v>177</v>
      </c>
      <c r="G172" s="246"/>
      <c r="H172" s="249">
        <v>15.970000000000001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175</v>
      </c>
      <c r="AU172" s="255" t="s">
        <v>79</v>
      </c>
      <c r="AV172" s="14" t="s">
        <v>171</v>
      </c>
      <c r="AW172" s="14" t="s">
        <v>32</v>
      </c>
      <c r="AX172" s="14" t="s">
        <v>77</v>
      </c>
      <c r="AY172" s="255" t="s">
        <v>164</v>
      </c>
    </row>
    <row r="173" s="2" customFormat="1" ht="24.15" customHeight="1">
      <c r="A173" s="41"/>
      <c r="B173" s="42"/>
      <c r="C173" s="215" t="s">
        <v>260</v>
      </c>
      <c r="D173" s="215" t="s">
        <v>166</v>
      </c>
      <c r="E173" s="216" t="s">
        <v>261</v>
      </c>
      <c r="F173" s="217" t="s">
        <v>262</v>
      </c>
      <c r="G173" s="218" t="s">
        <v>220</v>
      </c>
      <c r="H173" s="219">
        <v>15.970000000000001</v>
      </c>
      <c r="I173" s="220"/>
      <c r="J173" s="221">
        <f>ROUND(I173*H173,2)</f>
        <v>0</v>
      </c>
      <c r="K173" s="217" t="s">
        <v>170</v>
      </c>
      <c r="L173" s="47"/>
      <c r="M173" s="222" t="s">
        <v>19</v>
      </c>
      <c r="N173" s="223" t="s">
        <v>41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171</v>
      </c>
      <c r="AT173" s="226" t="s">
        <v>166</v>
      </c>
      <c r="AU173" s="226" t="s">
        <v>79</v>
      </c>
      <c r="AY173" s="20" t="s">
        <v>164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77</v>
      </c>
      <c r="BK173" s="227">
        <f>ROUND(I173*H173,2)</f>
        <v>0</v>
      </c>
      <c r="BL173" s="20" t="s">
        <v>171</v>
      </c>
      <c r="BM173" s="226" t="s">
        <v>263</v>
      </c>
    </row>
    <row r="174" s="2" customFormat="1">
      <c r="A174" s="41"/>
      <c r="B174" s="42"/>
      <c r="C174" s="43"/>
      <c r="D174" s="228" t="s">
        <v>173</v>
      </c>
      <c r="E174" s="43"/>
      <c r="F174" s="229" t="s">
        <v>264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173</v>
      </c>
      <c r="AU174" s="20" t="s">
        <v>79</v>
      </c>
    </row>
    <row r="175" s="2" customFormat="1" ht="24.15" customHeight="1">
      <c r="A175" s="41"/>
      <c r="B175" s="42"/>
      <c r="C175" s="215" t="s">
        <v>265</v>
      </c>
      <c r="D175" s="215" t="s">
        <v>166</v>
      </c>
      <c r="E175" s="216" t="s">
        <v>266</v>
      </c>
      <c r="F175" s="217" t="s">
        <v>267</v>
      </c>
      <c r="G175" s="218" t="s">
        <v>169</v>
      </c>
      <c r="H175" s="219">
        <v>166.09999999999999</v>
      </c>
      <c r="I175" s="220"/>
      <c r="J175" s="221">
        <f>ROUND(I175*H175,2)</f>
        <v>0</v>
      </c>
      <c r="K175" s="217" t="s">
        <v>170</v>
      </c>
      <c r="L175" s="47"/>
      <c r="M175" s="222" t="s">
        <v>19</v>
      </c>
      <c r="N175" s="223" t="s">
        <v>41</v>
      </c>
      <c r="O175" s="87"/>
      <c r="P175" s="224">
        <f>O175*H175</f>
        <v>0</v>
      </c>
      <c r="Q175" s="224">
        <v>0.00058</v>
      </c>
      <c r="R175" s="224">
        <f>Q175*H175</f>
        <v>0.096337999999999993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171</v>
      </c>
      <c r="AT175" s="226" t="s">
        <v>166</v>
      </c>
      <c r="AU175" s="226" t="s">
        <v>79</v>
      </c>
      <c r="AY175" s="20" t="s">
        <v>164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77</v>
      </c>
      <c r="BK175" s="227">
        <f>ROUND(I175*H175,2)</f>
        <v>0</v>
      </c>
      <c r="BL175" s="20" t="s">
        <v>171</v>
      </c>
      <c r="BM175" s="226" t="s">
        <v>268</v>
      </c>
    </row>
    <row r="176" s="2" customFormat="1">
      <c r="A176" s="41"/>
      <c r="B176" s="42"/>
      <c r="C176" s="43"/>
      <c r="D176" s="228" t="s">
        <v>173</v>
      </c>
      <c r="E176" s="43"/>
      <c r="F176" s="229" t="s">
        <v>269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173</v>
      </c>
      <c r="AU176" s="20" t="s">
        <v>79</v>
      </c>
    </row>
    <row r="177" s="15" customFormat="1">
      <c r="A177" s="15"/>
      <c r="B177" s="256"/>
      <c r="C177" s="257"/>
      <c r="D177" s="235" t="s">
        <v>175</v>
      </c>
      <c r="E177" s="258" t="s">
        <v>19</v>
      </c>
      <c r="F177" s="259" t="s">
        <v>223</v>
      </c>
      <c r="G177" s="257"/>
      <c r="H177" s="258" t="s">
        <v>19</v>
      </c>
      <c r="I177" s="260"/>
      <c r="J177" s="257"/>
      <c r="K177" s="257"/>
      <c r="L177" s="261"/>
      <c r="M177" s="262"/>
      <c r="N177" s="263"/>
      <c r="O177" s="263"/>
      <c r="P177" s="263"/>
      <c r="Q177" s="263"/>
      <c r="R177" s="263"/>
      <c r="S177" s="263"/>
      <c r="T177" s="264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5" t="s">
        <v>175</v>
      </c>
      <c r="AU177" s="265" t="s">
        <v>79</v>
      </c>
      <c r="AV177" s="15" t="s">
        <v>77</v>
      </c>
      <c r="AW177" s="15" t="s">
        <v>32</v>
      </c>
      <c r="AX177" s="15" t="s">
        <v>70</v>
      </c>
      <c r="AY177" s="265" t="s">
        <v>164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270</v>
      </c>
      <c r="G178" s="234"/>
      <c r="H178" s="238">
        <v>36.100000000000001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271</v>
      </c>
      <c r="G179" s="234"/>
      <c r="H179" s="238">
        <v>90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79</v>
      </c>
      <c r="AV179" s="13" t="s">
        <v>79</v>
      </c>
      <c r="AW179" s="13" t="s">
        <v>32</v>
      </c>
      <c r="AX179" s="13" t="s">
        <v>70</v>
      </c>
      <c r="AY179" s="244" t="s">
        <v>164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272</v>
      </c>
      <c r="G180" s="234"/>
      <c r="H180" s="238">
        <v>12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3" customFormat="1">
      <c r="A181" s="13"/>
      <c r="B181" s="233"/>
      <c r="C181" s="234"/>
      <c r="D181" s="235" t="s">
        <v>175</v>
      </c>
      <c r="E181" s="236" t="s">
        <v>19</v>
      </c>
      <c r="F181" s="237" t="s">
        <v>273</v>
      </c>
      <c r="G181" s="234"/>
      <c r="H181" s="238">
        <v>28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79</v>
      </c>
      <c r="AV181" s="13" t="s">
        <v>79</v>
      </c>
      <c r="AW181" s="13" t="s">
        <v>32</v>
      </c>
      <c r="AX181" s="13" t="s">
        <v>70</v>
      </c>
      <c r="AY181" s="244" t="s">
        <v>164</v>
      </c>
    </row>
    <row r="182" s="14" customFormat="1">
      <c r="A182" s="14"/>
      <c r="B182" s="245"/>
      <c r="C182" s="246"/>
      <c r="D182" s="235" t="s">
        <v>175</v>
      </c>
      <c r="E182" s="247" t="s">
        <v>19</v>
      </c>
      <c r="F182" s="248" t="s">
        <v>177</v>
      </c>
      <c r="G182" s="246"/>
      <c r="H182" s="249">
        <v>166.09999999999999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175</v>
      </c>
      <c r="AU182" s="255" t="s">
        <v>79</v>
      </c>
      <c r="AV182" s="14" t="s">
        <v>171</v>
      </c>
      <c r="AW182" s="14" t="s">
        <v>32</v>
      </c>
      <c r="AX182" s="14" t="s">
        <v>77</v>
      </c>
      <c r="AY182" s="255" t="s">
        <v>164</v>
      </c>
    </row>
    <row r="183" s="2" customFormat="1" ht="24.15" customHeight="1">
      <c r="A183" s="41"/>
      <c r="B183" s="42"/>
      <c r="C183" s="215" t="s">
        <v>274</v>
      </c>
      <c r="D183" s="215" t="s">
        <v>166</v>
      </c>
      <c r="E183" s="216" t="s">
        <v>275</v>
      </c>
      <c r="F183" s="217" t="s">
        <v>276</v>
      </c>
      <c r="G183" s="218" t="s">
        <v>169</v>
      </c>
      <c r="H183" s="219">
        <v>166.09999999999999</v>
      </c>
      <c r="I183" s="220"/>
      <c r="J183" s="221">
        <f>ROUND(I183*H183,2)</f>
        <v>0</v>
      </c>
      <c r="K183" s="217" t="s">
        <v>170</v>
      </c>
      <c r="L183" s="47"/>
      <c r="M183" s="222" t="s">
        <v>19</v>
      </c>
      <c r="N183" s="223" t="s">
        <v>41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171</v>
      </c>
      <c r="AT183" s="226" t="s">
        <v>166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277</v>
      </c>
    </row>
    <row r="184" s="2" customFormat="1">
      <c r="A184" s="41"/>
      <c r="B184" s="42"/>
      <c r="C184" s="43"/>
      <c r="D184" s="228" t="s">
        <v>173</v>
      </c>
      <c r="E184" s="43"/>
      <c r="F184" s="229" t="s">
        <v>278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173</v>
      </c>
      <c r="AU184" s="20" t="s">
        <v>79</v>
      </c>
    </row>
    <row r="185" s="2" customFormat="1" ht="37.8" customHeight="1">
      <c r="A185" s="41"/>
      <c r="B185" s="42"/>
      <c r="C185" s="215" t="s">
        <v>279</v>
      </c>
      <c r="D185" s="215" t="s">
        <v>166</v>
      </c>
      <c r="E185" s="216" t="s">
        <v>280</v>
      </c>
      <c r="F185" s="217" t="s">
        <v>281</v>
      </c>
      <c r="G185" s="218" t="s">
        <v>220</v>
      </c>
      <c r="H185" s="219">
        <v>9.9000000000000004</v>
      </c>
      <c r="I185" s="220"/>
      <c r="J185" s="221">
        <f>ROUND(I185*H185,2)</f>
        <v>0</v>
      </c>
      <c r="K185" s="217" t="s">
        <v>170</v>
      </c>
      <c r="L185" s="47"/>
      <c r="M185" s="222" t="s">
        <v>19</v>
      </c>
      <c r="N185" s="223" t="s">
        <v>41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171</v>
      </c>
      <c r="AT185" s="226" t="s">
        <v>166</v>
      </c>
      <c r="AU185" s="226" t="s">
        <v>79</v>
      </c>
      <c r="AY185" s="20" t="s">
        <v>164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77</v>
      </c>
      <c r="BK185" s="227">
        <f>ROUND(I185*H185,2)</f>
        <v>0</v>
      </c>
      <c r="BL185" s="20" t="s">
        <v>171</v>
      </c>
      <c r="BM185" s="226" t="s">
        <v>282</v>
      </c>
    </row>
    <row r="186" s="2" customFormat="1">
      <c r="A186" s="41"/>
      <c r="B186" s="42"/>
      <c r="C186" s="43"/>
      <c r="D186" s="228" t="s">
        <v>173</v>
      </c>
      <c r="E186" s="43"/>
      <c r="F186" s="229" t="s">
        <v>283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173</v>
      </c>
      <c r="AU186" s="20" t="s">
        <v>79</v>
      </c>
    </row>
    <row r="187" s="15" customFormat="1">
      <c r="A187" s="15"/>
      <c r="B187" s="256"/>
      <c r="C187" s="257"/>
      <c r="D187" s="235" t="s">
        <v>175</v>
      </c>
      <c r="E187" s="258" t="s">
        <v>19</v>
      </c>
      <c r="F187" s="259" t="s">
        <v>195</v>
      </c>
      <c r="G187" s="257"/>
      <c r="H187" s="258" t="s">
        <v>19</v>
      </c>
      <c r="I187" s="260"/>
      <c r="J187" s="257"/>
      <c r="K187" s="257"/>
      <c r="L187" s="261"/>
      <c r="M187" s="262"/>
      <c r="N187" s="263"/>
      <c r="O187" s="263"/>
      <c r="P187" s="263"/>
      <c r="Q187" s="263"/>
      <c r="R187" s="263"/>
      <c r="S187" s="263"/>
      <c r="T187" s="264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5" t="s">
        <v>175</v>
      </c>
      <c r="AU187" s="265" t="s">
        <v>79</v>
      </c>
      <c r="AV187" s="15" t="s">
        <v>77</v>
      </c>
      <c r="AW187" s="15" t="s">
        <v>32</v>
      </c>
      <c r="AX187" s="15" t="s">
        <v>70</v>
      </c>
      <c r="AY187" s="265" t="s">
        <v>164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284</v>
      </c>
      <c r="G188" s="234"/>
      <c r="H188" s="238">
        <v>9.9000000000000004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177</v>
      </c>
      <c r="G189" s="246"/>
      <c r="H189" s="249">
        <v>9.9000000000000004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79</v>
      </c>
      <c r="AV189" s="14" t="s">
        <v>171</v>
      </c>
      <c r="AW189" s="14" t="s">
        <v>32</v>
      </c>
      <c r="AX189" s="14" t="s">
        <v>77</v>
      </c>
      <c r="AY189" s="255" t="s">
        <v>164</v>
      </c>
    </row>
    <row r="190" s="2" customFormat="1" ht="37.8" customHeight="1">
      <c r="A190" s="41"/>
      <c r="B190" s="42"/>
      <c r="C190" s="215" t="s">
        <v>285</v>
      </c>
      <c r="D190" s="215" t="s">
        <v>166</v>
      </c>
      <c r="E190" s="216" t="s">
        <v>286</v>
      </c>
      <c r="F190" s="217" t="s">
        <v>287</v>
      </c>
      <c r="G190" s="218" t="s">
        <v>220</v>
      </c>
      <c r="H190" s="219">
        <v>135.80000000000001</v>
      </c>
      <c r="I190" s="220"/>
      <c r="J190" s="221">
        <f>ROUND(I190*H190,2)</f>
        <v>0</v>
      </c>
      <c r="K190" s="217" t="s">
        <v>170</v>
      </c>
      <c r="L190" s="47"/>
      <c r="M190" s="222" t="s">
        <v>19</v>
      </c>
      <c r="N190" s="223" t="s">
        <v>41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79</v>
      </c>
      <c r="AY190" s="20" t="s">
        <v>164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77</v>
      </c>
      <c r="BK190" s="227">
        <f>ROUND(I190*H190,2)</f>
        <v>0</v>
      </c>
      <c r="BL190" s="20" t="s">
        <v>171</v>
      </c>
      <c r="BM190" s="226" t="s">
        <v>288</v>
      </c>
    </row>
    <row r="191" s="2" customFormat="1">
      <c r="A191" s="41"/>
      <c r="B191" s="42"/>
      <c r="C191" s="43"/>
      <c r="D191" s="228" t="s">
        <v>173</v>
      </c>
      <c r="E191" s="43"/>
      <c r="F191" s="229" t="s">
        <v>289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173</v>
      </c>
      <c r="AU191" s="20" t="s">
        <v>79</v>
      </c>
    </row>
    <row r="192" s="15" customFormat="1">
      <c r="A192" s="15"/>
      <c r="B192" s="256"/>
      <c r="C192" s="257"/>
      <c r="D192" s="235" t="s">
        <v>175</v>
      </c>
      <c r="E192" s="258" t="s">
        <v>19</v>
      </c>
      <c r="F192" s="259" t="s">
        <v>290</v>
      </c>
      <c r="G192" s="257"/>
      <c r="H192" s="258" t="s">
        <v>19</v>
      </c>
      <c r="I192" s="260"/>
      <c r="J192" s="257"/>
      <c r="K192" s="257"/>
      <c r="L192" s="261"/>
      <c r="M192" s="262"/>
      <c r="N192" s="263"/>
      <c r="O192" s="263"/>
      <c r="P192" s="263"/>
      <c r="Q192" s="263"/>
      <c r="R192" s="263"/>
      <c r="S192" s="263"/>
      <c r="T192" s="26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5" t="s">
        <v>175</v>
      </c>
      <c r="AU192" s="265" t="s">
        <v>79</v>
      </c>
      <c r="AV192" s="15" t="s">
        <v>77</v>
      </c>
      <c r="AW192" s="15" t="s">
        <v>32</v>
      </c>
      <c r="AX192" s="15" t="s">
        <v>70</v>
      </c>
      <c r="AY192" s="265" t="s">
        <v>164</v>
      </c>
    </row>
    <row r="193" s="15" customFormat="1">
      <c r="A193" s="15"/>
      <c r="B193" s="256"/>
      <c r="C193" s="257"/>
      <c r="D193" s="235" t="s">
        <v>175</v>
      </c>
      <c r="E193" s="258" t="s">
        <v>19</v>
      </c>
      <c r="F193" s="259" t="s">
        <v>223</v>
      </c>
      <c r="G193" s="257"/>
      <c r="H193" s="258" t="s">
        <v>19</v>
      </c>
      <c r="I193" s="260"/>
      <c r="J193" s="257"/>
      <c r="K193" s="257"/>
      <c r="L193" s="261"/>
      <c r="M193" s="262"/>
      <c r="N193" s="263"/>
      <c r="O193" s="263"/>
      <c r="P193" s="263"/>
      <c r="Q193" s="263"/>
      <c r="R193" s="263"/>
      <c r="S193" s="263"/>
      <c r="T193" s="264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5" t="s">
        <v>175</v>
      </c>
      <c r="AU193" s="265" t="s">
        <v>79</v>
      </c>
      <c r="AV193" s="15" t="s">
        <v>77</v>
      </c>
      <c r="AW193" s="15" t="s">
        <v>32</v>
      </c>
      <c r="AX193" s="15" t="s">
        <v>70</v>
      </c>
      <c r="AY193" s="265" t="s">
        <v>164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232</v>
      </c>
      <c r="G194" s="234"/>
      <c r="H194" s="238">
        <v>14.25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79</v>
      </c>
      <c r="AV194" s="13" t="s">
        <v>79</v>
      </c>
      <c r="AW194" s="13" t="s">
        <v>32</v>
      </c>
      <c r="AX194" s="13" t="s">
        <v>70</v>
      </c>
      <c r="AY194" s="244" t="s">
        <v>164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233</v>
      </c>
      <c r="G195" s="234"/>
      <c r="H195" s="238">
        <v>37.799999999999997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79</v>
      </c>
      <c r="AV195" s="13" t="s">
        <v>79</v>
      </c>
      <c r="AW195" s="13" t="s">
        <v>32</v>
      </c>
      <c r="AX195" s="13" t="s">
        <v>70</v>
      </c>
      <c r="AY195" s="244" t="s">
        <v>164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234</v>
      </c>
      <c r="G196" s="234"/>
      <c r="H196" s="238">
        <v>4.6500000000000004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79</v>
      </c>
      <c r="AV196" s="13" t="s">
        <v>79</v>
      </c>
      <c r="AW196" s="13" t="s">
        <v>32</v>
      </c>
      <c r="AX196" s="13" t="s">
        <v>70</v>
      </c>
      <c r="AY196" s="244" t="s">
        <v>164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235</v>
      </c>
      <c r="G197" s="234"/>
      <c r="H197" s="238">
        <v>11.199999999999999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79</v>
      </c>
      <c r="AV197" s="13" t="s">
        <v>79</v>
      </c>
      <c r="AW197" s="13" t="s">
        <v>32</v>
      </c>
      <c r="AX197" s="13" t="s">
        <v>70</v>
      </c>
      <c r="AY197" s="244" t="s">
        <v>164</v>
      </c>
    </row>
    <row r="198" s="16" customFormat="1">
      <c r="A198" s="16"/>
      <c r="B198" s="266"/>
      <c r="C198" s="267"/>
      <c r="D198" s="235" t="s">
        <v>175</v>
      </c>
      <c r="E198" s="268" t="s">
        <v>19</v>
      </c>
      <c r="F198" s="269" t="s">
        <v>291</v>
      </c>
      <c r="G198" s="267"/>
      <c r="H198" s="270">
        <v>67.899999999999991</v>
      </c>
      <c r="I198" s="271"/>
      <c r="J198" s="267"/>
      <c r="K198" s="267"/>
      <c r="L198" s="272"/>
      <c r="M198" s="273"/>
      <c r="N198" s="274"/>
      <c r="O198" s="274"/>
      <c r="P198" s="274"/>
      <c r="Q198" s="274"/>
      <c r="R198" s="274"/>
      <c r="S198" s="274"/>
      <c r="T198" s="275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T198" s="276" t="s">
        <v>175</v>
      </c>
      <c r="AU198" s="276" t="s">
        <v>79</v>
      </c>
      <c r="AV198" s="16" t="s">
        <v>183</v>
      </c>
      <c r="AW198" s="16" t="s">
        <v>32</v>
      </c>
      <c r="AX198" s="16" t="s">
        <v>70</v>
      </c>
      <c r="AY198" s="276" t="s">
        <v>164</v>
      </c>
    </row>
    <row r="199" s="15" customFormat="1">
      <c r="A199" s="15"/>
      <c r="B199" s="256"/>
      <c r="C199" s="257"/>
      <c r="D199" s="235" t="s">
        <v>175</v>
      </c>
      <c r="E199" s="258" t="s">
        <v>19</v>
      </c>
      <c r="F199" s="259" t="s">
        <v>223</v>
      </c>
      <c r="G199" s="257"/>
      <c r="H199" s="258" t="s">
        <v>19</v>
      </c>
      <c r="I199" s="260"/>
      <c r="J199" s="257"/>
      <c r="K199" s="257"/>
      <c r="L199" s="261"/>
      <c r="M199" s="262"/>
      <c r="N199" s="263"/>
      <c r="O199" s="263"/>
      <c r="P199" s="263"/>
      <c r="Q199" s="263"/>
      <c r="R199" s="263"/>
      <c r="S199" s="263"/>
      <c r="T199" s="264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5" t="s">
        <v>175</v>
      </c>
      <c r="AU199" s="265" t="s">
        <v>79</v>
      </c>
      <c r="AV199" s="15" t="s">
        <v>77</v>
      </c>
      <c r="AW199" s="15" t="s">
        <v>32</v>
      </c>
      <c r="AX199" s="15" t="s">
        <v>70</v>
      </c>
      <c r="AY199" s="265" t="s">
        <v>164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232</v>
      </c>
      <c r="G200" s="234"/>
      <c r="H200" s="238">
        <v>14.25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32</v>
      </c>
      <c r="AX200" s="13" t="s">
        <v>70</v>
      </c>
      <c r="AY200" s="244" t="s">
        <v>164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233</v>
      </c>
      <c r="G201" s="234"/>
      <c r="H201" s="238">
        <v>37.799999999999997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79</v>
      </c>
      <c r="AV201" s="13" t="s">
        <v>79</v>
      </c>
      <c r="AW201" s="13" t="s">
        <v>32</v>
      </c>
      <c r="AX201" s="13" t="s">
        <v>70</v>
      </c>
      <c r="AY201" s="244" t="s">
        <v>164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234</v>
      </c>
      <c r="G202" s="234"/>
      <c r="H202" s="238">
        <v>4.6500000000000004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79</v>
      </c>
      <c r="AV202" s="13" t="s">
        <v>79</v>
      </c>
      <c r="AW202" s="13" t="s">
        <v>32</v>
      </c>
      <c r="AX202" s="13" t="s">
        <v>70</v>
      </c>
      <c r="AY202" s="244" t="s">
        <v>164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235</v>
      </c>
      <c r="G203" s="234"/>
      <c r="H203" s="238">
        <v>11.199999999999999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6" customFormat="1">
      <c r="A204" s="16"/>
      <c r="B204" s="266"/>
      <c r="C204" s="267"/>
      <c r="D204" s="235" t="s">
        <v>175</v>
      </c>
      <c r="E204" s="268" t="s">
        <v>19</v>
      </c>
      <c r="F204" s="269" t="s">
        <v>291</v>
      </c>
      <c r="G204" s="267"/>
      <c r="H204" s="270">
        <v>67.899999999999991</v>
      </c>
      <c r="I204" s="271"/>
      <c r="J204" s="267"/>
      <c r="K204" s="267"/>
      <c r="L204" s="272"/>
      <c r="M204" s="273"/>
      <c r="N204" s="274"/>
      <c r="O204" s="274"/>
      <c r="P204" s="274"/>
      <c r="Q204" s="274"/>
      <c r="R204" s="274"/>
      <c r="S204" s="274"/>
      <c r="T204" s="275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T204" s="276" t="s">
        <v>175</v>
      </c>
      <c r="AU204" s="276" t="s">
        <v>79</v>
      </c>
      <c r="AV204" s="16" t="s">
        <v>183</v>
      </c>
      <c r="AW204" s="16" t="s">
        <v>32</v>
      </c>
      <c r="AX204" s="16" t="s">
        <v>70</v>
      </c>
      <c r="AY204" s="276" t="s">
        <v>164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177</v>
      </c>
      <c r="G205" s="246"/>
      <c r="H205" s="249">
        <v>135.79999999999998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79</v>
      </c>
      <c r="AV205" s="14" t="s">
        <v>171</v>
      </c>
      <c r="AW205" s="14" t="s">
        <v>32</v>
      </c>
      <c r="AX205" s="14" t="s">
        <v>77</v>
      </c>
      <c r="AY205" s="255" t="s">
        <v>164</v>
      </c>
    </row>
    <row r="206" s="2" customFormat="1" ht="24.15" customHeight="1">
      <c r="A206" s="41"/>
      <c r="B206" s="42"/>
      <c r="C206" s="215" t="s">
        <v>292</v>
      </c>
      <c r="D206" s="215" t="s">
        <v>166</v>
      </c>
      <c r="E206" s="216" t="s">
        <v>293</v>
      </c>
      <c r="F206" s="217" t="s">
        <v>294</v>
      </c>
      <c r="G206" s="218" t="s">
        <v>295</v>
      </c>
      <c r="H206" s="219">
        <v>271.60000000000002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41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296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297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79</v>
      </c>
    </row>
    <row r="208" s="15" customFormat="1">
      <c r="A208" s="15"/>
      <c r="B208" s="256"/>
      <c r="C208" s="257"/>
      <c r="D208" s="235" t="s">
        <v>175</v>
      </c>
      <c r="E208" s="258" t="s">
        <v>19</v>
      </c>
      <c r="F208" s="259" t="s">
        <v>290</v>
      </c>
      <c r="G208" s="257"/>
      <c r="H208" s="258" t="s">
        <v>19</v>
      </c>
      <c r="I208" s="260"/>
      <c r="J208" s="257"/>
      <c r="K208" s="257"/>
      <c r="L208" s="261"/>
      <c r="M208" s="262"/>
      <c r="N208" s="263"/>
      <c r="O208" s="263"/>
      <c r="P208" s="263"/>
      <c r="Q208" s="263"/>
      <c r="R208" s="263"/>
      <c r="S208" s="263"/>
      <c r="T208" s="264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5" t="s">
        <v>175</v>
      </c>
      <c r="AU208" s="265" t="s">
        <v>79</v>
      </c>
      <c r="AV208" s="15" t="s">
        <v>77</v>
      </c>
      <c r="AW208" s="15" t="s">
        <v>32</v>
      </c>
      <c r="AX208" s="15" t="s">
        <v>70</v>
      </c>
      <c r="AY208" s="265" t="s">
        <v>164</v>
      </c>
    </row>
    <row r="209" s="15" customFormat="1">
      <c r="A209" s="15"/>
      <c r="B209" s="256"/>
      <c r="C209" s="257"/>
      <c r="D209" s="235" t="s">
        <v>175</v>
      </c>
      <c r="E209" s="258" t="s">
        <v>19</v>
      </c>
      <c r="F209" s="259" t="s">
        <v>223</v>
      </c>
      <c r="G209" s="257"/>
      <c r="H209" s="258" t="s">
        <v>19</v>
      </c>
      <c r="I209" s="260"/>
      <c r="J209" s="257"/>
      <c r="K209" s="257"/>
      <c r="L209" s="261"/>
      <c r="M209" s="262"/>
      <c r="N209" s="263"/>
      <c r="O209" s="263"/>
      <c r="P209" s="263"/>
      <c r="Q209" s="263"/>
      <c r="R209" s="263"/>
      <c r="S209" s="263"/>
      <c r="T209" s="26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5" t="s">
        <v>175</v>
      </c>
      <c r="AU209" s="265" t="s">
        <v>79</v>
      </c>
      <c r="AV209" s="15" t="s">
        <v>77</v>
      </c>
      <c r="AW209" s="15" t="s">
        <v>32</v>
      </c>
      <c r="AX209" s="15" t="s">
        <v>70</v>
      </c>
      <c r="AY209" s="265" t="s">
        <v>164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232</v>
      </c>
      <c r="G210" s="234"/>
      <c r="H210" s="238">
        <v>14.25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233</v>
      </c>
      <c r="G211" s="234"/>
      <c r="H211" s="238">
        <v>37.799999999999997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234</v>
      </c>
      <c r="G212" s="234"/>
      <c r="H212" s="238">
        <v>4.6500000000000004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79</v>
      </c>
      <c r="AV212" s="13" t="s">
        <v>79</v>
      </c>
      <c r="AW212" s="13" t="s">
        <v>32</v>
      </c>
      <c r="AX212" s="13" t="s">
        <v>70</v>
      </c>
      <c r="AY212" s="244" t="s">
        <v>164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235</v>
      </c>
      <c r="G213" s="234"/>
      <c r="H213" s="238">
        <v>11.199999999999999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6" customFormat="1">
      <c r="A214" s="16"/>
      <c r="B214" s="266"/>
      <c r="C214" s="267"/>
      <c r="D214" s="235" t="s">
        <v>175</v>
      </c>
      <c r="E214" s="268" t="s">
        <v>19</v>
      </c>
      <c r="F214" s="269" t="s">
        <v>291</v>
      </c>
      <c r="G214" s="267"/>
      <c r="H214" s="270">
        <v>67.899999999999991</v>
      </c>
      <c r="I214" s="271"/>
      <c r="J214" s="267"/>
      <c r="K214" s="267"/>
      <c r="L214" s="272"/>
      <c r="M214" s="273"/>
      <c r="N214" s="274"/>
      <c r="O214" s="274"/>
      <c r="P214" s="274"/>
      <c r="Q214" s="274"/>
      <c r="R214" s="274"/>
      <c r="S214" s="274"/>
      <c r="T214" s="275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T214" s="276" t="s">
        <v>175</v>
      </c>
      <c r="AU214" s="276" t="s">
        <v>79</v>
      </c>
      <c r="AV214" s="16" t="s">
        <v>183</v>
      </c>
      <c r="AW214" s="16" t="s">
        <v>32</v>
      </c>
      <c r="AX214" s="16" t="s">
        <v>70</v>
      </c>
      <c r="AY214" s="276" t="s">
        <v>164</v>
      </c>
    </row>
    <row r="215" s="15" customFormat="1">
      <c r="A215" s="15"/>
      <c r="B215" s="256"/>
      <c r="C215" s="257"/>
      <c r="D215" s="235" t="s">
        <v>175</v>
      </c>
      <c r="E215" s="258" t="s">
        <v>19</v>
      </c>
      <c r="F215" s="259" t="s">
        <v>223</v>
      </c>
      <c r="G215" s="257"/>
      <c r="H215" s="258" t="s">
        <v>19</v>
      </c>
      <c r="I215" s="260"/>
      <c r="J215" s="257"/>
      <c r="K215" s="257"/>
      <c r="L215" s="261"/>
      <c r="M215" s="262"/>
      <c r="N215" s="263"/>
      <c r="O215" s="263"/>
      <c r="P215" s="263"/>
      <c r="Q215" s="263"/>
      <c r="R215" s="263"/>
      <c r="S215" s="263"/>
      <c r="T215" s="264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5" t="s">
        <v>175</v>
      </c>
      <c r="AU215" s="265" t="s">
        <v>79</v>
      </c>
      <c r="AV215" s="15" t="s">
        <v>77</v>
      </c>
      <c r="AW215" s="15" t="s">
        <v>32</v>
      </c>
      <c r="AX215" s="15" t="s">
        <v>70</v>
      </c>
      <c r="AY215" s="265" t="s">
        <v>164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232</v>
      </c>
      <c r="G216" s="234"/>
      <c r="H216" s="238">
        <v>14.25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233</v>
      </c>
      <c r="G217" s="234"/>
      <c r="H217" s="238">
        <v>37.799999999999997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234</v>
      </c>
      <c r="G218" s="234"/>
      <c r="H218" s="238">
        <v>4.6500000000000004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79</v>
      </c>
      <c r="AV218" s="13" t="s">
        <v>79</v>
      </c>
      <c r="AW218" s="13" t="s">
        <v>32</v>
      </c>
      <c r="AX218" s="13" t="s">
        <v>70</v>
      </c>
      <c r="AY218" s="244" t="s">
        <v>164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235</v>
      </c>
      <c r="G219" s="234"/>
      <c r="H219" s="238">
        <v>11.199999999999999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79</v>
      </c>
      <c r="AV219" s="13" t="s">
        <v>79</v>
      </c>
      <c r="AW219" s="13" t="s">
        <v>32</v>
      </c>
      <c r="AX219" s="13" t="s">
        <v>70</v>
      </c>
      <c r="AY219" s="244" t="s">
        <v>164</v>
      </c>
    </row>
    <row r="220" s="16" customFormat="1">
      <c r="A220" s="16"/>
      <c r="B220" s="266"/>
      <c r="C220" s="267"/>
      <c r="D220" s="235" t="s">
        <v>175</v>
      </c>
      <c r="E220" s="268" t="s">
        <v>19</v>
      </c>
      <c r="F220" s="269" t="s">
        <v>291</v>
      </c>
      <c r="G220" s="267"/>
      <c r="H220" s="270">
        <v>67.899999999999991</v>
      </c>
      <c r="I220" s="271"/>
      <c r="J220" s="267"/>
      <c r="K220" s="267"/>
      <c r="L220" s="272"/>
      <c r="M220" s="273"/>
      <c r="N220" s="274"/>
      <c r="O220" s="274"/>
      <c r="P220" s="274"/>
      <c r="Q220" s="274"/>
      <c r="R220" s="274"/>
      <c r="S220" s="274"/>
      <c r="T220" s="275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T220" s="276" t="s">
        <v>175</v>
      </c>
      <c r="AU220" s="276" t="s">
        <v>79</v>
      </c>
      <c r="AV220" s="16" t="s">
        <v>183</v>
      </c>
      <c r="AW220" s="16" t="s">
        <v>32</v>
      </c>
      <c r="AX220" s="16" t="s">
        <v>70</v>
      </c>
      <c r="AY220" s="276" t="s">
        <v>164</v>
      </c>
    </row>
    <row r="221" s="14" customFormat="1">
      <c r="A221" s="14"/>
      <c r="B221" s="245"/>
      <c r="C221" s="246"/>
      <c r="D221" s="235" t="s">
        <v>175</v>
      </c>
      <c r="E221" s="247" t="s">
        <v>19</v>
      </c>
      <c r="F221" s="248" t="s">
        <v>177</v>
      </c>
      <c r="G221" s="246"/>
      <c r="H221" s="249">
        <v>135.79999999999998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175</v>
      </c>
      <c r="AU221" s="255" t="s">
        <v>79</v>
      </c>
      <c r="AV221" s="14" t="s">
        <v>171</v>
      </c>
      <c r="AW221" s="14" t="s">
        <v>32</v>
      </c>
      <c r="AX221" s="14" t="s">
        <v>77</v>
      </c>
      <c r="AY221" s="255" t="s">
        <v>164</v>
      </c>
    </row>
    <row r="222" s="13" customFormat="1">
      <c r="A222" s="13"/>
      <c r="B222" s="233"/>
      <c r="C222" s="234"/>
      <c r="D222" s="235" t="s">
        <v>175</v>
      </c>
      <c r="E222" s="234"/>
      <c r="F222" s="237" t="s">
        <v>298</v>
      </c>
      <c r="G222" s="234"/>
      <c r="H222" s="238">
        <v>271.60000000000002</v>
      </c>
      <c r="I222" s="239"/>
      <c r="J222" s="234"/>
      <c r="K222" s="234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175</v>
      </c>
      <c r="AU222" s="244" t="s">
        <v>79</v>
      </c>
      <c r="AV222" s="13" t="s">
        <v>79</v>
      </c>
      <c r="AW222" s="13" t="s">
        <v>4</v>
      </c>
      <c r="AX222" s="13" t="s">
        <v>77</v>
      </c>
      <c r="AY222" s="244" t="s">
        <v>164</v>
      </c>
    </row>
    <row r="223" s="2" customFormat="1" ht="24.15" customHeight="1">
      <c r="A223" s="41"/>
      <c r="B223" s="42"/>
      <c r="C223" s="215" t="s">
        <v>299</v>
      </c>
      <c r="D223" s="215" t="s">
        <v>166</v>
      </c>
      <c r="E223" s="216" t="s">
        <v>300</v>
      </c>
      <c r="F223" s="217" t="s">
        <v>301</v>
      </c>
      <c r="G223" s="218" t="s">
        <v>220</v>
      </c>
      <c r="H223" s="219">
        <v>64.519999999999996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41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79</v>
      </c>
      <c r="AY223" s="20" t="s">
        <v>164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77</v>
      </c>
      <c r="BK223" s="227">
        <f>ROUND(I223*H223,2)</f>
        <v>0</v>
      </c>
      <c r="BL223" s="20" t="s">
        <v>171</v>
      </c>
      <c r="BM223" s="226" t="s">
        <v>302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303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79</v>
      </c>
    </row>
    <row r="225" s="15" customFormat="1">
      <c r="A225" s="15"/>
      <c r="B225" s="256"/>
      <c r="C225" s="257"/>
      <c r="D225" s="235" t="s">
        <v>175</v>
      </c>
      <c r="E225" s="258" t="s">
        <v>19</v>
      </c>
      <c r="F225" s="259" t="s">
        <v>304</v>
      </c>
      <c r="G225" s="257"/>
      <c r="H225" s="258" t="s">
        <v>19</v>
      </c>
      <c r="I225" s="260"/>
      <c r="J225" s="257"/>
      <c r="K225" s="257"/>
      <c r="L225" s="261"/>
      <c r="M225" s="262"/>
      <c r="N225" s="263"/>
      <c r="O225" s="263"/>
      <c r="P225" s="263"/>
      <c r="Q225" s="263"/>
      <c r="R225" s="263"/>
      <c r="S225" s="263"/>
      <c r="T225" s="264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5" t="s">
        <v>175</v>
      </c>
      <c r="AU225" s="265" t="s">
        <v>79</v>
      </c>
      <c r="AV225" s="15" t="s">
        <v>77</v>
      </c>
      <c r="AW225" s="15" t="s">
        <v>32</v>
      </c>
      <c r="AX225" s="15" t="s">
        <v>70</v>
      </c>
      <c r="AY225" s="265" t="s">
        <v>164</v>
      </c>
    </row>
    <row r="226" s="15" customFormat="1">
      <c r="A226" s="15"/>
      <c r="B226" s="256"/>
      <c r="C226" s="257"/>
      <c r="D226" s="235" t="s">
        <v>175</v>
      </c>
      <c r="E226" s="258" t="s">
        <v>19</v>
      </c>
      <c r="F226" s="259" t="s">
        <v>223</v>
      </c>
      <c r="G226" s="257"/>
      <c r="H226" s="258" t="s">
        <v>19</v>
      </c>
      <c r="I226" s="260"/>
      <c r="J226" s="257"/>
      <c r="K226" s="257"/>
      <c r="L226" s="261"/>
      <c r="M226" s="262"/>
      <c r="N226" s="263"/>
      <c r="O226" s="263"/>
      <c r="P226" s="263"/>
      <c r="Q226" s="263"/>
      <c r="R226" s="263"/>
      <c r="S226" s="263"/>
      <c r="T226" s="264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5" t="s">
        <v>175</v>
      </c>
      <c r="AU226" s="265" t="s">
        <v>79</v>
      </c>
      <c r="AV226" s="15" t="s">
        <v>77</v>
      </c>
      <c r="AW226" s="15" t="s">
        <v>32</v>
      </c>
      <c r="AX226" s="15" t="s">
        <v>70</v>
      </c>
      <c r="AY226" s="265" t="s">
        <v>164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224</v>
      </c>
      <c r="G227" s="234"/>
      <c r="H227" s="238">
        <v>0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79</v>
      </c>
      <c r="AV227" s="13" t="s">
        <v>79</v>
      </c>
      <c r="AW227" s="13" t="s">
        <v>32</v>
      </c>
      <c r="AX227" s="13" t="s">
        <v>70</v>
      </c>
      <c r="AY227" s="244" t="s">
        <v>164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225</v>
      </c>
      <c r="G228" s="234"/>
      <c r="H228" s="238">
        <v>12.65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79</v>
      </c>
      <c r="AV228" s="13" t="s">
        <v>79</v>
      </c>
      <c r="AW228" s="13" t="s">
        <v>32</v>
      </c>
      <c r="AX228" s="13" t="s">
        <v>70</v>
      </c>
      <c r="AY228" s="244" t="s">
        <v>164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192</v>
      </c>
      <c r="G229" s="234"/>
      <c r="H229" s="238">
        <v>0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79</v>
      </c>
      <c r="AV229" s="13" t="s">
        <v>79</v>
      </c>
      <c r="AW229" s="13" t="s">
        <v>32</v>
      </c>
      <c r="AX229" s="13" t="s">
        <v>70</v>
      </c>
      <c r="AY229" s="244" t="s">
        <v>164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226</v>
      </c>
      <c r="G230" s="234"/>
      <c r="H230" s="238">
        <v>0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6" customFormat="1">
      <c r="A231" s="16"/>
      <c r="B231" s="266"/>
      <c r="C231" s="267"/>
      <c r="D231" s="235" t="s">
        <v>175</v>
      </c>
      <c r="E231" s="268" t="s">
        <v>19</v>
      </c>
      <c r="F231" s="269" t="s">
        <v>291</v>
      </c>
      <c r="G231" s="267"/>
      <c r="H231" s="270">
        <v>12.65</v>
      </c>
      <c r="I231" s="271"/>
      <c r="J231" s="267"/>
      <c r="K231" s="267"/>
      <c r="L231" s="272"/>
      <c r="M231" s="273"/>
      <c r="N231" s="274"/>
      <c r="O231" s="274"/>
      <c r="P231" s="274"/>
      <c r="Q231" s="274"/>
      <c r="R231" s="274"/>
      <c r="S231" s="274"/>
      <c r="T231" s="275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T231" s="276" t="s">
        <v>175</v>
      </c>
      <c r="AU231" s="276" t="s">
        <v>79</v>
      </c>
      <c r="AV231" s="16" t="s">
        <v>183</v>
      </c>
      <c r="AW231" s="16" t="s">
        <v>32</v>
      </c>
      <c r="AX231" s="16" t="s">
        <v>70</v>
      </c>
      <c r="AY231" s="276" t="s">
        <v>164</v>
      </c>
    </row>
    <row r="232" s="15" customFormat="1">
      <c r="A232" s="15"/>
      <c r="B232" s="256"/>
      <c r="C232" s="257"/>
      <c r="D232" s="235" t="s">
        <v>175</v>
      </c>
      <c r="E232" s="258" t="s">
        <v>19</v>
      </c>
      <c r="F232" s="259" t="s">
        <v>223</v>
      </c>
      <c r="G232" s="257"/>
      <c r="H232" s="258" t="s">
        <v>19</v>
      </c>
      <c r="I232" s="260"/>
      <c r="J232" s="257"/>
      <c r="K232" s="257"/>
      <c r="L232" s="261"/>
      <c r="M232" s="262"/>
      <c r="N232" s="263"/>
      <c r="O232" s="263"/>
      <c r="P232" s="263"/>
      <c r="Q232" s="263"/>
      <c r="R232" s="263"/>
      <c r="S232" s="263"/>
      <c r="T232" s="264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5" t="s">
        <v>175</v>
      </c>
      <c r="AU232" s="265" t="s">
        <v>79</v>
      </c>
      <c r="AV232" s="15" t="s">
        <v>77</v>
      </c>
      <c r="AW232" s="15" t="s">
        <v>32</v>
      </c>
      <c r="AX232" s="15" t="s">
        <v>70</v>
      </c>
      <c r="AY232" s="265" t="s">
        <v>164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232</v>
      </c>
      <c r="G233" s="234"/>
      <c r="H233" s="238">
        <v>14.25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79</v>
      </c>
      <c r="AV233" s="13" t="s">
        <v>79</v>
      </c>
      <c r="AW233" s="13" t="s">
        <v>32</v>
      </c>
      <c r="AX233" s="13" t="s">
        <v>70</v>
      </c>
      <c r="AY233" s="244" t="s">
        <v>164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233</v>
      </c>
      <c r="G234" s="234"/>
      <c r="H234" s="238">
        <v>37.799999999999997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79</v>
      </c>
      <c r="AV234" s="13" t="s">
        <v>79</v>
      </c>
      <c r="AW234" s="13" t="s">
        <v>32</v>
      </c>
      <c r="AX234" s="13" t="s">
        <v>70</v>
      </c>
      <c r="AY234" s="244" t="s">
        <v>164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234</v>
      </c>
      <c r="G235" s="234"/>
      <c r="H235" s="238">
        <v>4.6500000000000004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79</v>
      </c>
      <c r="AV235" s="13" t="s">
        <v>79</v>
      </c>
      <c r="AW235" s="13" t="s">
        <v>32</v>
      </c>
      <c r="AX235" s="13" t="s">
        <v>70</v>
      </c>
      <c r="AY235" s="244" t="s">
        <v>164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235</v>
      </c>
      <c r="G236" s="234"/>
      <c r="H236" s="238">
        <v>11.199999999999999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79</v>
      </c>
      <c r="AV236" s="13" t="s">
        <v>79</v>
      </c>
      <c r="AW236" s="13" t="s">
        <v>32</v>
      </c>
      <c r="AX236" s="13" t="s">
        <v>70</v>
      </c>
      <c r="AY236" s="244" t="s">
        <v>164</v>
      </c>
    </row>
    <row r="237" s="16" customFormat="1">
      <c r="A237" s="16"/>
      <c r="B237" s="266"/>
      <c r="C237" s="267"/>
      <c r="D237" s="235" t="s">
        <v>175</v>
      </c>
      <c r="E237" s="268" t="s">
        <v>19</v>
      </c>
      <c r="F237" s="269" t="s">
        <v>291</v>
      </c>
      <c r="G237" s="267"/>
      <c r="H237" s="270">
        <v>67.899999999999991</v>
      </c>
      <c r="I237" s="271"/>
      <c r="J237" s="267"/>
      <c r="K237" s="267"/>
      <c r="L237" s="272"/>
      <c r="M237" s="273"/>
      <c r="N237" s="274"/>
      <c r="O237" s="274"/>
      <c r="P237" s="274"/>
      <c r="Q237" s="274"/>
      <c r="R237" s="274"/>
      <c r="S237" s="274"/>
      <c r="T237" s="275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T237" s="276" t="s">
        <v>175</v>
      </c>
      <c r="AU237" s="276" t="s">
        <v>79</v>
      </c>
      <c r="AV237" s="16" t="s">
        <v>183</v>
      </c>
      <c r="AW237" s="16" t="s">
        <v>32</v>
      </c>
      <c r="AX237" s="16" t="s">
        <v>70</v>
      </c>
      <c r="AY237" s="276" t="s">
        <v>164</v>
      </c>
    </row>
    <row r="238" s="13" customFormat="1">
      <c r="A238" s="13"/>
      <c r="B238" s="233"/>
      <c r="C238" s="234"/>
      <c r="D238" s="235" t="s">
        <v>175</v>
      </c>
      <c r="E238" s="236" t="s">
        <v>19</v>
      </c>
      <c r="F238" s="237" t="s">
        <v>305</v>
      </c>
      <c r="G238" s="234"/>
      <c r="H238" s="238">
        <v>-16.030000000000001</v>
      </c>
      <c r="I238" s="239"/>
      <c r="J238" s="234"/>
      <c r="K238" s="234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175</v>
      </c>
      <c r="AU238" s="244" t="s">
        <v>79</v>
      </c>
      <c r="AV238" s="13" t="s">
        <v>79</v>
      </c>
      <c r="AW238" s="13" t="s">
        <v>32</v>
      </c>
      <c r="AX238" s="13" t="s">
        <v>70</v>
      </c>
      <c r="AY238" s="244" t="s">
        <v>164</v>
      </c>
    </row>
    <row r="239" s="16" customFormat="1">
      <c r="A239" s="16"/>
      <c r="B239" s="266"/>
      <c r="C239" s="267"/>
      <c r="D239" s="235" t="s">
        <v>175</v>
      </c>
      <c r="E239" s="268" t="s">
        <v>19</v>
      </c>
      <c r="F239" s="269" t="s">
        <v>291</v>
      </c>
      <c r="G239" s="267"/>
      <c r="H239" s="270">
        <v>-16.030000000000001</v>
      </c>
      <c r="I239" s="271"/>
      <c r="J239" s="267"/>
      <c r="K239" s="267"/>
      <c r="L239" s="272"/>
      <c r="M239" s="273"/>
      <c r="N239" s="274"/>
      <c r="O239" s="274"/>
      <c r="P239" s="274"/>
      <c r="Q239" s="274"/>
      <c r="R239" s="274"/>
      <c r="S239" s="274"/>
      <c r="T239" s="275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T239" s="276" t="s">
        <v>175</v>
      </c>
      <c r="AU239" s="276" t="s">
        <v>79</v>
      </c>
      <c r="AV239" s="16" t="s">
        <v>183</v>
      </c>
      <c r="AW239" s="16" t="s">
        <v>32</v>
      </c>
      <c r="AX239" s="16" t="s">
        <v>70</v>
      </c>
      <c r="AY239" s="276" t="s">
        <v>164</v>
      </c>
    </row>
    <row r="240" s="14" customFormat="1">
      <c r="A240" s="14"/>
      <c r="B240" s="245"/>
      <c r="C240" s="246"/>
      <c r="D240" s="235" t="s">
        <v>175</v>
      </c>
      <c r="E240" s="247" t="s">
        <v>19</v>
      </c>
      <c r="F240" s="248" t="s">
        <v>177</v>
      </c>
      <c r="G240" s="246"/>
      <c r="H240" s="249">
        <v>64.519999999999996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175</v>
      </c>
      <c r="AU240" s="255" t="s">
        <v>79</v>
      </c>
      <c r="AV240" s="14" t="s">
        <v>171</v>
      </c>
      <c r="AW240" s="14" t="s">
        <v>32</v>
      </c>
      <c r="AX240" s="14" t="s">
        <v>77</v>
      </c>
      <c r="AY240" s="255" t="s">
        <v>164</v>
      </c>
    </row>
    <row r="241" s="2" customFormat="1" ht="16.5" customHeight="1">
      <c r="A241" s="41"/>
      <c r="B241" s="42"/>
      <c r="C241" s="277" t="s">
        <v>7</v>
      </c>
      <c r="D241" s="277" t="s">
        <v>306</v>
      </c>
      <c r="E241" s="278" t="s">
        <v>307</v>
      </c>
      <c r="F241" s="279" t="s">
        <v>308</v>
      </c>
      <c r="G241" s="280" t="s">
        <v>295</v>
      </c>
      <c r="H241" s="281">
        <v>129.03999999999999</v>
      </c>
      <c r="I241" s="282"/>
      <c r="J241" s="283">
        <f>ROUND(I241*H241,2)</f>
        <v>0</v>
      </c>
      <c r="K241" s="279" t="s">
        <v>309</v>
      </c>
      <c r="L241" s="284"/>
      <c r="M241" s="285" t="s">
        <v>19</v>
      </c>
      <c r="N241" s="286" t="s">
        <v>41</v>
      </c>
      <c r="O241" s="87"/>
      <c r="P241" s="224">
        <f>O241*H241</f>
        <v>0</v>
      </c>
      <c r="Q241" s="224">
        <v>0</v>
      </c>
      <c r="R241" s="224">
        <f>Q241*H241</f>
        <v>0</v>
      </c>
      <c r="S241" s="224">
        <v>0</v>
      </c>
      <c r="T241" s="225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6" t="s">
        <v>217</v>
      </c>
      <c r="AT241" s="226" t="s">
        <v>306</v>
      </c>
      <c r="AU241" s="226" t="s">
        <v>79</v>
      </c>
      <c r="AY241" s="20" t="s">
        <v>164</v>
      </c>
      <c r="BE241" s="227">
        <f>IF(N241="základní",J241,0)</f>
        <v>0</v>
      </c>
      <c r="BF241" s="227">
        <f>IF(N241="snížená",J241,0)</f>
        <v>0</v>
      </c>
      <c r="BG241" s="227">
        <f>IF(N241="zákl. přenesená",J241,0)</f>
        <v>0</v>
      </c>
      <c r="BH241" s="227">
        <f>IF(N241="sníž. přenesená",J241,0)</f>
        <v>0</v>
      </c>
      <c r="BI241" s="227">
        <f>IF(N241="nulová",J241,0)</f>
        <v>0</v>
      </c>
      <c r="BJ241" s="20" t="s">
        <v>77</v>
      </c>
      <c r="BK241" s="227">
        <f>ROUND(I241*H241,2)</f>
        <v>0</v>
      </c>
      <c r="BL241" s="20" t="s">
        <v>171</v>
      </c>
      <c r="BM241" s="226" t="s">
        <v>310</v>
      </c>
    </row>
    <row r="242" s="13" customFormat="1">
      <c r="A242" s="13"/>
      <c r="B242" s="233"/>
      <c r="C242" s="234"/>
      <c r="D242" s="235" t="s">
        <v>175</v>
      </c>
      <c r="E242" s="234"/>
      <c r="F242" s="237" t="s">
        <v>311</v>
      </c>
      <c r="G242" s="234"/>
      <c r="H242" s="238">
        <v>129.03999999999999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79</v>
      </c>
      <c r="AV242" s="13" t="s">
        <v>79</v>
      </c>
      <c r="AW242" s="13" t="s">
        <v>4</v>
      </c>
      <c r="AX242" s="13" t="s">
        <v>77</v>
      </c>
      <c r="AY242" s="244" t="s">
        <v>164</v>
      </c>
    </row>
    <row r="243" s="2" customFormat="1" ht="37.8" customHeight="1">
      <c r="A243" s="41"/>
      <c r="B243" s="42"/>
      <c r="C243" s="215" t="s">
        <v>312</v>
      </c>
      <c r="D243" s="215" t="s">
        <v>166</v>
      </c>
      <c r="E243" s="216" t="s">
        <v>313</v>
      </c>
      <c r="F243" s="217" t="s">
        <v>314</v>
      </c>
      <c r="G243" s="218" t="s">
        <v>220</v>
      </c>
      <c r="H243" s="219">
        <v>11.449999999999999</v>
      </c>
      <c r="I243" s="220"/>
      <c r="J243" s="221">
        <f>ROUND(I243*H243,2)</f>
        <v>0</v>
      </c>
      <c r="K243" s="217" t="s">
        <v>170</v>
      </c>
      <c r="L243" s="47"/>
      <c r="M243" s="222" t="s">
        <v>19</v>
      </c>
      <c r="N243" s="223" t="s">
        <v>41</v>
      </c>
      <c r="O243" s="87"/>
      <c r="P243" s="224">
        <f>O243*H243</f>
        <v>0</v>
      </c>
      <c r="Q243" s="224">
        <v>0</v>
      </c>
      <c r="R243" s="224">
        <f>Q243*H243</f>
        <v>0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171</v>
      </c>
      <c r="AT243" s="226" t="s">
        <v>166</v>
      </c>
      <c r="AU243" s="226" t="s">
        <v>79</v>
      </c>
      <c r="AY243" s="20" t="s">
        <v>164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77</v>
      </c>
      <c r="BK243" s="227">
        <f>ROUND(I243*H243,2)</f>
        <v>0</v>
      </c>
      <c r="BL243" s="20" t="s">
        <v>171</v>
      </c>
      <c r="BM243" s="226" t="s">
        <v>315</v>
      </c>
    </row>
    <row r="244" s="2" customFormat="1">
      <c r="A244" s="41"/>
      <c r="B244" s="42"/>
      <c r="C244" s="43"/>
      <c r="D244" s="228" t="s">
        <v>173</v>
      </c>
      <c r="E244" s="43"/>
      <c r="F244" s="229" t="s">
        <v>316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173</v>
      </c>
      <c r="AU244" s="20" t="s">
        <v>79</v>
      </c>
    </row>
    <row r="245" s="15" customFormat="1">
      <c r="A245" s="15"/>
      <c r="B245" s="256"/>
      <c r="C245" s="257"/>
      <c r="D245" s="235" t="s">
        <v>175</v>
      </c>
      <c r="E245" s="258" t="s">
        <v>19</v>
      </c>
      <c r="F245" s="259" t="s">
        <v>317</v>
      </c>
      <c r="G245" s="257"/>
      <c r="H245" s="258" t="s">
        <v>19</v>
      </c>
      <c r="I245" s="260"/>
      <c r="J245" s="257"/>
      <c r="K245" s="257"/>
      <c r="L245" s="261"/>
      <c r="M245" s="262"/>
      <c r="N245" s="263"/>
      <c r="O245" s="263"/>
      <c r="P245" s="263"/>
      <c r="Q245" s="263"/>
      <c r="R245" s="263"/>
      <c r="S245" s="263"/>
      <c r="T245" s="264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65" t="s">
        <v>175</v>
      </c>
      <c r="AU245" s="265" t="s">
        <v>79</v>
      </c>
      <c r="AV245" s="15" t="s">
        <v>77</v>
      </c>
      <c r="AW245" s="15" t="s">
        <v>32</v>
      </c>
      <c r="AX245" s="15" t="s">
        <v>70</v>
      </c>
      <c r="AY245" s="265" t="s">
        <v>164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224</v>
      </c>
      <c r="G246" s="234"/>
      <c r="H246" s="238">
        <v>0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79</v>
      </c>
      <c r="AV246" s="13" t="s">
        <v>79</v>
      </c>
      <c r="AW246" s="13" t="s">
        <v>32</v>
      </c>
      <c r="AX246" s="13" t="s">
        <v>70</v>
      </c>
      <c r="AY246" s="244" t="s">
        <v>164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318</v>
      </c>
      <c r="G247" s="234"/>
      <c r="H247" s="238">
        <v>2.0750000000000002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79</v>
      </c>
      <c r="AV247" s="13" t="s">
        <v>79</v>
      </c>
      <c r="AW247" s="13" t="s">
        <v>32</v>
      </c>
      <c r="AX247" s="13" t="s">
        <v>70</v>
      </c>
      <c r="AY247" s="244" t="s">
        <v>164</v>
      </c>
    </row>
    <row r="248" s="13" customFormat="1">
      <c r="A248" s="13"/>
      <c r="B248" s="233"/>
      <c r="C248" s="234"/>
      <c r="D248" s="235" t="s">
        <v>175</v>
      </c>
      <c r="E248" s="236" t="s">
        <v>19</v>
      </c>
      <c r="F248" s="237" t="s">
        <v>192</v>
      </c>
      <c r="G248" s="234"/>
      <c r="H248" s="238">
        <v>0</v>
      </c>
      <c r="I248" s="239"/>
      <c r="J248" s="234"/>
      <c r="K248" s="234"/>
      <c r="L248" s="240"/>
      <c r="M248" s="241"/>
      <c r="N248" s="242"/>
      <c r="O248" s="242"/>
      <c r="P248" s="242"/>
      <c r="Q248" s="242"/>
      <c r="R248" s="242"/>
      <c r="S248" s="242"/>
      <c r="T248" s="24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4" t="s">
        <v>175</v>
      </c>
      <c r="AU248" s="244" t="s">
        <v>79</v>
      </c>
      <c r="AV248" s="13" t="s">
        <v>79</v>
      </c>
      <c r="AW248" s="13" t="s">
        <v>32</v>
      </c>
      <c r="AX248" s="13" t="s">
        <v>70</v>
      </c>
      <c r="AY248" s="244" t="s">
        <v>164</v>
      </c>
    </row>
    <row r="249" s="13" customFormat="1">
      <c r="A249" s="13"/>
      <c r="B249" s="233"/>
      <c r="C249" s="234"/>
      <c r="D249" s="235" t="s">
        <v>175</v>
      </c>
      <c r="E249" s="236" t="s">
        <v>19</v>
      </c>
      <c r="F249" s="237" t="s">
        <v>226</v>
      </c>
      <c r="G249" s="234"/>
      <c r="H249" s="238">
        <v>0</v>
      </c>
      <c r="I249" s="239"/>
      <c r="J249" s="234"/>
      <c r="K249" s="234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175</v>
      </c>
      <c r="AU249" s="244" t="s">
        <v>79</v>
      </c>
      <c r="AV249" s="13" t="s">
        <v>79</v>
      </c>
      <c r="AW249" s="13" t="s">
        <v>32</v>
      </c>
      <c r="AX249" s="13" t="s">
        <v>70</v>
      </c>
      <c r="AY249" s="244" t="s">
        <v>164</v>
      </c>
    </row>
    <row r="250" s="16" customFormat="1">
      <c r="A250" s="16"/>
      <c r="B250" s="266"/>
      <c r="C250" s="267"/>
      <c r="D250" s="235" t="s">
        <v>175</v>
      </c>
      <c r="E250" s="268" t="s">
        <v>19</v>
      </c>
      <c r="F250" s="269" t="s">
        <v>291</v>
      </c>
      <c r="G250" s="267"/>
      <c r="H250" s="270">
        <v>2.0750000000000002</v>
      </c>
      <c r="I250" s="271"/>
      <c r="J250" s="267"/>
      <c r="K250" s="267"/>
      <c r="L250" s="272"/>
      <c r="M250" s="273"/>
      <c r="N250" s="274"/>
      <c r="O250" s="274"/>
      <c r="P250" s="274"/>
      <c r="Q250" s="274"/>
      <c r="R250" s="274"/>
      <c r="S250" s="274"/>
      <c r="T250" s="27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76" t="s">
        <v>175</v>
      </c>
      <c r="AU250" s="276" t="s">
        <v>79</v>
      </c>
      <c r="AV250" s="16" t="s">
        <v>183</v>
      </c>
      <c r="AW250" s="16" t="s">
        <v>32</v>
      </c>
      <c r="AX250" s="16" t="s">
        <v>70</v>
      </c>
      <c r="AY250" s="276" t="s">
        <v>164</v>
      </c>
    </row>
    <row r="251" s="15" customFormat="1">
      <c r="A251" s="15"/>
      <c r="B251" s="256"/>
      <c r="C251" s="257"/>
      <c r="D251" s="235" t="s">
        <v>175</v>
      </c>
      <c r="E251" s="258" t="s">
        <v>19</v>
      </c>
      <c r="F251" s="259" t="s">
        <v>319</v>
      </c>
      <c r="G251" s="257"/>
      <c r="H251" s="258" t="s">
        <v>19</v>
      </c>
      <c r="I251" s="260"/>
      <c r="J251" s="257"/>
      <c r="K251" s="257"/>
      <c r="L251" s="261"/>
      <c r="M251" s="262"/>
      <c r="N251" s="263"/>
      <c r="O251" s="263"/>
      <c r="P251" s="263"/>
      <c r="Q251" s="263"/>
      <c r="R251" s="263"/>
      <c r="S251" s="263"/>
      <c r="T251" s="264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5" t="s">
        <v>175</v>
      </c>
      <c r="AU251" s="265" t="s">
        <v>79</v>
      </c>
      <c r="AV251" s="15" t="s">
        <v>77</v>
      </c>
      <c r="AW251" s="15" t="s">
        <v>32</v>
      </c>
      <c r="AX251" s="15" t="s">
        <v>70</v>
      </c>
      <c r="AY251" s="265" t="s">
        <v>164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320</v>
      </c>
      <c r="G252" s="234"/>
      <c r="H252" s="238">
        <v>2.375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79</v>
      </c>
      <c r="AV252" s="13" t="s">
        <v>79</v>
      </c>
      <c r="AW252" s="13" t="s">
        <v>32</v>
      </c>
      <c r="AX252" s="13" t="s">
        <v>70</v>
      </c>
      <c r="AY252" s="244" t="s">
        <v>164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321</v>
      </c>
      <c r="G253" s="234"/>
      <c r="H253" s="238">
        <v>4.5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79</v>
      </c>
      <c r="AV253" s="13" t="s">
        <v>79</v>
      </c>
      <c r="AW253" s="13" t="s">
        <v>32</v>
      </c>
      <c r="AX253" s="13" t="s">
        <v>70</v>
      </c>
      <c r="AY253" s="244" t="s">
        <v>164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322</v>
      </c>
      <c r="G254" s="234"/>
      <c r="H254" s="238">
        <v>0.75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79</v>
      </c>
      <c r="AV254" s="13" t="s">
        <v>79</v>
      </c>
      <c r="AW254" s="13" t="s">
        <v>32</v>
      </c>
      <c r="AX254" s="13" t="s">
        <v>70</v>
      </c>
      <c r="AY254" s="244" t="s">
        <v>164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323</v>
      </c>
      <c r="G255" s="234"/>
      <c r="H255" s="238">
        <v>1.75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79</v>
      </c>
      <c r="AV255" s="13" t="s">
        <v>79</v>
      </c>
      <c r="AW255" s="13" t="s">
        <v>32</v>
      </c>
      <c r="AX255" s="13" t="s">
        <v>70</v>
      </c>
      <c r="AY255" s="244" t="s">
        <v>164</v>
      </c>
    </row>
    <row r="256" s="16" customFormat="1">
      <c r="A256" s="16"/>
      <c r="B256" s="266"/>
      <c r="C256" s="267"/>
      <c r="D256" s="235" t="s">
        <v>175</v>
      </c>
      <c r="E256" s="268" t="s">
        <v>19</v>
      </c>
      <c r="F256" s="269" t="s">
        <v>291</v>
      </c>
      <c r="G256" s="267"/>
      <c r="H256" s="270">
        <v>9.375</v>
      </c>
      <c r="I256" s="271"/>
      <c r="J256" s="267"/>
      <c r="K256" s="267"/>
      <c r="L256" s="272"/>
      <c r="M256" s="273"/>
      <c r="N256" s="274"/>
      <c r="O256" s="274"/>
      <c r="P256" s="274"/>
      <c r="Q256" s="274"/>
      <c r="R256" s="274"/>
      <c r="S256" s="274"/>
      <c r="T256" s="275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T256" s="276" t="s">
        <v>175</v>
      </c>
      <c r="AU256" s="276" t="s">
        <v>79</v>
      </c>
      <c r="AV256" s="16" t="s">
        <v>183</v>
      </c>
      <c r="AW256" s="16" t="s">
        <v>32</v>
      </c>
      <c r="AX256" s="16" t="s">
        <v>70</v>
      </c>
      <c r="AY256" s="276" t="s">
        <v>164</v>
      </c>
    </row>
    <row r="257" s="14" customFormat="1">
      <c r="A257" s="14"/>
      <c r="B257" s="245"/>
      <c r="C257" s="246"/>
      <c r="D257" s="235" t="s">
        <v>175</v>
      </c>
      <c r="E257" s="247" t="s">
        <v>19</v>
      </c>
      <c r="F257" s="248" t="s">
        <v>177</v>
      </c>
      <c r="G257" s="246"/>
      <c r="H257" s="249">
        <v>11.449999999999999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175</v>
      </c>
      <c r="AU257" s="255" t="s">
        <v>79</v>
      </c>
      <c r="AV257" s="14" t="s">
        <v>171</v>
      </c>
      <c r="AW257" s="14" t="s">
        <v>32</v>
      </c>
      <c r="AX257" s="14" t="s">
        <v>77</v>
      </c>
      <c r="AY257" s="255" t="s">
        <v>164</v>
      </c>
    </row>
    <row r="258" s="2" customFormat="1" ht="16.5" customHeight="1">
      <c r="A258" s="41"/>
      <c r="B258" s="42"/>
      <c r="C258" s="277" t="s">
        <v>324</v>
      </c>
      <c r="D258" s="277" t="s">
        <v>306</v>
      </c>
      <c r="E258" s="278" t="s">
        <v>325</v>
      </c>
      <c r="F258" s="279" t="s">
        <v>326</v>
      </c>
      <c r="G258" s="280" t="s">
        <v>295</v>
      </c>
      <c r="H258" s="281">
        <v>22.899999999999999</v>
      </c>
      <c r="I258" s="282"/>
      <c r="J258" s="283">
        <f>ROUND(I258*H258,2)</f>
        <v>0</v>
      </c>
      <c r="K258" s="279" t="s">
        <v>170</v>
      </c>
      <c r="L258" s="284"/>
      <c r="M258" s="285" t="s">
        <v>19</v>
      </c>
      <c r="N258" s="286" t="s">
        <v>41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217</v>
      </c>
      <c r="AT258" s="226" t="s">
        <v>306</v>
      </c>
      <c r="AU258" s="226" t="s">
        <v>79</v>
      </c>
      <c r="AY258" s="20" t="s">
        <v>164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77</v>
      </c>
      <c r="BK258" s="227">
        <f>ROUND(I258*H258,2)</f>
        <v>0</v>
      </c>
      <c r="BL258" s="20" t="s">
        <v>171</v>
      </c>
      <c r="BM258" s="226" t="s">
        <v>327</v>
      </c>
    </row>
    <row r="259" s="13" customFormat="1">
      <c r="A259" s="13"/>
      <c r="B259" s="233"/>
      <c r="C259" s="234"/>
      <c r="D259" s="235" t="s">
        <v>175</v>
      </c>
      <c r="E259" s="234"/>
      <c r="F259" s="237" t="s">
        <v>328</v>
      </c>
      <c r="G259" s="234"/>
      <c r="H259" s="238">
        <v>22.899999999999999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79</v>
      </c>
      <c r="AV259" s="13" t="s">
        <v>79</v>
      </c>
      <c r="AW259" s="13" t="s">
        <v>4</v>
      </c>
      <c r="AX259" s="13" t="s">
        <v>77</v>
      </c>
      <c r="AY259" s="244" t="s">
        <v>164</v>
      </c>
    </row>
    <row r="260" s="12" customFormat="1" ht="22.8" customHeight="1">
      <c r="A260" s="12"/>
      <c r="B260" s="199"/>
      <c r="C260" s="200"/>
      <c r="D260" s="201" t="s">
        <v>69</v>
      </c>
      <c r="E260" s="213" t="s">
        <v>171</v>
      </c>
      <c r="F260" s="213" t="s">
        <v>329</v>
      </c>
      <c r="G260" s="200"/>
      <c r="H260" s="200"/>
      <c r="I260" s="203"/>
      <c r="J260" s="214">
        <f>BK260</f>
        <v>0</v>
      </c>
      <c r="K260" s="200"/>
      <c r="L260" s="205"/>
      <c r="M260" s="206"/>
      <c r="N260" s="207"/>
      <c r="O260" s="207"/>
      <c r="P260" s="208">
        <f>SUM(P261:P275)</f>
        <v>0</v>
      </c>
      <c r="Q260" s="207"/>
      <c r="R260" s="208">
        <f>SUM(R261:R275)</f>
        <v>0</v>
      </c>
      <c r="S260" s="207"/>
      <c r="T260" s="209">
        <f>SUM(T261:T275)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10" t="s">
        <v>77</v>
      </c>
      <c r="AT260" s="211" t="s">
        <v>69</v>
      </c>
      <c r="AU260" s="211" t="s">
        <v>77</v>
      </c>
      <c r="AY260" s="210" t="s">
        <v>164</v>
      </c>
      <c r="BK260" s="212">
        <f>SUM(BK261:BK275)</f>
        <v>0</v>
      </c>
    </row>
    <row r="261" s="2" customFormat="1" ht="16.5" customHeight="1">
      <c r="A261" s="41"/>
      <c r="B261" s="42"/>
      <c r="C261" s="215" t="s">
        <v>330</v>
      </c>
      <c r="D261" s="215" t="s">
        <v>166</v>
      </c>
      <c r="E261" s="216" t="s">
        <v>331</v>
      </c>
      <c r="F261" s="217" t="s">
        <v>332</v>
      </c>
      <c r="G261" s="218" t="s">
        <v>220</v>
      </c>
      <c r="H261" s="219">
        <v>4.5800000000000001</v>
      </c>
      <c r="I261" s="220"/>
      <c r="J261" s="221">
        <f>ROUND(I261*H261,2)</f>
        <v>0</v>
      </c>
      <c r="K261" s="217" t="s">
        <v>170</v>
      </c>
      <c r="L261" s="47"/>
      <c r="M261" s="222" t="s">
        <v>19</v>
      </c>
      <c r="N261" s="223" t="s">
        <v>41</v>
      </c>
      <c r="O261" s="87"/>
      <c r="P261" s="224">
        <f>O261*H261</f>
        <v>0</v>
      </c>
      <c r="Q261" s="224">
        <v>0</v>
      </c>
      <c r="R261" s="224">
        <f>Q261*H261</f>
        <v>0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171</v>
      </c>
      <c r="AT261" s="226" t="s">
        <v>166</v>
      </c>
      <c r="AU261" s="226" t="s">
        <v>79</v>
      </c>
      <c r="AY261" s="20" t="s">
        <v>164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77</v>
      </c>
      <c r="BK261" s="227">
        <f>ROUND(I261*H261,2)</f>
        <v>0</v>
      </c>
      <c r="BL261" s="20" t="s">
        <v>171</v>
      </c>
      <c r="BM261" s="226" t="s">
        <v>333</v>
      </c>
    </row>
    <row r="262" s="2" customFormat="1">
      <c r="A262" s="41"/>
      <c r="B262" s="42"/>
      <c r="C262" s="43"/>
      <c r="D262" s="228" t="s">
        <v>173</v>
      </c>
      <c r="E262" s="43"/>
      <c r="F262" s="229" t="s">
        <v>334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173</v>
      </c>
      <c r="AU262" s="20" t="s">
        <v>79</v>
      </c>
    </row>
    <row r="263" s="15" customFormat="1">
      <c r="A263" s="15"/>
      <c r="B263" s="256"/>
      <c r="C263" s="257"/>
      <c r="D263" s="235" t="s">
        <v>175</v>
      </c>
      <c r="E263" s="258" t="s">
        <v>19</v>
      </c>
      <c r="F263" s="259" t="s">
        <v>317</v>
      </c>
      <c r="G263" s="257"/>
      <c r="H263" s="258" t="s">
        <v>19</v>
      </c>
      <c r="I263" s="260"/>
      <c r="J263" s="257"/>
      <c r="K263" s="257"/>
      <c r="L263" s="261"/>
      <c r="M263" s="262"/>
      <c r="N263" s="263"/>
      <c r="O263" s="263"/>
      <c r="P263" s="263"/>
      <c r="Q263" s="263"/>
      <c r="R263" s="263"/>
      <c r="S263" s="263"/>
      <c r="T263" s="264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5" t="s">
        <v>175</v>
      </c>
      <c r="AU263" s="265" t="s">
        <v>79</v>
      </c>
      <c r="AV263" s="15" t="s">
        <v>77</v>
      </c>
      <c r="AW263" s="15" t="s">
        <v>32</v>
      </c>
      <c r="AX263" s="15" t="s">
        <v>70</v>
      </c>
      <c r="AY263" s="265" t="s">
        <v>164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224</v>
      </c>
      <c r="G264" s="234"/>
      <c r="H264" s="238">
        <v>0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79</v>
      </c>
      <c r="AV264" s="13" t="s">
        <v>79</v>
      </c>
      <c r="AW264" s="13" t="s">
        <v>32</v>
      </c>
      <c r="AX264" s="13" t="s">
        <v>70</v>
      </c>
      <c r="AY264" s="244" t="s">
        <v>164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335</v>
      </c>
      <c r="G265" s="234"/>
      <c r="H265" s="238">
        <v>0.82999999999999996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79</v>
      </c>
      <c r="AV265" s="13" t="s">
        <v>79</v>
      </c>
      <c r="AW265" s="13" t="s">
        <v>32</v>
      </c>
      <c r="AX265" s="13" t="s">
        <v>70</v>
      </c>
      <c r="AY265" s="244" t="s">
        <v>164</v>
      </c>
    </row>
    <row r="266" s="13" customFormat="1">
      <c r="A266" s="13"/>
      <c r="B266" s="233"/>
      <c r="C266" s="234"/>
      <c r="D266" s="235" t="s">
        <v>175</v>
      </c>
      <c r="E266" s="236" t="s">
        <v>19</v>
      </c>
      <c r="F266" s="237" t="s">
        <v>192</v>
      </c>
      <c r="G266" s="234"/>
      <c r="H266" s="238">
        <v>0</v>
      </c>
      <c r="I266" s="239"/>
      <c r="J266" s="234"/>
      <c r="K266" s="234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175</v>
      </c>
      <c r="AU266" s="244" t="s">
        <v>79</v>
      </c>
      <c r="AV266" s="13" t="s">
        <v>79</v>
      </c>
      <c r="AW266" s="13" t="s">
        <v>32</v>
      </c>
      <c r="AX266" s="13" t="s">
        <v>70</v>
      </c>
      <c r="AY266" s="244" t="s">
        <v>164</v>
      </c>
    </row>
    <row r="267" s="13" customFormat="1">
      <c r="A267" s="13"/>
      <c r="B267" s="233"/>
      <c r="C267" s="234"/>
      <c r="D267" s="235" t="s">
        <v>175</v>
      </c>
      <c r="E267" s="236" t="s">
        <v>19</v>
      </c>
      <c r="F267" s="237" t="s">
        <v>226</v>
      </c>
      <c r="G267" s="234"/>
      <c r="H267" s="238">
        <v>0</v>
      </c>
      <c r="I267" s="239"/>
      <c r="J267" s="234"/>
      <c r="K267" s="234"/>
      <c r="L267" s="240"/>
      <c r="M267" s="241"/>
      <c r="N267" s="242"/>
      <c r="O267" s="242"/>
      <c r="P267" s="242"/>
      <c r="Q267" s="242"/>
      <c r="R267" s="242"/>
      <c r="S267" s="242"/>
      <c r="T267" s="24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4" t="s">
        <v>175</v>
      </c>
      <c r="AU267" s="244" t="s">
        <v>79</v>
      </c>
      <c r="AV267" s="13" t="s">
        <v>79</v>
      </c>
      <c r="AW267" s="13" t="s">
        <v>32</v>
      </c>
      <c r="AX267" s="13" t="s">
        <v>70</v>
      </c>
      <c r="AY267" s="244" t="s">
        <v>164</v>
      </c>
    </row>
    <row r="268" s="16" customFormat="1">
      <c r="A268" s="16"/>
      <c r="B268" s="266"/>
      <c r="C268" s="267"/>
      <c r="D268" s="235" t="s">
        <v>175</v>
      </c>
      <c r="E268" s="268" t="s">
        <v>19</v>
      </c>
      <c r="F268" s="269" t="s">
        <v>291</v>
      </c>
      <c r="G268" s="267"/>
      <c r="H268" s="270">
        <v>0.82999999999999996</v>
      </c>
      <c r="I268" s="271"/>
      <c r="J268" s="267"/>
      <c r="K268" s="267"/>
      <c r="L268" s="272"/>
      <c r="M268" s="273"/>
      <c r="N268" s="274"/>
      <c r="O268" s="274"/>
      <c r="P268" s="274"/>
      <c r="Q268" s="274"/>
      <c r="R268" s="274"/>
      <c r="S268" s="274"/>
      <c r="T268" s="275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T268" s="276" t="s">
        <v>175</v>
      </c>
      <c r="AU268" s="276" t="s">
        <v>79</v>
      </c>
      <c r="AV268" s="16" t="s">
        <v>183</v>
      </c>
      <c r="AW268" s="16" t="s">
        <v>32</v>
      </c>
      <c r="AX268" s="16" t="s">
        <v>70</v>
      </c>
      <c r="AY268" s="276" t="s">
        <v>164</v>
      </c>
    </row>
    <row r="269" s="15" customFormat="1">
      <c r="A269" s="15"/>
      <c r="B269" s="256"/>
      <c r="C269" s="257"/>
      <c r="D269" s="235" t="s">
        <v>175</v>
      </c>
      <c r="E269" s="258" t="s">
        <v>19</v>
      </c>
      <c r="F269" s="259" t="s">
        <v>319</v>
      </c>
      <c r="G269" s="257"/>
      <c r="H269" s="258" t="s">
        <v>19</v>
      </c>
      <c r="I269" s="260"/>
      <c r="J269" s="257"/>
      <c r="K269" s="257"/>
      <c r="L269" s="261"/>
      <c r="M269" s="262"/>
      <c r="N269" s="263"/>
      <c r="O269" s="263"/>
      <c r="P269" s="263"/>
      <c r="Q269" s="263"/>
      <c r="R269" s="263"/>
      <c r="S269" s="263"/>
      <c r="T269" s="264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65" t="s">
        <v>175</v>
      </c>
      <c r="AU269" s="265" t="s">
        <v>79</v>
      </c>
      <c r="AV269" s="15" t="s">
        <v>77</v>
      </c>
      <c r="AW269" s="15" t="s">
        <v>32</v>
      </c>
      <c r="AX269" s="15" t="s">
        <v>70</v>
      </c>
      <c r="AY269" s="265" t="s">
        <v>164</v>
      </c>
    </row>
    <row r="270" s="13" customFormat="1">
      <c r="A270" s="13"/>
      <c r="B270" s="233"/>
      <c r="C270" s="234"/>
      <c r="D270" s="235" t="s">
        <v>175</v>
      </c>
      <c r="E270" s="236" t="s">
        <v>19</v>
      </c>
      <c r="F270" s="237" t="s">
        <v>336</v>
      </c>
      <c r="G270" s="234"/>
      <c r="H270" s="238">
        <v>0.94999999999999996</v>
      </c>
      <c r="I270" s="239"/>
      <c r="J270" s="234"/>
      <c r="K270" s="234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175</v>
      </c>
      <c r="AU270" s="244" t="s">
        <v>79</v>
      </c>
      <c r="AV270" s="13" t="s">
        <v>79</v>
      </c>
      <c r="AW270" s="13" t="s">
        <v>32</v>
      </c>
      <c r="AX270" s="13" t="s">
        <v>70</v>
      </c>
      <c r="AY270" s="244" t="s">
        <v>164</v>
      </c>
    </row>
    <row r="271" s="13" customFormat="1">
      <c r="A271" s="13"/>
      <c r="B271" s="233"/>
      <c r="C271" s="234"/>
      <c r="D271" s="235" t="s">
        <v>175</v>
      </c>
      <c r="E271" s="236" t="s">
        <v>19</v>
      </c>
      <c r="F271" s="237" t="s">
        <v>337</v>
      </c>
      <c r="G271" s="234"/>
      <c r="H271" s="238">
        <v>1.8</v>
      </c>
      <c r="I271" s="239"/>
      <c r="J271" s="234"/>
      <c r="K271" s="234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175</v>
      </c>
      <c r="AU271" s="244" t="s">
        <v>79</v>
      </c>
      <c r="AV271" s="13" t="s">
        <v>79</v>
      </c>
      <c r="AW271" s="13" t="s">
        <v>32</v>
      </c>
      <c r="AX271" s="13" t="s">
        <v>70</v>
      </c>
      <c r="AY271" s="244" t="s">
        <v>164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338</v>
      </c>
      <c r="G272" s="234"/>
      <c r="H272" s="238">
        <v>0.29999999999999999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79</v>
      </c>
      <c r="AV272" s="13" t="s">
        <v>79</v>
      </c>
      <c r="AW272" s="13" t="s">
        <v>32</v>
      </c>
      <c r="AX272" s="13" t="s">
        <v>70</v>
      </c>
      <c r="AY272" s="244" t="s">
        <v>164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339</v>
      </c>
      <c r="G273" s="234"/>
      <c r="H273" s="238">
        <v>0.69999999999999996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79</v>
      </c>
      <c r="AV273" s="13" t="s">
        <v>79</v>
      </c>
      <c r="AW273" s="13" t="s">
        <v>32</v>
      </c>
      <c r="AX273" s="13" t="s">
        <v>70</v>
      </c>
      <c r="AY273" s="244" t="s">
        <v>164</v>
      </c>
    </row>
    <row r="274" s="16" customFormat="1">
      <c r="A274" s="16"/>
      <c r="B274" s="266"/>
      <c r="C274" s="267"/>
      <c r="D274" s="235" t="s">
        <v>175</v>
      </c>
      <c r="E274" s="268" t="s">
        <v>19</v>
      </c>
      <c r="F274" s="269" t="s">
        <v>291</v>
      </c>
      <c r="G274" s="267"/>
      <c r="H274" s="270">
        <v>3.75</v>
      </c>
      <c r="I274" s="271"/>
      <c r="J274" s="267"/>
      <c r="K274" s="267"/>
      <c r="L274" s="272"/>
      <c r="M274" s="273"/>
      <c r="N274" s="274"/>
      <c r="O274" s="274"/>
      <c r="P274" s="274"/>
      <c r="Q274" s="274"/>
      <c r="R274" s="274"/>
      <c r="S274" s="274"/>
      <c r="T274" s="275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T274" s="276" t="s">
        <v>175</v>
      </c>
      <c r="AU274" s="276" t="s">
        <v>79</v>
      </c>
      <c r="AV274" s="16" t="s">
        <v>183</v>
      </c>
      <c r="AW274" s="16" t="s">
        <v>32</v>
      </c>
      <c r="AX274" s="16" t="s">
        <v>70</v>
      </c>
      <c r="AY274" s="276" t="s">
        <v>164</v>
      </c>
    </row>
    <row r="275" s="14" customFormat="1">
      <c r="A275" s="14"/>
      <c r="B275" s="245"/>
      <c r="C275" s="246"/>
      <c r="D275" s="235" t="s">
        <v>175</v>
      </c>
      <c r="E275" s="247" t="s">
        <v>19</v>
      </c>
      <c r="F275" s="248" t="s">
        <v>177</v>
      </c>
      <c r="G275" s="246"/>
      <c r="H275" s="249">
        <v>4.5800000000000001</v>
      </c>
      <c r="I275" s="250"/>
      <c r="J275" s="246"/>
      <c r="K275" s="246"/>
      <c r="L275" s="251"/>
      <c r="M275" s="252"/>
      <c r="N275" s="253"/>
      <c r="O275" s="253"/>
      <c r="P275" s="253"/>
      <c r="Q275" s="253"/>
      <c r="R275" s="253"/>
      <c r="S275" s="253"/>
      <c r="T275" s="25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5" t="s">
        <v>175</v>
      </c>
      <c r="AU275" s="255" t="s">
        <v>79</v>
      </c>
      <c r="AV275" s="14" t="s">
        <v>171</v>
      </c>
      <c r="AW275" s="14" t="s">
        <v>32</v>
      </c>
      <c r="AX275" s="14" t="s">
        <v>77</v>
      </c>
      <c r="AY275" s="255" t="s">
        <v>164</v>
      </c>
    </row>
    <row r="276" s="12" customFormat="1" ht="22.8" customHeight="1">
      <c r="A276" s="12"/>
      <c r="B276" s="199"/>
      <c r="C276" s="200"/>
      <c r="D276" s="201" t="s">
        <v>69</v>
      </c>
      <c r="E276" s="213" t="s">
        <v>197</v>
      </c>
      <c r="F276" s="213" t="s">
        <v>340</v>
      </c>
      <c r="G276" s="200"/>
      <c r="H276" s="200"/>
      <c r="I276" s="203"/>
      <c r="J276" s="214">
        <f>BK276</f>
        <v>0</v>
      </c>
      <c r="K276" s="200"/>
      <c r="L276" s="205"/>
      <c r="M276" s="206"/>
      <c r="N276" s="207"/>
      <c r="O276" s="207"/>
      <c r="P276" s="208">
        <f>SUM(P277:P302)</f>
        <v>0</v>
      </c>
      <c r="Q276" s="207"/>
      <c r="R276" s="208">
        <f>SUM(R277:R302)</f>
        <v>18.548439999999999</v>
      </c>
      <c r="S276" s="207"/>
      <c r="T276" s="209">
        <f>SUM(T277:T302)</f>
        <v>0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R276" s="210" t="s">
        <v>77</v>
      </c>
      <c r="AT276" s="211" t="s">
        <v>69</v>
      </c>
      <c r="AU276" s="211" t="s">
        <v>77</v>
      </c>
      <c r="AY276" s="210" t="s">
        <v>164</v>
      </c>
      <c r="BK276" s="212">
        <f>SUM(BK277:BK302)</f>
        <v>0</v>
      </c>
    </row>
    <row r="277" s="2" customFormat="1" ht="21.75" customHeight="1">
      <c r="A277" s="41"/>
      <c r="B277" s="42"/>
      <c r="C277" s="215" t="s">
        <v>341</v>
      </c>
      <c r="D277" s="215" t="s">
        <v>166</v>
      </c>
      <c r="E277" s="216" t="s">
        <v>342</v>
      </c>
      <c r="F277" s="217" t="s">
        <v>343</v>
      </c>
      <c r="G277" s="218" t="s">
        <v>169</v>
      </c>
      <c r="H277" s="219">
        <v>34.799999999999997</v>
      </c>
      <c r="I277" s="220"/>
      <c r="J277" s="221">
        <f>ROUND(I277*H277,2)</f>
        <v>0</v>
      </c>
      <c r="K277" s="217" t="s">
        <v>170</v>
      </c>
      <c r="L277" s="47"/>
      <c r="M277" s="222" t="s">
        <v>19</v>
      </c>
      <c r="N277" s="223" t="s">
        <v>41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171</v>
      </c>
      <c r="AT277" s="226" t="s">
        <v>166</v>
      </c>
      <c r="AU277" s="226" t="s">
        <v>79</v>
      </c>
      <c r="AY277" s="20" t="s">
        <v>164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77</v>
      </c>
      <c r="BK277" s="227">
        <f>ROUND(I277*H277,2)</f>
        <v>0</v>
      </c>
      <c r="BL277" s="20" t="s">
        <v>171</v>
      </c>
      <c r="BM277" s="226" t="s">
        <v>344</v>
      </c>
    </row>
    <row r="278" s="2" customFormat="1">
      <c r="A278" s="41"/>
      <c r="B278" s="42"/>
      <c r="C278" s="43"/>
      <c r="D278" s="228" t="s">
        <v>173</v>
      </c>
      <c r="E278" s="43"/>
      <c r="F278" s="229" t="s">
        <v>345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173</v>
      </c>
      <c r="AU278" s="20" t="s">
        <v>79</v>
      </c>
    </row>
    <row r="279" s="15" customFormat="1">
      <c r="A279" s="15"/>
      <c r="B279" s="256"/>
      <c r="C279" s="257"/>
      <c r="D279" s="235" t="s">
        <v>175</v>
      </c>
      <c r="E279" s="258" t="s">
        <v>19</v>
      </c>
      <c r="F279" s="259" t="s">
        <v>346</v>
      </c>
      <c r="G279" s="257"/>
      <c r="H279" s="258" t="s">
        <v>19</v>
      </c>
      <c r="I279" s="260"/>
      <c r="J279" s="257"/>
      <c r="K279" s="257"/>
      <c r="L279" s="261"/>
      <c r="M279" s="262"/>
      <c r="N279" s="263"/>
      <c r="O279" s="263"/>
      <c r="P279" s="263"/>
      <c r="Q279" s="263"/>
      <c r="R279" s="263"/>
      <c r="S279" s="263"/>
      <c r="T279" s="264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5" t="s">
        <v>175</v>
      </c>
      <c r="AU279" s="265" t="s">
        <v>79</v>
      </c>
      <c r="AV279" s="15" t="s">
        <v>77</v>
      </c>
      <c r="AW279" s="15" t="s">
        <v>32</v>
      </c>
      <c r="AX279" s="15" t="s">
        <v>70</v>
      </c>
      <c r="AY279" s="265" t="s">
        <v>164</v>
      </c>
    </row>
    <row r="280" s="15" customFormat="1">
      <c r="A280" s="15"/>
      <c r="B280" s="256"/>
      <c r="C280" s="257"/>
      <c r="D280" s="235" t="s">
        <v>175</v>
      </c>
      <c r="E280" s="258" t="s">
        <v>19</v>
      </c>
      <c r="F280" s="259" t="s">
        <v>189</v>
      </c>
      <c r="G280" s="257"/>
      <c r="H280" s="258" t="s">
        <v>19</v>
      </c>
      <c r="I280" s="260"/>
      <c r="J280" s="257"/>
      <c r="K280" s="257"/>
      <c r="L280" s="261"/>
      <c r="M280" s="262"/>
      <c r="N280" s="263"/>
      <c r="O280" s="263"/>
      <c r="P280" s="263"/>
      <c r="Q280" s="263"/>
      <c r="R280" s="263"/>
      <c r="S280" s="263"/>
      <c r="T280" s="264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65" t="s">
        <v>175</v>
      </c>
      <c r="AU280" s="265" t="s">
        <v>79</v>
      </c>
      <c r="AV280" s="15" t="s">
        <v>77</v>
      </c>
      <c r="AW280" s="15" t="s">
        <v>32</v>
      </c>
      <c r="AX280" s="15" t="s">
        <v>70</v>
      </c>
      <c r="AY280" s="265" t="s">
        <v>164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190</v>
      </c>
      <c r="G281" s="234"/>
      <c r="H281" s="238">
        <v>9.5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79</v>
      </c>
      <c r="AV281" s="13" t="s">
        <v>79</v>
      </c>
      <c r="AW281" s="13" t="s">
        <v>32</v>
      </c>
      <c r="AX281" s="13" t="s">
        <v>70</v>
      </c>
      <c r="AY281" s="244" t="s">
        <v>164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191</v>
      </c>
      <c r="G282" s="234"/>
      <c r="H282" s="238">
        <v>18.300000000000001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79</v>
      </c>
      <c r="AV282" s="13" t="s">
        <v>79</v>
      </c>
      <c r="AW282" s="13" t="s">
        <v>32</v>
      </c>
      <c r="AX282" s="13" t="s">
        <v>70</v>
      </c>
      <c r="AY282" s="244" t="s">
        <v>164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192</v>
      </c>
      <c r="G283" s="234"/>
      <c r="H283" s="238">
        <v>0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79</v>
      </c>
      <c r="AV283" s="13" t="s">
        <v>79</v>
      </c>
      <c r="AW283" s="13" t="s">
        <v>32</v>
      </c>
      <c r="AX283" s="13" t="s">
        <v>70</v>
      </c>
      <c r="AY283" s="244" t="s">
        <v>164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193</v>
      </c>
      <c r="G284" s="234"/>
      <c r="H284" s="238">
        <v>7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79</v>
      </c>
      <c r="AV284" s="13" t="s">
        <v>79</v>
      </c>
      <c r="AW284" s="13" t="s">
        <v>32</v>
      </c>
      <c r="AX284" s="13" t="s">
        <v>70</v>
      </c>
      <c r="AY284" s="244" t="s">
        <v>164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177</v>
      </c>
      <c r="G285" s="246"/>
      <c r="H285" s="249">
        <v>34.799999999999997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79</v>
      </c>
      <c r="AV285" s="14" t="s">
        <v>171</v>
      </c>
      <c r="AW285" s="14" t="s">
        <v>32</v>
      </c>
      <c r="AX285" s="14" t="s">
        <v>77</v>
      </c>
      <c r="AY285" s="255" t="s">
        <v>164</v>
      </c>
    </row>
    <row r="286" s="2" customFormat="1" ht="21.75" customHeight="1">
      <c r="A286" s="41"/>
      <c r="B286" s="42"/>
      <c r="C286" s="215" t="s">
        <v>347</v>
      </c>
      <c r="D286" s="215" t="s">
        <v>166</v>
      </c>
      <c r="E286" s="216" t="s">
        <v>348</v>
      </c>
      <c r="F286" s="217" t="s">
        <v>349</v>
      </c>
      <c r="G286" s="218" t="s">
        <v>169</v>
      </c>
      <c r="H286" s="219">
        <v>8.25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41</v>
      </c>
      <c r="O286" s="87"/>
      <c r="P286" s="224">
        <f>O286*H286</f>
        <v>0</v>
      </c>
      <c r="Q286" s="224">
        <v>0</v>
      </c>
      <c r="R286" s="224">
        <f>Q286*H286</f>
        <v>0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171</v>
      </c>
      <c r="AT286" s="226" t="s">
        <v>166</v>
      </c>
      <c r="AU286" s="226" t="s">
        <v>79</v>
      </c>
      <c r="AY286" s="20" t="s">
        <v>164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77</v>
      </c>
      <c r="BK286" s="227">
        <f>ROUND(I286*H286,2)</f>
        <v>0</v>
      </c>
      <c r="BL286" s="20" t="s">
        <v>171</v>
      </c>
      <c r="BM286" s="226" t="s">
        <v>350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351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79</v>
      </c>
    </row>
    <row r="288" s="15" customFormat="1">
      <c r="A288" s="15"/>
      <c r="B288" s="256"/>
      <c r="C288" s="257"/>
      <c r="D288" s="235" t="s">
        <v>175</v>
      </c>
      <c r="E288" s="258" t="s">
        <v>19</v>
      </c>
      <c r="F288" s="259" t="s">
        <v>352</v>
      </c>
      <c r="G288" s="257"/>
      <c r="H288" s="258" t="s">
        <v>19</v>
      </c>
      <c r="I288" s="260"/>
      <c r="J288" s="257"/>
      <c r="K288" s="257"/>
      <c r="L288" s="261"/>
      <c r="M288" s="262"/>
      <c r="N288" s="263"/>
      <c r="O288" s="263"/>
      <c r="P288" s="263"/>
      <c r="Q288" s="263"/>
      <c r="R288" s="263"/>
      <c r="S288" s="263"/>
      <c r="T288" s="264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65" t="s">
        <v>175</v>
      </c>
      <c r="AU288" s="265" t="s">
        <v>79</v>
      </c>
      <c r="AV288" s="15" t="s">
        <v>77</v>
      </c>
      <c r="AW288" s="15" t="s">
        <v>32</v>
      </c>
      <c r="AX288" s="15" t="s">
        <v>70</v>
      </c>
      <c r="AY288" s="265" t="s">
        <v>164</v>
      </c>
    </row>
    <row r="289" s="13" customFormat="1">
      <c r="A289" s="13"/>
      <c r="B289" s="233"/>
      <c r="C289" s="234"/>
      <c r="D289" s="235" t="s">
        <v>175</v>
      </c>
      <c r="E289" s="236" t="s">
        <v>19</v>
      </c>
      <c r="F289" s="237" t="s">
        <v>353</v>
      </c>
      <c r="G289" s="234"/>
      <c r="H289" s="238">
        <v>8.25</v>
      </c>
      <c r="I289" s="239"/>
      <c r="J289" s="234"/>
      <c r="K289" s="234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175</v>
      </c>
      <c r="AU289" s="244" t="s">
        <v>79</v>
      </c>
      <c r="AV289" s="13" t="s">
        <v>79</v>
      </c>
      <c r="AW289" s="13" t="s">
        <v>32</v>
      </c>
      <c r="AX289" s="13" t="s">
        <v>70</v>
      </c>
      <c r="AY289" s="244" t="s">
        <v>164</v>
      </c>
    </row>
    <row r="290" s="14" customFormat="1">
      <c r="A290" s="14"/>
      <c r="B290" s="245"/>
      <c r="C290" s="246"/>
      <c r="D290" s="235" t="s">
        <v>175</v>
      </c>
      <c r="E290" s="247" t="s">
        <v>19</v>
      </c>
      <c r="F290" s="248" t="s">
        <v>177</v>
      </c>
      <c r="G290" s="246"/>
      <c r="H290" s="249">
        <v>8.25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175</v>
      </c>
      <c r="AU290" s="255" t="s">
        <v>79</v>
      </c>
      <c r="AV290" s="14" t="s">
        <v>171</v>
      </c>
      <c r="AW290" s="14" t="s">
        <v>32</v>
      </c>
      <c r="AX290" s="14" t="s">
        <v>77</v>
      </c>
      <c r="AY290" s="255" t="s">
        <v>164</v>
      </c>
    </row>
    <row r="291" s="2" customFormat="1" ht="24.15" customHeight="1">
      <c r="A291" s="41"/>
      <c r="B291" s="42"/>
      <c r="C291" s="215" t="s">
        <v>354</v>
      </c>
      <c r="D291" s="215" t="s">
        <v>166</v>
      </c>
      <c r="E291" s="216" t="s">
        <v>355</v>
      </c>
      <c r="F291" s="217" t="s">
        <v>356</v>
      </c>
      <c r="G291" s="218" t="s">
        <v>169</v>
      </c>
      <c r="H291" s="219">
        <v>70</v>
      </c>
      <c r="I291" s="220"/>
      <c r="J291" s="221">
        <f>ROUND(I291*H291,2)</f>
        <v>0</v>
      </c>
      <c r="K291" s="217" t="s">
        <v>170</v>
      </c>
      <c r="L291" s="47"/>
      <c r="M291" s="222" t="s">
        <v>19</v>
      </c>
      <c r="N291" s="223" t="s">
        <v>41</v>
      </c>
      <c r="O291" s="87"/>
      <c r="P291" s="224">
        <f>O291*H291</f>
        <v>0</v>
      </c>
      <c r="Q291" s="224">
        <v>0</v>
      </c>
      <c r="R291" s="224">
        <f>Q291*H291</f>
        <v>0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171</v>
      </c>
      <c r="AT291" s="226" t="s">
        <v>166</v>
      </c>
      <c r="AU291" s="226" t="s">
        <v>79</v>
      </c>
      <c r="AY291" s="20" t="s">
        <v>164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77</v>
      </c>
      <c r="BK291" s="227">
        <f>ROUND(I291*H291,2)</f>
        <v>0</v>
      </c>
      <c r="BL291" s="20" t="s">
        <v>171</v>
      </c>
      <c r="BM291" s="226" t="s">
        <v>357</v>
      </c>
    </row>
    <row r="292" s="2" customFormat="1">
      <c r="A292" s="41"/>
      <c r="B292" s="42"/>
      <c r="C292" s="43"/>
      <c r="D292" s="228" t="s">
        <v>173</v>
      </c>
      <c r="E292" s="43"/>
      <c r="F292" s="229" t="s">
        <v>358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173</v>
      </c>
      <c r="AU292" s="20" t="s">
        <v>79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359</v>
      </c>
      <c r="G293" s="234"/>
      <c r="H293" s="238">
        <v>70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79</v>
      </c>
      <c r="AV293" s="13" t="s">
        <v>79</v>
      </c>
      <c r="AW293" s="13" t="s">
        <v>32</v>
      </c>
      <c r="AX293" s="13" t="s">
        <v>70</v>
      </c>
      <c r="AY293" s="244" t="s">
        <v>164</v>
      </c>
    </row>
    <row r="294" s="14" customFormat="1">
      <c r="A294" s="14"/>
      <c r="B294" s="245"/>
      <c r="C294" s="246"/>
      <c r="D294" s="235" t="s">
        <v>175</v>
      </c>
      <c r="E294" s="247" t="s">
        <v>19</v>
      </c>
      <c r="F294" s="248" t="s">
        <v>177</v>
      </c>
      <c r="G294" s="246"/>
      <c r="H294" s="249">
        <v>70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175</v>
      </c>
      <c r="AU294" s="255" t="s">
        <v>79</v>
      </c>
      <c r="AV294" s="14" t="s">
        <v>171</v>
      </c>
      <c r="AW294" s="14" t="s">
        <v>32</v>
      </c>
      <c r="AX294" s="14" t="s">
        <v>77</v>
      </c>
      <c r="AY294" s="255" t="s">
        <v>164</v>
      </c>
    </row>
    <row r="295" s="2" customFormat="1" ht="33" customHeight="1">
      <c r="A295" s="41"/>
      <c r="B295" s="42"/>
      <c r="C295" s="215" t="s">
        <v>360</v>
      </c>
      <c r="D295" s="215" t="s">
        <v>166</v>
      </c>
      <c r="E295" s="216" t="s">
        <v>361</v>
      </c>
      <c r="F295" s="217" t="s">
        <v>362</v>
      </c>
      <c r="G295" s="218" t="s">
        <v>169</v>
      </c>
      <c r="H295" s="219">
        <v>100</v>
      </c>
      <c r="I295" s="220"/>
      <c r="J295" s="221">
        <f>ROUND(I295*H295,2)</f>
        <v>0</v>
      </c>
      <c r="K295" s="217" t="s">
        <v>170</v>
      </c>
      <c r="L295" s="47"/>
      <c r="M295" s="222" t="s">
        <v>19</v>
      </c>
      <c r="N295" s="223" t="s">
        <v>41</v>
      </c>
      <c r="O295" s="87"/>
      <c r="P295" s="224">
        <f>O295*H295</f>
        <v>0</v>
      </c>
      <c r="Q295" s="224">
        <v>0.1837</v>
      </c>
      <c r="R295" s="224">
        <f>Q295*H295</f>
        <v>18.370000000000001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171</v>
      </c>
      <c r="AT295" s="226" t="s">
        <v>166</v>
      </c>
      <c r="AU295" s="226" t="s">
        <v>79</v>
      </c>
      <c r="AY295" s="20" t="s">
        <v>164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77</v>
      </c>
      <c r="BK295" s="227">
        <f>ROUND(I295*H295,2)</f>
        <v>0</v>
      </c>
      <c r="BL295" s="20" t="s">
        <v>171</v>
      </c>
      <c r="BM295" s="226" t="s">
        <v>363</v>
      </c>
    </row>
    <row r="296" s="2" customFormat="1">
      <c r="A296" s="41"/>
      <c r="B296" s="42"/>
      <c r="C296" s="43"/>
      <c r="D296" s="228" t="s">
        <v>173</v>
      </c>
      <c r="E296" s="43"/>
      <c r="F296" s="229" t="s">
        <v>364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173</v>
      </c>
      <c r="AU296" s="20" t="s">
        <v>79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182</v>
      </c>
      <c r="G297" s="234"/>
      <c r="H297" s="238">
        <v>100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79</v>
      </c>
      <c r="AV297" s="13" t="s">
        <v>79</v>
      </c>
      <c r="AW297" s="13" t="s">
        <v>32</v>
      </c>
      <c r="AX297" s="13" t="s">
        <v>70</v>
      </c>
      <c r="AY297" s="244" t="s">
        <v>164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177</v>
      </c>
      <c r="G298" s="246"/>
      <c r="H298" s="249">
        <v>100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79</v>
      </c>
      <c r="AV298" s="14" t="s">
        <v>171</v>
      </c>
      <c r="AW298" s="14" t="s">
        <v>32</v>
      </c>
      <c r="AX298" s="14" t="s">
        <v>77</v>
      </c>
      <c r="AY298" s="255" t="s">
        <v>164</v>
      </c>
    </row>
    <row r="299" s="2" customFormat="1" ht="37.8" customHeight="1">
      <c r="A299" s="41"/>
      <c r="B299" s="42"/>
      <c r="C299" s="215" t="s">
        <v>365</v>
      </c>
      <c r="D299" s="215" t="s">
        <v>166</v>
      </c>
      <c r="E299" s="216" t="s">
        <v>366</v>
      </c>
      <c r="F299" s="217" t="s">
        <v>367</v>
      </c>
      <c r="G299" s="218" t="s">
        <v>169</v>
      </c>
      <c r="H299" s="219">
        <v>2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41</v>
      </c>
      <c r="O299" s="87"/>
      <c r="P299" s="224">
        <f>O299*H299</f>
        <v>0</v>
      </c>
      <c r="Q299" s="224">
        <v>0.089219999999999994</v>
      </c>
      <c r="R299" s="224">
        <f>Q299*H299</f>
        <v>0.17843999999999999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171</v>
      </c>
      <c r="AT299" s="226" t="s">
        <v>166</v>
      </c>
      <c r="AU299" s="226" t="s">
        <v>79</v>
      </c>
      <c r="AY299" s="20" t="s">
        <v>164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77</v>
      </c>
      <c r="BK299" s="227">
        <f>ROUND(I299*H299,2)</f>
        <v>0</v>
      </c>
      <c r="BL299" s="20" t="s">
        <v>171</v>
      </c>
      <c r="BM299" s="226" t="s">
        <v>368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369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79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176</v>
      </c>
      <c r="G301" s="234"/>
      <c r="H301" s="238">
        <v>2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79</v>
      </c>
      <c r="AV301" s="13" t="s">
        <v>79</v>
      </c>
      <c r="AW301" s="13" t="s">
        <v>32</v>
      </c>
      <c r="AX301" s="13" t="s">
        <v>70</v>
      </c>
      <c r="AY301" s="244" t="s">
        <v>164</v>
      </c>
    </row>
    <row r="302" s="14" customFormat="1">
      <c r="A302" s="14"/>
      <c r="B302" s="245"/>
      <c r="C302" s="246"/>
      <c r="D302" s="235" t="s">
        <v>175</v>
      </c>
      <c r="E302" s="247" t="s">
        <v>19</v>
      </c>
      <c r="F302" s="248" t="s">
        <v>177</v>
      </c>
      <c r="G302" s="246"/>
      <c r="H302" s="249">
        <v>2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175</v>
      </c>
      <c r="AU302" s="255" t="s">
        <v>79</v>
      </c>
      <c r="AV302" s="14" t="s">
        <v>171</v>
      </c>
      <c r="AW302" s="14" t="s">
        <v>32</v>
      </c>
      <c r="AX302" s="14" t="s">
        <v>77</v>
      </c>
      <c r="AY302" s="255" t="s">
        <v>164</v>
      </c>
    </row>
    <row r="303" s="12" customFormat="1" ht="22.8" customHeight="1">
      <c r="A303" s="12"/>
      <c r="B303" s="199"/>
      <c r="C303" s="200"/>
      <c r="D303" s="201" t="s">
        <v>69</v>
      </c>
      <c r="E303" s="213" t="s">
        <v>217</v>
      </c>
      <c r="F303" s="213" t="s">
        <v>370</v>
      </c>
      <c r="G303" s="200"/>
      <c r="H303" s="200"/>
      <c r="I303" s="203"/>
      <c r="J303" s="214">
        <f>BK303</f>
        <v>0</v>
      </c>
      <c r="K303" s="200"/>
      <c r="L303" s="205"/>
      <c r="M303" s="206"/>
      <c r="N303" s="207"/>
      <c r="O303" s="207"/>
      <c r="P303" s="208">
        <f>SUM(P304:P323)</f>
        <v>0</v>
      </c>
      <c r="Q303" s="207"/>
      <c r="R303" s="208">
        <f>SUM(R304:R323)</f>
        <v>0</v>
      </c>
      <c r="S303" s="207"/>
      <c r="T303" s="209">
        <f>SUM(T304:T323)</f>
        <v>1.9909999999999999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10" t="s">
        <v>77</v>
      </c>
      <c r="AT303" s="211" t="s">
        <v>69</v>
      </c>
      <c r="AU303" s="211" t="s">
        <v>77</v>
      </c>
      <c r="AY303" s="210" t="s">
        <v>164</v>
      </c>
      <c r="BK303" s="212">
        <f>SUM(BK304:BK323)</f>
        <v>0</v>
      </c>
    </row>
    <row r="304" s="2" customFormat="1" ht="21.75" customHeight="1">
      <c r="A304" s="41"/>
      <c r="B304" s="42"/>
      <c r="C304" s="215" t="s">
        <v>371</v>
      </c>
      <c r="D304" s="215" t="s">
        <v>166</v>
      </c>
      <c r="E304" s="216" t="s">
        <v>372</v>
      </c>
      <c r="F304" s="217" t="s">
        <v>373</v>
      </c>
      <c r="G304" s="218" t="s">
        <v>200</v>
      </c>
      <c r="H304" s="219">
        <v>44.5</v>
      </c>
      <c r="I304" s="220"/>
      <c r="J304" s="221">
        <f>ROUND(I304*H304,2)</f>
        <v>0</v>
      </c>
      <c r="K304" s="217" t="s">
        <v>170</v>
      </c>
      <c r="L304" s="47"/>
      <c r="M304" s="222" t="s">
        <v>19</v>
      </c>
      <c r="N304" s="223" t="s">
        <v>41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0.043999999999999997</v>
      </c>
      <c r="T304" s="225">
        <f>S304*H304</f>
        <v>1.958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171</v>
      </c>
      <c r="AT304" s="226" t="s">
        <v>166</v>
      </c>
      <c r="AU304" s="226" t="s">
        <v>79</v>
      </c>
      <c r="AY304" s="20" t="s">
        <v>164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77</v>
      </c>
      <c r="BK304" s="227">
        <f>ROUND(I304*H304,2)</f>
        <v>0</v>
      </c>
      <c r="BL304" s="20" t="s">
        <v>171</v>
      </c>
      <c r="BM304" s="226" t="s">
        <v>374</v>
      </c>
    </row>
    <row r="305" s="2" customFormat="1">
      <c r="A305" s="41"/>
      <c r="B305" s="42"/>
      <c r="C305" s="43"/>
      <c r="D305" s="228" t="s">
        <v>173</v>
      </c>
      <c r="E305" s="43"/>
      <c r="F305" s="229" t="s">
        <v>375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173</v>
      </c>
      <c r="AU305" s="20" t="s">
        <v>79</v>
      </c>
    </row>
    <row r="306" s="15" customFormat="1">
      <c r="A306" s="15"/>
      <c r="B306" s="256"/>
      <c r="C306" s="257"/>
      <c r="D306" s="235" t="s">
        <v>175</v>
      </c>
      <c r="E306" s="258" t="s">
        <v>19</v>
      </c>
      <c r="F306" s="259" t="s">
        <v>376</v>
      </c>
      <c r="G306" s="257"/>
      <c r="H306" s="258" t="s">
        <v>19</v>
      </c>
      <c r="I306" s="260"/>
      <c r="J306" s="257"/>
      <c r="K306" s="257"/>
      <c r="L306" s="261"/>
      <c r="M306" s="262"/>
      <c r="N306" s="263"/>
      <c r="O306" s="263"/>
      <c r="P306" s="263"/>
      <c r="Q306" s="263"/>
      <c r="R306" s="263"/>
      <c r="S306" s="263"/>
      <c r="T306" s="264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65" t="s">
        <v>175</v>
      </c>
      <c r="AU306" s="265" t="s">
        <v>79</v>
      </c>
      <c r="AV306" s="15" t="s">
        <v>77</v>
      </c>
      <c r="AW306" s="15" t="s">
        <v>32</v>
      </c>
      <c r="AX306" s="15" t="s">
        <v>70</v>
      </c>
      <c r="AY306" s="265" t="s">
        <v>164</v>
      </c>
    </row>
    <row r="307" s="15" customFormat="1">
      <c r="A307" s="15"/>
      <c r="B307" s="256"/>
      <c r="C307" s="257"/>
      <c r="D307" s="235" t="s">
        <v>175</v>
      </c>
      <c r="E307" s="258" t="s">
        <v>19</v>
      </c>
      <c r="F307" s="259" t="s">
        <v>317</v>
      </c>
      <c r="G307" s="257"/>
      <c r="H307" s="258" t="s">
        <v>19</v>
      </c>
      <c r="I307" s="260"/>
      <c r="J307" s="257"/>
      <c r="K307" s="257"/>
      <c r="L307" s="261"/>
      <c r="M307" s="262"/>
      <c r="N307" s="263"/>
      <c r="O307" s="263"/>
      <c r="P307" s="263"/>
      <c r="Q307" s="263"/>
      <c r="R307" s="263"/>
      <c r="S307" s="263"/>
      <c r="T307" s="264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65" t="s">
        <v>175</v>
      </c>
      <c r="AU307" s="265" t="s">
        <v>79</v>
      </c>
      <c r="AV307" s="15" t="s">
        <v>77</v>
      </c>
      <c r="AW307" s="15" t="s">
        <v>32</v>
      </c>
      <c r="AX307" s="15" t="s">
        <v>70</v>
      </c>
      <c r="AY307" s="265" t="s">
        <v>164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224</v>
      </c>
      <c r="G308" s="234"/>
      <c r="H308" s="238">
        <v>0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79</v>
      </c>
      <c r="AV308" s="13" t="s">
        <v>79</v>
      </c>
      <c r="AW308" s="13" t="s">
        <v>32</v>
      </c>
      <c r="AX308" s="13" t="s">
        <v>70</v>
      </c>
      <c r="AY308" s="244" t="s">
        <v>164</v>
      </c>
    </row>
    <row r="309" s="13" customFormat="1">
      <c r="A309" s="13"/>
      <c r="B309" s="233"/>
      <c r="C309" s="234"/>
      <c r="D309" s="235" t="s">
        <v>175</v>
      </c>
      <c r="E309" s="236" t="s">
        <v>19</v>
      </c>
      <c r="F309" s="237" t="s">
        <v>377</v>
      </c>
      <c r="G309" s="234"/>
      <c r="H309" s="238">
        <v>7</v>
      </c>
      <c r="I309" s="239"/>
      <c r="J309" s="234"/>
      <c r="K309" s="234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175</v>
      </c>
      <c r="AU309" s="244" t="s">
        <v>79</v>
      </c>
      <c r="AV309" s="13" t="s">
        <v>79</v>
      </c>
      <c r="AW309" s="13" t="s">
        <v>32</v>
      </c>
      <c r="AX309" s="13" t="s">
        <v>70</v>
      </c>
      <c r="AY309" s="244" t="s">
        <v>164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192</v>
      </c>
      <c r="G310" s="234"/>
      <c r="H310" s="238">
        <v>0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79</v>
      </c>
      <c r="AV310" s="13" t="s">
        <v>79</v>
      </c>
      <c r="AW310" s="13" t="s">
        <v>32</v>
      </c>
      <c r="AX310" s="13" t="s">
        <v>70</v>
      </c>
      <c r="AY310" s="244" t="s">
        <v>164</v>
      </c>
    </row>
    <row r="311" s="13" customFormat="1">
      <c r="A311" s="13"/>
      <c r="B311" s="233"/>
      <c r="C311" s="234"/>
      <c r="D311" s="235" t="s">
        <v>175</v>
      </c>
      <c r="E311" s="236" t="s">
        <v>19</v>
      </c>
      <c r="F311" s="237" t="s">
        <v>226</v>
      </c>
      <c r="G311" s="234"/>
      <c r="H311" s="238">
        <v>0</v>
      </c>
      <c r="I311" s="239"/>
      <c r="J311" s="234"/>
      <c r="K311" s="234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175</v>
      </c>
      <c r="AU311" s="244" t="s">
        <v>79</v>
      </c>
      <c r="AV311" s="13" t="s">
        <v>79</v>
      </c>
      <c r="AW311" s="13" t="s">
        <v>32</v>
      </c>
      <c r="AX311" s="13" t="s">
        <v>70</v>
      </c>
      <c r="AY311" s="244" t="s">
        <v>164</v>
      </c>
    </row>
    <row r="312" s="16" customFormat="1">
      <c r="A312" s="16"/>
      <c r="B312" s="266"/>
      <c r="C312" s="267"/>
      <c r="D312" s="235" t="s">
        <v>175</v>
      </c>
      <c r="E312" s="268" t="s">
        <v>19</v>
      </c>
      <c r="F312" s="269" t="s">
        <v>291</v>
      </c>
      <c r="G312" s="267"/>
      <c r="H312" s="270">
        <v>7</v>
      </c>
      <c r="I312" s="271"/>
      <c r="J312" s="267"/>
      <c r="K312" s="267"/>
      <c r="L312" s="272"/>
      <c r="M312" s="273"/>
      <c r="N312" s="274"/>
      <c r="O312" s="274"/>
      <c r="P312" s="274"/>
      <c r="Q312" s="274"/>
      <c r="R312" s="274"/>
      <c r="S312" s="274"/>
      <c r="T312" s="275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T312" s="276" t="s">
        <v>175</v>
      </c>
      <c r="AU312" s="276" t="s">
        <v>79</v>
      </c>
      <c r="AV312" s="16" t="s">
        <v>183</v>
      </c>
      <c r="AW312" s="16" t="s">
        <v>32</v>
      </c>
      <c r="AX312" s="16" t="s">
        <v>70</v>
      </c>
      <c r="AY312" s="276" t="s">
        <v>164</v>
      </c>
    </row>
    <row r="313" s="15" customFormat="1">
      <c r="A313" s="15"/>
      <c r="B313" s="256"/>
      <c r="C313" s="257"/>
      <c r="D313" s="235" t="s">
        <v>175</v>
      </c>
      <c r="E313" s="258" t="s">
        <v>19</v>
      </c>
      <c r="F313" s="259" t="s">
        <v>319</v>
      </c>
      <c r="G313" s="257"/>
      <c r="H313" s="258" t="s">
        <v>19</v>
      </c>
      <c r="I313" s="260"/>
      <c r="J313" s="257"/>
      <c r="K313" s="257"/>
      <c r="L313" s="261"/>
      <c r="M313" s="262"/>
      <c r="N313" s="263"/>
      <c r="O313" s="263"/>
      <c r="P313" s="263"/>
      <c r="Q313" s="263"/>
      <c r="R313" s="263"/>
      <c r="S313" s="263"/>
      <c r="T313" s="264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65" t="s">
        <v>175</v>
      </c>
      <c r="AU313" s="265" t="s">
        <v>79</v>
      </c>
      <c r="AV313" s="15" t="s">
        <v>77</v>
      </c>
      <c r="AW313" s="15" t="s">
        <v>32</v>
      </c>
      <c r="AX313" s="15" t="s">
        <v>70</v>
      </c>
      <c r="AY313" s="265" t="s">
        <v>164</v>
      </c>
    </row>
    <row r="314" s="13" customFormat="1">
      <c r="A314" s="13"/>
      <c r="B314" s="233"/>
      <c r="C314" s="234"/>
      <c r="D314" s="235" t="s">
        <v>175</v>
      </c>
      <c r="E314" s="236" t="s">
        <v>19</v>
      </c>
      <c r="F314" s="237" t="s">
        <v>378</v>
      </c>
      <c r="G314" s="234"/>
      <c r="H314" s="238">
        <v>9.5</v>
      </c>
      <c r="I314" s="239"/>
      <c r="J314" s="234"/>
      <c r="K314" s="234"/>
      <c r="L314" s="240"/>
      <c r="M314" s="241"/>
      <c r="N314" s="242"/>
      <c r="O314" s="242"/>
      <c r="P314" s="242"/>
      <c r="Q314" s="242"/>
      <c r="R314" s="242"/>
      <c r="S314" s="242"/>
      <c r="T314" s="24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4" t="s">
        <v>175</v>
      </c>
      <c r="AU314" s="244" t="s">
        <v>79</v>
      </c>
      <c r="AV314" s="13" t="s">
        <v>79</v>
      </c>
      <c r="AW314" s="13" t="s">
        <v>32</v>
      </c>
      <c r="AX314" s="13" t="s">
        <v>70</v>
      </c>
      <c r="AY314" s="244" t="s">
        <v>164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379</v>
      </c>
      <c r="G315" s="234"/>
      <c r="H315" s="238">
        <v>18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79</v>
      </c>
      <c r="AV315" s="13" t="s">
        <v>79</v>
      </c>
      <c r="AW315" s="13" t="s">
        <v>32</v>
      </c>
      <c r="AX315" s="13" t="s">
        <v>70</v>
      </c>
      <c r="AY315" s="244" t="s">
        <v>164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380</v>
      </c>
      <c r="G316" s="234"/>
      <c r="H316" s="238">
        <v>3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79</v>
      </c>
      <c r="AV316" s="13" t="s">
        <v>79</v>
      </c>
      <c r="AW316" s="13" t="s">
        <v>32</v>
      </c>
      <c r="AX316" s="13" t="s">
        <v>70</v>
      </c>
      <c r="AY316" s="244" t="s">
        <v>164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381</v>
      </c>
      <c r="G317" s="234"/>
      <c r="H317" s="238">
        <v>7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79</v>
      </c>
      <c r="AV317" s="13" t="s">
        <v>79</v>
      </c>
      <c r="AW317" s="13" t="s">
        <v>32</v>
      </c>
      <c r="AX317" s="13" t="s">
        <v>70</v>
      </c>
      <c r="AY317" s="244" t="s">
        <v>164</v>
      </c>
    </row>
    <row r="318" s="16" customFormat="1">
      <c r="A318" s="16"/>
      <c r="B318" s="266"/>
      <c r="C318" s="267"/>
      <c r="D318" s="235" t="s">
        <v>175</v>
      </c>
      <c r="E318" s="268" t="s">
        <v>19</v>
      </c>
      <c r="F318" s="269" t="s">
        <v>291</v>
      </c>
      <c r="G318" s="267"/>
      <c r="H318" s="270">
        <v>37.5</v>
      </c>
      <c r="I318" s="271"/>
      <c r="J318" s="267"/>
      <c r="K318" s="267"/>
      <c r="L318" s="272"/>
      <c r="M318" s="273"/>
      <c r="N318" s="274"/>
      <c r="O318" s="274"/>
      <c r="P318" s="274"/>
      <c r="Q318" s="274"/>
      <c r="R318" s="274"/>
      <c r="S318" s="274"/>
      <c r="T318" s="275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T318" s="276" t="s">
        <v>175</v>
      </c>
      <c r="AU318" s="276" t="s">
        <v>79</v>
      </c>
      <c r="AV318" s="16" t="s">
        <v>183</v>
      </c>
      <c r="AW318" s="16" t="s">
        <v>32</v>
      </c>
      <c r="AX318" s="16" t="s">
        <v>70</v>
      </c>
      <c r="AY318" s="276" t="s">
        <v>164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177</v>
      </c>
      <c r="G319" s="246"/>
      <c r="H319" s="249">
        <v>44.5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79</v>
      </c>
      <c r="AV319" s="14" t="s">
        <v>171</v>
      </c>
      <c r="AW319" s="14" t="s">
        <v>32</v>
      </c>
      <c r="AX319" s="14" t="s">
        <v>77</v>
      </c>
      <c r="AY319" s="255" t="s">
        <v>164</v>
      </c>
    </row>
    <row r="320" s="2" customFormat="1" ht="16.5" customHeight="1">
      <c r="A320" s="41"/>
      <c r="B320" s="42"/>
      <c r="C320" s="215" t="s">
        <v>382</v>
      </c>
      <c r="D320" s="215" t="s">
        <v>166</v>
      </c>
      <c r="E320" s="216" t="s">
        <v>383</v>
      </c>
      <c r="F320" s="217" t="s">
        <v>384</v>
      </c>
      <c r="G320" s="218" t="s">
        <v>385</v>
      </c>
      <c r="H320" s="219">
        <v>1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41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0.033000000000000002</v>
      </c>
      <c r="T320" s="225">
        <f>S320*H320</f>
        <v>0.033000000000000002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171</v>
      </c>
      <c r="AT320" s="226" t="s">
        <v>166</v>
      </c>
      <c r="AU320" s="226" t="s">
        <v>79</v>
      </c>
      <c r="AY320" s="20" t="s">
        <v>164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77</v>
      </c>
      <c r="BK320" s="227">
        <f>ROUND(I320*H320,2)</f>
        <v>0</v>
      </c>
      <c r="BL320" s="20" t="s">
        <v>171</v>
      </c>
      <c r="BM320" s="226" t="s">
        <v>386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387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79</v>
      </c>
    </row>
    <row r="322" s="2" customFormat="1" ht="33" customHeight="1">
      <c r="A322" s="41"/>
      <c r="B322" s="42"/>
      <c r="C322" s="215" t="s">
        <v>388</v>
      </c>
      <c r="D322" s="215" t="s">
        <v>166</v>
      </c>
      <c r="E322" s="216" t="s">
        <v>389</v>
      </c>
      <c r="F322" s="217" t="s">
        <v>390</v>
      </c>
      <c r="G322" s="218" t="s">
        <v>391</v>
      </c>
      <c r="H322" s="219">
        <v>1</v>
      </c>
      <c r="I322" s="220"/>
      <c r="J322" s="221">
        <f>ROUND(I322*H322,2)</f>
        <v>0</v>
      </c>
      <c r="K322" s="217" t="s">
        <v>19</v>
      </c>
      <c r="L322" s="47"/>
      <c r="M322" s="222" t="s">
        <v>19</v>
      </c>
      <c r="N322" s="223" t="s">
        <v>41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171</v>
      </c>
      <c r="AT322" s="226" t="s">
        <v>166</v>
      </c>
      <c r="AU322" s="226" t="s">
        <v>79</v>
      </c>
      <c r="AY322" s="20" t="s">
        <v>164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77</v>
      </c>
      <c r="BK322" s="227">
        <f>ROUND(I322*H322,2)</f>
        <v>0</v>
      </c>
      <c r="BL322" s="20" t="s">
        <v>171</v>
      </c>
      <c r="BM322" s="226" t="s">
        <v>392</v>
      </c>
    </row>
    <row r="323" s="2" customFormat="1" ht="33" customHeight="1">
      <c r="A323" s="41"/>
      <c r="B323" s="42"/>
      <c r="C323" s="215" t="s">
        <v>393</v>
      </c>
      <c r="D323" s="215" t="s">
        <v>166</v>
      </c>
      <c r="E323" s="216" t="s">
        <v>394</v>
      </c>
      <c r="F323" s="217" t="s">
        <v>395</v>
      </c>
      <c r="G323" s="218" t="s">
        <v>391</v>
      </c>
      <c r="H323" s="219">
        <v>1</v>
      </c>
      <c r="I323" s="220"/>
      <c r="J323" s="221">
        <f>ROUND(I323*H323,2)</f>
        <v>0</v>
      </c>
      <c r="K323" s="217" t="s">
        <v>19</v>
      </c>
      <c r="L323" s="47"/>
      <c r="M323" s="222" t="s">
        <v>19</v>
      </c>
      <c r="N323" s="223" t="s">
        <v>41</v>
      </c>
      <c r="O323" s="87"/>
      <c r="P323" s="224">
        <f>O323*H323</f>
        <v>0</v>
      </c>
      <c r="Q323" s="224">
        <v>0</v>
      </c>
      <c r="R323" s="224">
        <f>Q323*H323</f>
        <v>0</v>
      </c>
      <c r="S323" s="224">
        <v>0</v>
      </c>
      <c r="T323" s="225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6" t="s">
        <v>171</v>
      </c>
      <c r="AT323" s="226" t="s">
        <v>166</v>
      </c>
      <c r="AU323" s="226" t="s">
        <v>79</v>
      </c>
      <c r="AY323" s="20" t="s">
        <v>164</v>
      </c>
      <c r="BE323" s="227">
        <f>IF(N323="základní",J323,0)</f>
        <v>0</v>
      </c>
      <c r="BF323" s="227">
        <f>IF(N323="snížená",J323,0)</f>
        <v>0</v>
      </c>
      <c r="BG323" s="227">
        <f>IF(N323="zákl. přenesená",J323,0)</f>
        <v>0</v>
      </c>
      <c r="BH323" s="227">
        <f>IF(N323="sníž. přenesená",J323,0)</f>
        <v>0</v>
      </c>
      <c r="BI323" s="227">
        <f>IF(N323="nulová",J323,0)</f>
        <v>0</v>
      </c>
      <c r="BJ323" s="20" t="s">
        <v>77</v>
      </c>
      <c r="BK323" s="227">
        <f>ROUND(I323*H323,2)</f>
        <v>0</v>
      </c>
      <c r="BL323" s="20" t="s">
        <v>171</v>
      </c>
      <c r="BM323" s="226" t="s">
        <v>396</v>
      </c>
    </row>
    <row r="324" s="12" customFormat="1" ht="22.8" customHeight="1">
      <c r="A324" s="12"/>
      <c r="B324" s="199"/>
      <c r="C324" s="200"/>
      <c r="D324" s="201" t="s">
        <v>69</v>
      </c>
      <c r="E324" s="213" t="s">
        <v>227</v>
      </c>
      <c r="F324" s="213" t="s">
        <v>397</v>
      </c>
      <c r="G324" s="200"/>
      <c r="H324" s="200"/>
      <c r="I324" s="203"/>
      <c r="J324" s="214">
        <f>BK324</f>
        <v>0</v>
      </c>
      <c r="K324" s="200"/>
      <c r="L324" s="205"/>
      <c r="M324" s="206"/>
      <c r="N324" s="207"/>
      <c r="O324" s="207"/>
      <c r="P324" s="208">
        <f>SUM(P325:P340)</f>
        <v>0</v>
      </c>
      <c r="Q324" s="207"/>
      <c r="R324" s="208">
        <f>SUM(R325:R340)</f>
        <v>0.33700000000000002</v>
      </c>
      <c r="S324" s="207"/>
      <c r="T324" s="209">
        <f>SUM(T325:T340)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10" t="s">
        <v>77</v>
      </c>
      <c r="AT324" s="211" t="s">
        <v>69</v>
      </c>
      <c r="AU324" s="211" t="s">
        <v>77</v>
      </c>
      <c r="AY324" s="210" t="s">
        <v>164</v>
      </c>
      <c r="BK324" s="212">
        <f>SUM(BK325:BK340)</f>
        <v>0</v>
      </c>
    </row>
    <row r="325" s="2" customFormat="1" ht="24.15" customHeight="1">
      <c r="A325" s="41"/>
      <c r="B325" s="42"/>
      <c r="C325" s="215" t="s">
        <v>398</v>
      </c>
      <c r="D325" s="215" t="s">
        <v>166</v>
      </c>
      <c r="E325" s="216" t="s">
        <v>399</v>
      </c>
      <c r="F325" s="217" t="s">
        <v>400</v>
      </c>
      <c r="G325" s="218" t="s">
        <v>200</v>
      </c>
      <c r="H325" s="219">
        <v>2</v>
      </c>
      <c r="I325" s="220"/>
      <c r="J325" s="221">
        <f>ROUND(I325*H325,2)</f>
        <v>0</v>
      </c>
      <c r="K325" s="217" t="s">
        <v>170</v>
      </c>
      <c r="L325" s="47"/>
      <c r="M325" s="222" t="s">
        <v>19</v>
      </c>
      <c r="N325" s="223" t="s">
        <v>41</v>
      </c>
      <c r="O325" s="87"/>
      <c r="P325" s="224">
        <f>O325*H325</f>
        <v>0</v>
      </c>
      <c r="Q325" s="224">
        <v>0.16850000000000001</v>
      </c>
      <c r="R325" s="224">
        <f>Q325*H325</f>
        <v>0.33700000000000002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171</v>
      </c>
      <c r="AT325" s="226" t="s">
        <v>166</v>
      </c>
      <c r="AU325" s="226" t="s">
        <v>79</v>
      </c>
      <c r="AY325" s="20" t="s">
        <v>164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77</v>
      </c>
      <c r="BK325" s="227">
        <f>ROUND(I325*H325,2)</f>
        <v>0</v>
      </c>
      <c r="BL325" s="20" t="s">
        <v>171</v>
      </c>
      <c r="BM325" s="226" t="s">
        <v>401</v>
      </c>
    </row>
    <row r="326" s="2" customFormat="1">
      <c r="A326" s="41"/>
      <c r="B326" s="42"/>
      <c r="C326" s="43"/>
      <c r="D326" s="228" t="s">
        <v>173</v>
      </c>
      <c r="E326" s="43"/>
      <c r="F326" s="229" t="s">
        <v>402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173</v>
      </c>
      <c r="AU326" s="20" t="s">
        <v>79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203</v>
      </c>
      <c r="G327" s="234"/>
      <c r="H327" s="238">
        <v>2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79</v>
      </c>
      <c r="AV327" s="13" t="s">
        <v>79</v>
      </c>
      <c r="AW327" s="13" t="s">
        <v>32</v>
      </c>
      <c r="AX327" s="13" t="s">
        <v>70</v>
      </c>
      <c r="AY327" s="244" t="s">
        <v>164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177</v>
      </c>
      <c r="G328" s="246"/>
      <c r="H328" s="249">
        <v>2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79</v>
      </c>
      <c r="AV328" s="14" t="s">
        <v>171</v>
      </c>
      <c r="AW328" s="14" t="s">
        <v>32</v>
      </c>
      <c r="AX328" s="14" t="s">
        <v>77</v>
      </c>
      <c r="AY328" s="255" t="s">
        <v>164</v>
      </c>
    </row>
    <row r="329" s="2" customFormat="1" ht="44.25" customHeight="1">
      <c r="A329" s="41"/>
      <c r="B329" s="42"/>
      <c r="C329" s="215" t="s">
        <v>403</v>
      </c>
      <c r="D329" s="215" t="s">
        <v>166</v>
      </c>
      <c r="E329" s="216" t="s">
        <v>404</v>
      </c>
      <c r="F329" s="217" t="s">
        <v>405</v>
      </c>
      <c r="G329" s="218" t="s">
        <v>200</v>
      </c>
      <c r="H329" s="219">
        <v>2</v>
      </c>
      <c r="I329" s="220"/>
      <c r="J329" s="221">
        <f>ROUND(I329*H329,2)</f>
        <v>0</v>
      </c>
      <c r="K329" s="217" t="s">
        <v>170</v>
      </c>
      <c r="L329" s="47"/>
      <c r="M329" s="222" t="s">
        <v>19</v>
      </c>
      <c r="N329" s="223" t="s">
        <v>41</v>
      </c>
      <c r="O329" s="87"/>
      <c r="P329" s="224">
        <f>O329*H329</f>
        <v>0</v>
      </c>
      <c r="Q329" s="224">
        <v>0</v>
      </c>
      <c r="R329" s="224">
        <f>Q329*H329</f>
        <v>0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171</v>
      </c>
      <c r="AT329" s="226" t="s">
        <v>166</v>
      </c>
      <c r="AU329" s="226" t="s">
        <v>79</v>
      </c>
      <c r="AY329" s="20" t="s">
        <v>164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77</v>
      </c>
      <c r="BK329" s="227">
        <f>ROUND(I329*H329,2)</f>
        <v>0</v>
      </c>
      <c r="BL329" s="20" t="s">
        <v>171</v>
      </c>
      <c r="BM329" s="226" t="s">
        <v>406</v>
      </c>
    </row>
    <row r="330" s="2" customFormat="1">
      <c r="A330" s="41"/>
      <c r="B330" s="42"/>
      <c r="C330" s="43"/>
      <c r="D330" s="228" t="s">
        <v>173</v>
      </c>
      <c r="E330" s="43"/>
      <c r="F330" s="229" t="s">
        <v>407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173</v>
      </c>
      <c r="AU330" s="20" t="s">
        <v>79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203</v>
      </c>
      <c r="G331" s="234"/>
      <c r="H331" s="238">
        <v>2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79</v>
      </c>
      <c r="AV331" s="13" t="s">
        <v>79</v>
      </c>
      <c r="AW331" s="13" t="s">
        <v>32</v>
      </c>
      <c r="AX331" s="13" t="s">
        <v>70</v>
      </c>
      <c r="AY331" s="244" t="s">
        <v>164</v>
      </c>
    </row>
    <row r="332" s="14" customFormat="1">
      <c r="A332" s="14"/>
      <c r="B332" s="245"/>
      <c r="C332" s="246"/>
      <c r="D332" s="235" t="s">
        <v>175</v>
      </c>
      <c r="E332" s="247" t="s">
        <v>19</v>
      </c>
      <c r="F332" s="248" t="s">
        <v>177</v>
      </c>
      <c r="G332" s="246"/>
      <c r="H332" s="249">
        <v>2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175</v>
      </c>
      <c r="AU332" s="255" t="s">
        <v>79</v>
      </c>
      <c r="AV332" s="14" t="s">
        <v>171</v>
      </c>
      <c r="AW332" s="14" t="s">
        <v>32</v>
      </c>
      <c r="AX332" s="14" t="s">
        <v>77</v>
      </c>
      <c r="AY332" s="255" t="s">
        <v>164</v>
      </c>
    </row>
    <row r="333" s="2" customFormat="1" ht="37.8" customHeight="1">
      <c r="A333" s="41"/>
      <c r="B333" s="42"/>
      <c r="C333" s="215" t="s">
        <v>408</v>
      </c>
      <c r="D333" s="215" t="s">
        <v>166</v>
      </c>
      <c r="E333" s="216" t="s">
        <v>409</v>
      </c>
      <c r="F333" s="217" t="s">
        <v>410</v>
      </c>
      <c r="G333" s="218" t="s">
        <v>169</v>
      </c>
      <c r="H333" s="219">
        <v>2</v>
      </c>
      <c r="I333" s="220"/>
      <c r="J333" s="221">
        <f>ROUND(I333*H333,2)</f>
        <v>0</v>
      </c>
      <c r="K333" s="217" t="s">
        <v>170</v>
      </c>
      <c r="L333" s="47"/>
      <c r="M333" s="222" t="s">
        <v>19</v>
      </c>
      <c r="N333" s="223" t="s">
        <v>41</v>
      </c>
      <c r="O333" s="87"/>
      <c r="P333" s="224">
        <f>O333*H333</f>
        <v>0</v>
      </c>
      <c r="Q333" s="224">
        <v>0</v>
      </c>
      <c r="R333" s="224">
        <f>Q333*H333</f>
        <v>0</v>
      </c>
      <c r="S333" s="224">
        <v>0</v>
      </c>
      <c r="T333" s="225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6" t="s">
        <v>171</v>
      </c>
      <c r="AT333" s="226" t="s">
        <v>166</v>
      </c>
      <c r="AU333" s="226" t="s">
        <v>79</v>
      </c>
      <c r="AY333" s="20" t="s">
        <v>164</v>
      </c>
      <c r="BE333" s="227">
        <f>IF(N333="základní",J333,0)</f>
        <v>0</v>
      </c>
      <c r="BF333" s="227">
        <f>IF(N333="snížená",J333,0)</f>
        <v>0</v>
      </c>
      <c r="BG333" s="227">
        <f>IF(N333="zákl. přenesená",J333,0)</f>
        <v>0</v>
      </c>
      <c r="BH333" s="227">
        <f>IF(N333="sníž. přenesená",J333,0)</f>
        <v>0</v>
      </c>
      <c r="BI333" s="227">
        <f>IF(N333="nulová",J333,0)</f>
        <v>0</v>
      </c>
      <c r="BJ333" s="20" t="s">
        <v>77</v>
      </c>
      <c r="BK333" s="227">
        <f>ROUND(I333*H333,2)</f>
        <v>0</v>
      </c>
      <c r="BL333" s="20" t="s">
        <v>171</v>
      </c>
      <c r="BM333" s="226" t="s">
        <v>411</v>
      </c>
    </row>
    <row r="334" s="2" customFormat="1">
      <c r="A334" s="41"/>
      <c r="B334" s="42"/>
      <c r="C334" s="43"/>
      <c r="D334" s="228" t="s">
        <v>173</v>
      </c>
      <c r="E334" s="43"/>
      <c r="F334" s="229" t="s">
        <v>412</v>
      </c>
      <c r="G334" s="43"/>
      <c r="H334" s="43"/>
      <c r="I334" s="230"/>
      <c r="J334" s="43"/>
      <c r="K334" s="43"/>
      <c r="L334" s="47"/>
      <c r="M334" s="231"/>
      <c r="N334" s="232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173</v>
      </c>
      <c r="AU334" s="20" t="s">
        <v>79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176</v>
      </c>
      <c r="G335" s="234"/>
      <c r="H335" s="238">
        <v>2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79</v>
      </c>
      <c r="AV335" s="13" t="s">
        <v>79</v>
      </c>
      <c r="AW335" s="13" t="s">
        <v>32</v>
      </c>
      <c r="AX335" s="13" t="s">
        <v>70</v>
      </c>
      <c r="AY335" s="244" t="s">
        <v>164</v>
      </c>
    </row>
    <row r="336" s="14" customFormat="1">
      <c r="A336" s="14"/>
      <c r="B336" s="245"/>
      <c r="C336" s="246"/>
      <c r="D336" s="235" t="s">
        <v>175</v>
      </c>
      <c r="E336" s="247" t="s">
        <v>19</v>
      </c>
      <c r="F336" s="248" t="s">
        <v>177</v>
      </c>
      <c r="G336" s="246"/>
      <c r="H336" s="249">
        <v>2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175</v>
      </c>
      <c r="AU336" s="255" t="s">
        <v>79</v>
      </c>
      <c r="AV336" s="14" t="s">
        <v>171</v>
      </c>
      <c r="AW336" s="14" t="s">
        <v>32</v>
      </c>
      <c r="AX336" s="14" t="s">
        <v>77</v>
      </c>
      <c r="AY336" s="255" t="s">
        <v>164</v>
      </c>
    </row>
    <row r="337" s="2" customFormat="1" ht="37.8" customHeight="1">
      <c r="A337" s="41"/>
      <c r="B337" s="42"/>
      <c r="C337" s="215" t="s">
        <v>413</v>
      </c>
      <c r="D337" s="215" t="s">
        <v>166</v>
      </c>
      <c r="E337" s="216" t="s">
        <v>414</v>
      </c>
      <c r="F337" s="217" t="s">
        <v>415</v>
      </c>
      <c r="G337" s="218" t="s">
        <v>169</v>
      </c>
      <c r="H337" s="219">
        <v>100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41</v>
      </c>
      <c r="O337" s="87"/>
      <c r="P337" s="224">
        <f>O337*H337</f>
        <v>0</v>
      </c>
      <c r="Q337" s="224">
        <v>0</v>
      </c>
      <c r="R337" s="224">
        <f>Q337*H337</f>
        <v>0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171</v>
      </c>
      <c r="AT337" s="226" t="s">
        <v>166</v>
      </c>
      <c r="AU337" s="226" t="s">
        <v>79</v>
      </c>
      <c r="AY337" s="20" t="s">
        <v>164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77</v>
      </c>
      <c r="BK337" s="227">
        <f>ROUND(I337*H337,2)</f>
        <v>0</v>
      </c>
      <c r="BL337" s="20" t="s">
        <v>171</v>
      </c>
      <c r="BM337" s="226" t="s">
        <v>416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417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79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182</v>
      </c>
      <c r="G339" s="234"/>
      <c r="H339" s="238">
        <v>100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79</v>
      </c>
      <c r="AV339" s="13" t="s">
        <v>79</v>
      </c>
      <c r="AW339" s="13" t="s">
        <v>32</v>
      </c>
      <c r="AX339" s="13" t="s">
        <v>70</v>
      </c>
      <c r="AY339" s="244" t="s">
        <v>164</v>
      </c>
    </row>
    <row r="340" s="14" customFormat="1">
      <c r="A340" s="14"/>
      <c r="B340" s="245"/>
      <c r="C340" s="246"/>
      <c r="D340" s="235" t="s">
        <v>175</v>
      </c>
      <c r="E340" s="247" t="s">
        <v>19</v>
      </c>
      <c r="F340" s="248" t="s">
        <v>177</v>
      </c>
      <c r="G340" s="246"/>
      <c r="H340" s="249">
        <v>100</v>
      </c>
      <c r="I340" s="250"/>
      <c r="J340" s="246"/>
      <c r="K340" s="246"/>
      <c r="L340" s="251"/>
      <c r="M340" s="252"/>
      <c r="N340" s="253"/>
      <c r="O340" s="253"/>
      <c r="P340" s="253"/>
      <c r="Q340" s="253"/>
      <c r="R340" s="253"/>
      <c r="S340" s="253"/>
      <c r="T340" s="25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5" t="s">
        <v>175</v>
      </c>
      <c r="AU340" s="255" t="s">
        <v>79</v>
      </c>
      <c r="AV340" s="14" t="s">
        <v>171</v>
      </c>
      <c r="AW340" s="14" t="s">
        <v>32</v>
      </c>
      <c r="AX340" s="14" t="s">
        <v>77</v>
      </c>
      <c r="AY340" s="255" t="s">
        <v>164</v>
      </c>
    </row>
    <row r="341" s="12" customFormat="1" ht="22.8" customHeight="1">
      <c r="A341" s="12"/>
      <c r="B341" s="199"/>
      <c r="C341" s="200"/>
      <c r="D341" s="201" t="s">
        <v>69</v>
      </c>
      <c r="E341" s="213" t="s">
        <v>418</v>
      </c>
      <c r="F341" s="213" t="s">
        <v>419</v>
      </c>
      <c r="G341" s="200"/>
      <c r="H341" s="200"/>
      <c r="I341" s="203"/>
      <c r="J341" s="214">
        <f>BK341</f>
        <v>0</v>
      </c>
      <c r="K341" s="200"/>
      <c r="L341" s="205"/>
      <c r="M341" s="206"/>
      <c r="N341" s="207"/>
      <c r="O341" s="207"/>
      <c r="P341" s="208">
        <f>SUM(P342:P368)</f>
        <v>0</v>
      </c>
      <c r="Q341" s="207"/>
      <c r="R341" s="208">
        <f>SUM(R342:R368)</f>
        <v>0</v>
      </c>
      <c r="S341" s="207"/>
      <c r="T341" s="209">
        <f>SUM(T342:T368)</f>
        <v>0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210" t="s">
        <v>77</v>
      </c>
      <c r="AT341" s="211" t="s">
        <v>69</v>
      </c>
      <c r="AU341" s="211" t="s">
        <v>77</v>
      </c>
      <c r="AY341" s="210" t="s">
        <v>164</v>
      </c>
      <c r="BK341" s="212">
        <f>SUM(BK342:BK368)</f>
        <v>0</v>
      </c>
    </row>
    <row r="342" s="2" customFormat="1" ht="24.15" customHeight="1">
      <c r="A342" s="41"/>
      <c r="B342" s="42"/>
      <c r="C342" s="215" t="s">
        <v>420</v>
      </c>
      <c r="D342" s="215" t="s">
        <v>166</v>
      </c>
      <c r="E342" s="216" t="s">
        <v>421</v>
      </c>
      <c r="F342" s="217" t="s">
        <v>422</v>
      </c>
      <c r="G342" s="218" t="s">
        <v>295</v>
      </c>
      <c r="H342" s="219">
        <v>29.832000000000001</v>
      </c>
      <c r="I342" s="220"/>
      <c r="J342" s="221">
        <f>ROUND(I342*H342,2)</f>
        <v>0</v>
      </c>
      <c r="K342" s="217" t="s">
        <v>170</v>
      </c>
      <c r="L342" s="47"/>
      <c r="M342" s="222" t="s">
        <v>19</v>
      </c>
      <c r="N342" s="223" t="s">
        <v>41</v>
      </c>
      <c r="O342" s="87"/>
      <c r="P342" s="224">
        <f>O342*H342</f>
        <v>0</v>
      </c>
      <c r="Q342" s="224">
        <v>0</v>
      </c>
      <c r="R342" s="224">
        <f>Q342*H342</f>
        <v>0</v>
      </c>
      <c r="S342" s="224">
        <v>0</v>
      </c>
      <c r="T342" s="225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6" t="s">
        <v>171</v>
      </c>
      <c r="AT342" s="226" t="s">
        <v>166</v>
      </c>
      <c r="AU342" s="226" t="s">
        <v>79</v>
      </c>
      <c r="AY342" s="20" t="s">
        <v>164</v>
      </c>
      <c r="BE342" s="227">
        <f>IF(N342="základní",J342,0)</f>
        <v>0</v>
      </c>
      <c r="BF342" s="227">
        <f>IF(N342="snížená",J342,0)</f>
        <v>0</v>
      </c>
      <c r="BG342" s="227">
        <f>IF(N342="zákl. přenesená",J342,0)</f>
        <v>0</v>
      </c>
      <c r="BH342" s="227">
        <f>IF(N342="sníž. přenesená",J342,0)</f>
        <v>0</v>
      </c>
      <c r="BI342" s="227">
        <f>IF(N342="nulová",J342,0)</f>
        <v>0</v>
      </c>
      <c r="BJ342" s="20" t="s">
        <v>77</v>
      </c>
      <c r="BK342" s="227">
        <f>ROUND(I342*H342,2)</f>
        <v>0</v>
      </c>
      <c r="BL342" s="20" t="s">
        <v>171</v>
      </c>
      <c r="BM342" s="226" t="s">
        <v>423</v>
      </c>
    </row>
    <row r="343" s="2" customFormat="1">
      <c r="A343" s="41"/>
      <c r="B343" s="42"/>
      <c r="C343" s="43"/>
      <c r="D343" s="228" t="s">
        <v>173</v>
      </c>
      <c r="E343" s="43"/>
      <c r="F343" s="229" t="s">
        <v>424</v>
      </c>
      <c r="G343" s="43"/>
      <c r="H343" s="43"/>
      <c r="I343" s="230"/>
      <c r="J343" s="43"/>
      <c r="K343" s="43"/>
      <c r="L343" s="47"/>
      <c r="M343" s="231"/>
      <c r="N343" s="232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173</v>
      </c>
      <c r="AU343" s="20" t="s">
        <v>79</v>
      </c>
    </row>
    <row r="344" s="15" customFormat="1">
      <c r="A344" s="15"/>
      <c r="B344" s="256"/>
      <c r="C344" s="257"/>
      <c r="D344" s="235" t="s">
        <v>175</v>
      </c>
      <c r="E344" s="258" t="s">
        <v>19</v>
      </c>
      <c r="F344" s="259" t="s">
        <v>425</v>
      </c>
      <c r="G344" s="257"/>
      <c r="H344" s="258" t="s">
        <v>19</v>
      </c>
      <c r="I344" s="260"/>
      <c r="J344" s="257"/>
      <c r="K344" s="257"/>
      <c r="L344" s="261"/>
      <c r="M344" s="262"/>
      <c r="N344" s="263"/>
      <c r="O344" s="263"/>
      <c r="P344" s="263"/>
      <c r="Q344" s="263"/>
      <c r="R344" s="263"/>
      <c r="S344" s="263"/>
      <c r="T344" s="264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5" t="s">
        <v>175</v>
      </c>
      <c r="AU344" s="265" t="s">
        <v>79</v>
      </c>
      <c r="AV344" s="15" t="s">
        <v>77</v>
      </c>
      <c r="AW344" s="15" t="s">
        <v>32</v>
      </c>
      <c r="AX344" s="15" t="s">
        <v>70</v>
      </c>
      <c r="AY344" s="265" t="s">
        <v>164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426</v>
      </c>
      <c r="G345" s="234"/>
      <c r="H345" s="238">
        <v>29.832000000000001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79</v>
      </c>
      <c r="AV345" s="13" t="s">
        <v>79</v>
      </c>
      <c r="AW345" s="13" t="s">
        <v>32</v>
      </c>
      <c r="AX345" s="13" t="s">
        <v>70</v>
      </c>
      <c r="AY345" s="244" t="s">
        <v>164</v>
      </c>
    </row>
    <row r="346" s="14" customFormat="1">
      <c r="A346" s="14"/>
      <c r="B346" s="245"/>
      <c r="C346" s="246"/>
      <c r="D346" s="235" t="s">
        <v>175</v>
      </c>
      <c r="E346" s="247" t="s">
        <v>19</v>
      </c>
      <c r="F346" s="248" t="s">
        <v>177</v>
      </c>
      <c r="G346" s="246"/>
      <c r="H346" s="249">
        <v>29.832000000000001</v>
      </c>
      <c r="I346" s="250"/>
      <c r="J346" s="246"/>
      <c r="K346" s="246"/>
      <c r="L346" s="251"/>
      <c r="M346" s="252"/>
      <c r="N346" s="253"/>
      <c r="O346" s="253"/>
      <c r="P346" s="253"/>
      <c r="Q346" s="253"/>
      <c r="R346" s="253"/>
      <c r="S346" s="253"/>
      <c r="T346" s="25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5" t="s">
        <v>175</v>
      </c>
      <c r="AU346" s="255" t="s">
        <v>79</v>
      </c>
      <c r="AV346" s="14" t="s">
        <v>171</v>
      </c>
      <c r="AW346" s="14" t="s">
        <v>32</v>
      </c>
      <c r="AX346" s="14" t="s">
        <v>77</v>
      </c>
      <c r="AY346" s="255" t="s">
        <v>164</v>
      </c>
    </row>
    <row r="347" s="2" customFormat="1" ht="24.15" customHeight="1">
      <c r="A347" s="41"/>
      <c r="B347" s="42"/>
      <c r="C347" s="215" t="s">
        <v>427</v>
      </c>
      <c r="D347" s="215" t="s">
        <v>166</v>
      </c>
      <c r="E347" s="216" t="s">
        <v>428</v>
      </c>
      <c r="F347" s="217" t="s">
        <v>429</v>
      </c>
      <c r="G347" s="218" t="s">
        <v>295</v>
      </c>
      <c r="H347" s="219">
        <v>178.99199999999999</v>
      </c>
      <c r="I347" s="220"/>
      <c r="J347" s="221">
        <f>ROUND(I347*H347,2)</f>
        <v>0</v>
      </c>
      <c r="K347" s="217" t="s">
        <v>170</v>
      </c>
      <c r="L347" s="47"/>
      <c r="M347" s="222" t="s">
        <v>19</v>
      </c>
      <c r="N347" s="223" t="s">
        <v>41</v>
      </c>
      <c r="O347" s="87"/>
      <c r="P347" s="224">
        <f>O347*H347</f>
        <v>0</v>
      </c>
      <c r="Q347" s="224">
        <v>0</v>
      </c>
      <c r="R347" s="224">
        <f>Q347*H347</f>
        <v>0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171</v>
      </c>
      <c r="AT347" s="226" t="s">
        <v>166</v>
      </c>
      <c r="AU347" s="226" t="s">
        <v>79</v>
      </c>
      <c r="AY347" s="20" t="s">
        <v>164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77</v>
      </c>
      <c r="BK347" s="227">
        <f>ROUND(I347*H347,2)</f>
        <v>0</v>
      </c>
      <c r="BL347" s="20" t="s">
        <v>171</v>
      </c>
      <c r="BM347" s="226" t="s">
        <v>430</v>
      </c>
    </row>
    <row r="348" s="2" customFormat="1">
      <c r="A348" s="41"/>
      <c r="B348" s="42"/>
      <c r="C348" s="43"/>
      <c r="D348" s="228" t="s">
        <v>173</v>
      </c>
      <c r="E348" s="43"/>
      <c r="F348" s="229" t="s">
        <v>431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173</v>
      </c>
      <c r="AU348" s="20" t="s">
        <v>79</v>
      </c>
    </row>
    <row r="349" s="15" customFormat="1">
      <c r="A349" s="15"/>
      <c r="B349" s="256"/>
      <c r="C349" s="257"/>
      <c r="D349" s="235" t="s">
        <v>175</v>
      </c>
      <c r="E349" s="258" t="s">
        <v>19</v>
      </c>
      <c r="F349" s="259" t="s">
        <v>425</v>
      </c>
      <c r="G349" s="257"/>
      <c r="H349" s="258" t="s">
        <v>19</v>
      </c>
      <c r="I349" s="260"/>
      <c r="J349" s="257"/>
      <c r="K349" s="257"/>
      <c r="L349" s="261"/>
      <c r="M349" s="262"/>
      <c r="N349" s="263"/>
      <c r="O349" s="263"/>
      <c r="P349" s="263"/>
      <c r="Q349" s="263"/>
      <c r="R349" s="263"/>
      <c r="S349" s="263"/>
      <c r="T349" s="264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65" t="s">
        <v>175</v>
      </c>
      <c r="AU349" s="265" t="s">
        <v>79</v>
      </c>
      <c r="AV349" s="15" t="s">
        <v>77</v>
      </c>
      <c r="AW349" s="15" t="s">
        <v>32</v>
      </c>
      <c r="AX349" s="15" t="s">
        <v>70</v>
      </c>
      <c r="AY349" s="265" t="s">
        <v>164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426</v>
      </c>
      <c r="G350" s="234"/>
      <c r="H350" s="238">
        <v>29.832000000000001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79</v>
      </c>
      <c r="AV350" s="13" t="s">
        <v>79</v>
      </c>
      <c r="AW350" s="13" t="s">
        <v>32</v>
      </c>
      <c r="AX350" s="13" t="s">
        <v>70</v>
      </c>
      <c r="AY350" s="244" t="s">
        <v>164</v>
      </c>
    </row>
    <row r="351" s="14" customFormat="1">
      <c r="A351" s="14"/>
      <c r="B351" s="245"/>
      <c r="C351" s="246"/>
      <c r="D351" s="235" t="s">
        <v>175</v>
      </c>
      <c r="E351" s="247" t="s">
        <v>19</v>
      </c>
      <c r="F351" s="248" t="s">
        <v>177</v>
      </c>
      <c r="G351" s="246"/>
      <c r="H351" s="249">
        <v>29.832000000000001</v>
      </c>
      <c r="I351" s="250"/>
      <c r="J351" s="246"/>
      <c r="K351" s="246"/>
      <c r="L351" s="251"/>
      <c r="M351" s="252"/>
      <c r="N351" s="253"/>
      <c r="O351" s="253"/>
      <c r="P351" s="253"/>
      <c r="Q351" s="253"/>
      <c r="R351" s="253"/>
      <c r="S351" s="253"/>
      <c r="T351" s="25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5" t="s">
        <v>175</v>
      </c>
      <c r="AU351" s="255" t="s">
        <v>79</v>
      </c>
      <c r="AV351" s="14" t="s">
        <v>171</v>
      </c>
      <c r="AW351" s="14" t="s">
        <v>32</v>
      </c>
      <c r="AX351" s="14" t="s">
        <v>77</v>
      </c>
      <c r="AY351" s="255" t="s">
        <v>164</v>
      </c>
    </row>
    <row r="352" s="13" customFormat="1">
      <c r="A352" s="13"/>
      <c r="B352" s="233"/>
      <c r="C352" s="234"/>
      <c r="D352" s="235" t="s">
        <v>175</v>
      </c>
      <c r="E352" s="234"/>
      <c r="F352" s="237" t="s">
        <v>432</v>
      </c>
      <c r="G352" s="234"/>
      <c r="H352" s="238">
        <v>178.99199999999999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79</v>
      </c>
      <c r="AV352" s="13" t="s">
        <v>79</v>
      </c>
      <c r="AW352" s="13" t="s">
        <v>4</v>
      </c>
      <c r="AX352" s="13" t="s">
        <v>77</v>
      </c>
      <c r="AY352" s="244" t="s">
        <v>164</v>
      </c>
    </row>
    <row r="353" s="2" customFormat="1" ht="24.15" customHeight="1">
      <c r="A353" s="41"/>
      <c r="B353" s="42"/>
      <c r="C353" s="215" t="s">
        <v>433</v>
      </c>
      <c r="D353" s="215" t="s">
        <v>166</v>
      </c>
      <c r="E353" s="216" t="s">
        <v>434</v>
      </c>
      <c r="F353" s="217" t="s">
        <v>435</v>
      </c>
      <c r="G353" s="218" t="s">
        <v>295</v>
      </c>
      <c r="H353" s="219">
        <v>6.5949999999999998</v>
      </c>
      <c r="I353" s="220"/>
      <c r="J353" s="221">
        <f>ROUND(I353*H353,2)</f>
        <v>0</v>
      </c>
      <c r="K353" s="217" t="s">
        <v>170</v>
      </c>
      <c r="L353" s="47"/>
      <c r="M353" s="222" t="s">
        <v>19</v>
      </c>
      <c r="N353" s="223" t="s">
        <v>41</v>
      </c>
      <c r="O353" s="87"/>
      <c r="P353" s="224">
        <f>O353*H353</f>
        <v>0</v>
      </c>
      <c r="Q353" s="224">
        <v>0</v>
      </c>
      <c r="R353" s="224">
        <f>Q353*H353</f>
        <v>0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171</v>
      </c>
      <c r="AT353" s="226" t="s">
        <v>166</v>
      </c>
      <c r="AU353" s="226" t="s">
        <v>79</v>
      </c>
      <c r="AY353" s="20" t="s">
        <v>164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77</v>
      </c>
      <c r="BK353" s="227">
        <f>ROUND(I353*H353,2)</f>
        <v>0</v>
      </c>
      <c r="BL353" s="20" t="s">
        <v>171</v>
      </c>
      <c r="BM353" s="226" t="s">
        <v>436</v>
      </c>
    </row>
    <row r="354" s="2" customFormat="1">
      <c r="A354" s="41"/>
      <c r="B354" s="42"/>
      <c r="C354" s="43"/>
      <c r="D354" s="228" t="s">
        <v>173</v>
      </c>
      <c r="E354" s="43"/>
      <c r="F354" s="229" t="s">
        <v>437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173</v>
      </c>
      <c r="AU354" s="20" t="s">
        <v>79</v>
      </c>
    </row>
    <row r="355" s="15" customFormat="1">
      <c r="A355" s="15"/>
      <c r="B355" s="256"/>
      <c r="C355" s="257"/>
      <c r="D355" s="235" t="s">
        <v>175</v>
      </c>
      <c r="E355" s="258" t="s">
        <v>19</v>
      </c>
      <c r="F355" s="259" t="s">
        <v>425</v>
      </c>
      <c r="G355" s="257"/>
      <c r="H355" s="258" t="s">
        <v>19</v>
      </c>
      <c r="I355" s="260"/>
      <c r="J355" s="257"/>
      <c r="K355" s="257"/>
      <c r="L355" s="261"/>
      <c r="M355" s="262"/>
      <c r="N355" s="263"/>
      <c r="O355" s="263"/>
      <c r="P355" s="263"/>
      <c r="Q355" s="263"/>
      <c r="R355" s="263"/>
      <c r="S355" s="263"/>
      <c r="T355" s="264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65" t="s">
        <v>175</v>
      </c>
      <c r="AU355" s="265" t="s">
        <v>79</v>
      </c>
      <c r="AV355" s="15" t="s">
        <v>77</v>
      </c>
      <c r="AW355" s="15" t="s">
        <v>32</v>
      </c>
      <c r="AX355" s="15" t="s">
        <v>70</v>
      </c>
      <c r="AY355" s="265" t="s">
        <v>164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438</v>
      </c>
      <c r="G356" s="234"/>
      <c r="H356" s="238">
        <v>6.5949999999999998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79</v>
      </c>
      <c r="AV356" s="13" t="s">
        <v>79</v>
      </c>
      <c r="AW356" s="13" t="s">
        <v>32</v>
      </c>
      <c r="AX356" s="13" t="s">
        <v>70</v>
      </c>
      <c r="AY356" s="244" t="s">
        <v>164</v>
      </c>
    </row>
    <row r="357" s="14" customFormat="1">
      <c r="A357" s="14"/>
      <c r="B357" s="245"/>
      <c r="C357" s="246"/>
      <c r="D357" s="235" t="s">
        <v>175</v>
      </c>
      <c r="E357" s="247" t="s">
        <v>19</v>
      </c>
      <c r="F357" s="248" t="s">
        <v>177</v>
      </c>
      <c r="G357" s="246"/>
      <c r="H357" s="249">
        <v>6.5949999999999998</v>
      </c>
      <c r="I357" s="250"/>
      <c r="J357" s="246"/>
      <c r="K357" s="246"/>
      <c r="L357" s="251"/>
      <c r="M357" s="252"/>
      <c r="N357" s="253"/>
      <c r="O357" s="253"/>
      <c r="P357" s="253"/>
      <c r="Q357" s="253"/>
      <c r="R357" s="253"/>
      <c r="S357" s="253"/>
      <c r="T357" s="25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5" t="s">
        <v>175</v>
      </c>
      <c r="AU357" s="255" t="s">
        <v>79</v>
      </c>
      <c r="AV357" s="14" t="s">
        <v>171</v>
      </c>
      <c r="AW357" s="14" t="s">
        <v>32</v>
      </c>
      <c r="AX357" s="14" t="s">
        <v>77</v>
      </c>
      <c r="AY357" s="255" t="s">
        <v>164</v>
      </c>
    </row>
    <row r="358" s="2" customFormat="1" ht="24.15" customHeight="1">
      <c r="A358" s="41"/>
      <c r="B358" s="42"/>
      <c r="C358" s="215" t="s">
        <v>439</v>
      </c>
      <c r="D358" s="215" t="s">
        <v>166</v>
      </c>
      <c r="E358" s="216" t="s">
        <v>440</v>
      </c>
      <c r="F358" s="217" t="s">
        <v>429</v>
      </c>
      <c r="G358" s="218" t="s">
        <v>295</v>
      </c>
      <c r="H358" s="219">
        <v>39.57</v>
      </c>
      <c r="I358" s="220"/>
      <c r="J358" s="221">
        <f>ROUND(I358*H358,2)</f>
        <v>0</v>
      </c>
      <c r="K358" s="217" t="s">
        <v>170</v>
      </c>
      <c r="L358" s="47"/>
      <c r="M358" s="222" t="s">
        <v>19</v>
      </c>
      <c r="N358" s="223" t="s">
        <v>41</v>
      </c>
      <c r="O358" s="87"/>
      <c r="P358" s="224">
        <f>O358*H358</f>
        <v>0</v>
      </c>
      <c r="Q358" s="224">
        <v>0</v>
      </c>
      <c r="R358" s="224">
        <f>Q358*H358</f>
        <v>0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171</v>
      </c>
      <c r="AT358" s="226" t="s">
        <v>166</v>
      </c>
      <c r="AU358" s="226" t="s">
        <v>79</v>
      </c>
      <c r="AY358" s="20" t="s">
        <v>164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77</v>
      </c>
      <c r="BK358" s="227">
        <f>ROUND(I358*H358,2)</f>
        <v>0</v>
      </c>
      <c r="BL358" s="20" t="s">
        <v>171</v>
      </c>
      <c r="BM358" s="226" t="s">
        <v>441</v>
      </c>
    </row>
    <row r="359" s="2" customFormat="1">
      <c r="A359" s="41"/>
      <c r="B359" s="42"/>
      <c r="C359" s="43"/>
      <c r="D359" s="228" t="s">
        <v>173</v>
      </c>
      <c r="E359" s="43"/>
      <c r="F359" s="229" t="s">
        <v>442</v>
      </c>
      <c r="G359" s="43"/>
      <c r="H359" s="43"/>
      <c r="I359" s="230"/>
      <c r="J359" s="43"/>
      <c r="K359" s="43"/>
      <c r="L359" s="47"/>
      <c r="M359" s="231"/>
      <c r="N359" s="232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173</v>
      </c>
      <c r="AU359" s="20" t="s">
        <v>79</v>
      </c>
    </row>
    <row r="360" s="15" customFormat="1">
      <c r="A360" s="15"/>
      <c r="B360" s="256"/>
      <c r="C360" s="257"/>
      <c r="D360" s="235" t="s">
        <v>175</v>
      </c>
      <c r="E360" s="258" t="s">
        <v>19</v>
      </c>
      <c r="F360" s="259" t="s">
        <v>425</v>
      </c>
      <c r="G360" s="257"/>
      <c r="H360" s="258" t="s">
        <v>19</v>
      </c>
      <c r="I360" s="260"/>
      <c r="J360" s="257"/>
      <c r="K360" s="257"/>
      <c r="L360" s="261"/>
      <c r="M360" s="262"/>
      <c r="N360" s="263"/>
      <c r="O360" s="263"/>
      <c r="P360" s="263"/>
      <c r="Q360" s="263"/>
      <c r="R360" s="263"/>
      <c r="S360" s="263"/>
      <c r="T360" s="264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65" t="s">
        <v>175</v>
      </c>
      <c r="AU360" s="265" t="s">
        <v>79</v>
      </c>
      <c r="AV360" s="15" t="s">
        <v>77</v>
      </c>
      <c r="AW360" s="15" t="s">
        <v>32</v>
      </c>
      <c r="AX360" s="15" t="s">
        <v>70</v>
      </c>
      <c r="AY360" s="265" t="s">
        <v>164</v>
      </c>
    </row>
    <row r="361" s="13" customFormat="1">
      <c r="A361" s="13"/>
      <c r="B361" s="233"/>
      <c r="C361" s="234"/>
      <c r="D361" s="235" t="s">
        <v>175</v>
      </c>
      <c r="E361" s="236" t="s">
        <v>19</v>
      </c>
      <c r="F361" s="237" t="s">
        <v>438</v>
      </c>
      <c r="G361" s="234"/>
      <c r="H361" s="238">
        <v>6.5949999999999998</v>
      </c>
      <c r="I361" s="239"/>
      <c r="J361" s="234"/>
      <c r="K361" s="234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175</v>
      </c>
      <c r="AU361" s="244" t="s">
        <v>79</v>
      </c>
      <c r="AV361" s="13" t="s">
        <v>79</v>
      </c>
      <c r="AW361" s="13" t="s">
        <v>32</v>
      </c>
      <c r="AX361" s="13" t="s">
        <v>70</v>
      </c>
      <c r="AY361" s="244" t="s">
        <v>164</v>
      </c>
    </row>
    <row r="362" s="14" customFormat="1">
      <c r="A362" s="14"/>
      <c r="B362" s="245"/>
      <c r="C362" s="246"/>
      <c r="D362" s="235" t="s">
        <v>175</v>
      </c>
      <c r="E362" s="247" t="s">
        <v>19</v>
      </c>
      <c r="F362" s="248" t="s">
        <v>177</v>
      </c>
      <c r="G362" s="246"/>
      <c r="H362" s="249">
        <v>6.5949999999999998</v>
      </c>
      <c r="I362" s="250"/>
      <c r="J362" s="246"/>
      <c r="K362" s="246"/>
      <c r="L362" s="251"/>
      <c r="M362" s="252"/>
      <c r="N362" s="253"/>
      <c r="O362" s="253"/>
      <c r="P362" s="253"/>
      <c r="Q362" s="253"/>
      <c r="R362" s="253"/>
      <c r="S362" s="253"/>
      <c r="T362" s="25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5" t="s">
        <v>175</v>
      </c>
      <c r="AU362" s="255" t="s">
        <v>79</v>
      </c>
      <c r="AV362" s="14" t="s">
        <v>171</v>
      </c>
      <c r="AW362" s="14" t="s">
        <v>32</v>
      </c>
      <c r="AX362" s="14" t="s">
        <v>77</v>
      </c>
      <c r="AY362" s="255" t="s">
        <v>164</v>
      </c>
    </row>
    <row r="363" s="13" customFormat="1">
      <c r="A363" s="13"/>
      <c r="B363" s="233"/>
      <c r="C363" s="234"/>
      <c r="D363" s="235" t="s">
        <v>175</v>
      </c>
      <c r="E363" s="234"/>
      <c r="F363" s="237" t="s">
        <v>443</v>
      </c>
      <c r="G363" s="234"/>
      <c r="H363" s="238">
        <v>39.57</v>
      </c>
      <c r="I363" s="239"/>
      <c r="J363" s="234"/>
      <c r="K363" s="234"/>
      <c r="L363" s="240"/>
      <c r="M363" s="241"/>
      <c r="N363" s="242"/>
      <c r="O363" s="242"/>
      <c r="P363" s="242"/>
      <c r="Q363" s="242"/>
      <c r="R363" s="242"/>
      <c r="S363" s="242"/>
      <c r="T363" s="24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4" t="s">
        <v>175</v>
      </c>
      <c r="AU363" s="244" t="s">
        <v>79</v>
      </c>
      <c r="AV363" s="13" t="s">
        <v>79</v>
      </c>
      <c r="AW363" s="13" t="s">
        <v>4</v>
      </c>
      <c r="AX363" s="13" t="s">
        <v>77</v>
      </c>
      <c r="AY363" s="244" t="s">
        <v>164</v>
      </c>
    </row>
    <row r="364" s="2" customFormat="1" ht="24.15" customHeight="1">
      <c r="A364" s="41"/>
      <c r="B364" s="42"/>
      <c r="C364" s="215" t="s">
        <v>444</v>
      </c>
      <c r="D364" s="215" t="s">
        <v>166</v>
      </c>
      <c r="E364" s="216" t="s">
        <v>445</v>
      </c>
      <c r="F364" s="217" t="s">
        <v>294</v>
      </c>
      <c r="G364" s="218" t="s">
        <v>295</v>
      </c>
      <c r="H364" s="219">
        <v>29.832000000000001</v>
      </c>
      <c r="I364" s="220"/>
      <c r="J364" s="221">
        <f>ROUND(I364*H364,2)</f>
        <v>0</v>
      </c>
      <c r="K364" s="217" t="s">
        <v>170</v>
      </c>
      <c r="L364" s="47"/>
      <c r="M364" s="222" t="s">
        <v>19</v>
      </c>
      <c r="N364" s="223" t="s">
        <v>41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79</v>
      </c>
      <c r="AY364" s="20" t="s">
        <v>164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77</v>
      </c>
      <c r="BK364" s="227">
        <f>ROUND(I364*H364,2)</f>
        <v>0</v>
      </c>
      <c r="BL364" s="20" t="s">
        <v>171</v>
      </c>
      <c r="BM364" s="226" t="s">
        <v>446</v>
      </c>
    </row>
    <row r="365" s="2" customFormat="1">
      <c r="A365" s="41"/>
      <c r="B365" s="42"/>
      <c r="C365" s="43"/>
      <c r="D365" s="228" t="s">
        <v>173</v>
      </c>
      <c r="E365" s="43"/>
      <c r="F365" s="229" t="s">
        <v>447</v>
      </c>
      <c r="G365" s="43"/>
      <c r="H365" s="43"/>
      <c r="I365" s="230"/>
      <c r="J365" s="43"/>
      <c r="K365" s="43"/>
      <c r="L365" s="47"/>
      <c r="M365" s="231"/>
      <c r="N365" s="232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173</v>
      </c>
      <c r="AU365" s="20" t="s">
        <v>79</v>
      </c>
    </row>
    <row r="366" s="15" customFormat="1">
      <c r="A366" s="15"/>
      <c r="B366" s="256"/>
      <c r="C366" s="257"/>
      <c r="D366" s="235" t="s">
        <v>175</v>
      </c>
      <c r="E366" s="258" t="s">
        <v>19</v>
      </c>
      <c r="F366" s="259" t="s">
        <v>425</v>
      </c>
      <c r="G366" s="257"/>
      <c r="H366" s="258" t="s">
        <v>19</v>
      </c>
      <c r="I366" s="260"/>
      <c r="J366" s="257"/>
      <c r="K366" s="257"/>
      <c r="L366" s="261"/>
      <c r="M366" s="262"/>
      <c r="N366" s="263"/>
      <c r="O366" s="263"/>
      <c r="P366" s="263"/>
      <c r="Q366" s="263"/>
      <c r="R366" s="263"/>
      <c r="S366" s="263"/>
      <c r="T366" s="264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65" t="s">
        <v>175</v>
      </c>
      <c r="AU366" s="265" t="s">
        <v>79</v>
      </c>
      <c r="AV366" s="15" t="s">
        <v>77</v>
      </c>
      <c r="AW366" s="15" t="s">
        <v>32</v>
      </c>
      <c r="AX366" s="15" t="s">
        <v>70</v>
      </c>
      <c r="AY366" s="265" t="s">
        <v>164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426</v>
      </c>
      <c r="G367" s="234"/>
      <c r="H367" s="238">
        <v>29.832000000000001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79</v>
      </c>
      <c r="AV367" s="13" t="s">
        <v>79</v>
      </c>
      <c r="AW367" s="13" t="s">
        <v>32</v>
      </c>
      <c r="AX367" s="13" t="s">
        <v>70</v>
      </c>
      <c r="AY367" s="244" t="s">
        <v>164</v>
      </c>
    </row>
    <row r="368" s="14" customFormat="1">
      <c r="A368" s="14"/>
      <c r="B368" s="245"/>
      <c r="C368" s="246"/>
      <c r="D368" s="235" t="s">
        <v>175</v>
      </c>
      <c r="E368" s="247" t="s">
        <v>19</v>
      </c>
      <c r="F368" s="248" t="s">
        <v>177</v>
      </c>
      <c r="G368" s="246"/>
      <c r="H368" s="249">
        <v>29.832000000000001</v>
      </c>
      <c r="I368" s="250"/>
      <c r="J368" s="246"/>
      <c r="K368" s="246"/>
      <c r="L368" s="251"/>
      <c r="M368" s="252"/>
      <c r="N368" s="253"/>
      <c r="O368" s="253"/>
      <c r="P368" s="253"/>
      <c r="Q368" s="253"/>
      <c r="R368" s="253"/>
      <c r="S368" s="253"/>
      <c r="T368" s="25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5" t="s">
        <v>175</v>
      </c>
      <c r="AU368" s="255" t="s">
        <v>79</v>
      </c>
      <c r="AV368" s="14" t="s">
        <v>171</v>
      </c>
      <c r="AW368" s="14" t="s">
        <v>32</v>
      </c>
      <c r="AX368" s="14" t="s">
        <v>77</v>
      </c>
      <c r="AY368" s="255" t="s">
        <v>164</v>
      </c>
    </row>
    <row r="369" s="12" customFormat="1" ht="22.8" customHeight="1">
      <c r="A369" s="12"/>
      <c r="B369" s="199"/>
      <c r="C369" s="200"/>
      <c r="D369" s="201" t="s">
        <v>69</v>
      </c>
      <c r="E369" s="213" t="s">
        <v>448</v>
      </c>
      <c r="F369" s="213" t="s">
        <v>449</v>
      </c>
      <c r="G369" s="200"/>
      <c r="H369" s="200"/>
      <c r="I369" s="203"/>
      <c r="J369" s="214">
        <f>BK369</f>
        <v>0</v>
      </c>
      <c r="K369" s="200"/>
      <c r="L369" s="205"/>
      <c r="M369" s="206"/>
      <c r="N369" s="207"/>
      <c r="O369" s="207"/>
      <c r="P369" s="208">
        <f>SUM(P370:P373)</f>
        <v>0</v>
      </c>
      <c r="Q369" s="207"/>
      <c r="R369" s="208">
        <f>SUM(R370:R373)</f>
        <v>0</v>
      </c>
      <c r="S369" s="207"/>
      <c r="T369" s="209">
        <f>SUM(T370:T373)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10" t="s">
        <v>77</v>
      </c>
      <c r="AT369" s="211" t="s">
        <v>69</v>
      </c>
      <c r="AU369" s="211" t="s">
        <v>77</v>
      </c>
      <c r="AY369" s="210" t="s">
        <v>164</v>
      </c>
      <c r="BK369" s="212">
        <f>SUM(BK370:BK373)</f>
        <v>0</v>
      </c>
    </row>
    <row r="370" s="2" customFormat="1" ht="24.15" customHeight="1">
      <c r="A370" s="41"/>
      <c r="B370" s="42"/>
      <c r="C370" s="215" t="s">
        <v>450</v>
      </c>
      <c r="D370" s="215" t="s">
        <v>166</v>
      </c>
      <c r="E370" s="216" t="s">
        <v>451</v>
      </c>
      <c r="F370" s="217" t="s">
        <v>452</v>
      </c>
      <c r="G370" s="218" t="s">
        <v>295</v>
      </c>
      <c r="H370" s="219">
        <v>19.248999999999999</v>
      </c>
      <c r="I370" s="220"/>
      <c r="J370" s="221">
        <f>ROUND(I370*H370,2)</f>
        <v>0</v>
      </c>
      <c r="K370" s="217" t="s">
        <v>170</v>
      </c>
      <c r="L370" s="47"/>
      <c r="M370" s="222" t="s">
        <v>19</v>
      </c>
      <c r="N370" s="223" t="s">
        <v>41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79</v>
      </c>
      <c r="AY370" s="20" t="s">
        <v>164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77</v>
      </c>
      <c r="BK370" s="227">
        <f>ROUND(I370*H370,2)</f>
        <v>0</v>
      </c>
      <c r="BL370" s="20" t="s">
        <v>171</v>
      </c>
      <c r="BM370" s="226" t="s">
        <v>453</v>
      </c>
    </row>
    <row r="371" s="2" customFormat="1">
      <c r="A371" s="41"/>
      <c r="B371" s="42"/>
      <c r="C371" s="43"/>
      <c r="D371" s="228" t="s">
        <v>173</v>
      </c>
      <c r="E371" s="43"/>
      <c r="F371" s="229" t="s">
        <v>454</v>
      </c>
      <c r="G371" s="43"/>
      <c r="H371" s="43"/>
      <c r="I371" s="230"/>
      <c r="J371" s="43"/>
      <c r="K371" s="43"/>
      <c r="L371" s="47"/>
      <c r="M371" s="231"/>
      <c r="N371" s="232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173</v>
      </c>
      <c r="AU371" s="20" t="s">
        <v>79</v>
      </c>
    </row>
    <row r="372" s="2" customFormat="1" ht="33" customHeight="1">
      <c r="A372" s="41"/>
      <c r="B372" s="42"/>
      <c r="C372" s="215" t="s">
        <v>455</v>
      </c>
      <c r="D372" s="215" t="s">
        <v>166</v>
      </c>
      <c r="E372" s="216" t="s">
        <v>456</v>
      </c>
      <c r="F372" s="217" t="s">
        <v>457</v>
      </c>
      <c r="G372" s="218" t="s">
        <v>295</v>
      </c>
      <c r="H372" s="219">
        <v>19.248999999999999</v>
      </c>
      <c r="I372" s="220"/>
      <c r="J372" s="221">
        <f>ROUND(I372*H372,2)</f>
        <v>0</v>
      </c>
      <c r="K372" s="217" t="s">
        <v>170</v>
      </c>
      <c r="L372" s="47"/>
      <c r="M372" s="222" t="s">
        <v>19</v>
      </c>
      <c r="N372" s="223" t="s">
        <v>41</v>
      </c>
      <c r="O372" s="87"/>
      <c r="P372" s="224">
        <f>O372*H372</f>
        <v>0</v>
      </c>
      <c r="Q372" s="224">
        <v>0</v>
      </c>
      <c r="R372" s="224">
        <f>Q372*H372</f>
        <v>0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171</v>
      </c>
      <c r="AT372" s="226" t="s">
        <v>166</v>
      </c>
      <c r="AU372" s="226" t="s">
        <v>79</v>
      </c>
      <c r="AY372" s="20" t="s">
        <v>164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77</v>
      </c>
      <c r="BK372" s="227">
        <f>ROUND(I372*H372,2)</f>
        <v>0</v>
      </c>
      <c r="BL372" s="20" t="s">
        <v>171</v>
      </c>
      <c r="BM372" s="226" t="s">
        <v>458</v>
      </c>
    </row>
    <row r="373" s="2" customFormat="1">
      <c r="A373" s="41"/>
      <c r="B373" s="42"/>
      <c r="C373" s="43"/>
      <c r="D373" s="228" t="s">
        <v>173</v>
      </c>
      <c r="E373" s="43"/>
      <c r="F373" s="229" t="s">
        <v>459</v>
      </c>
      <c r="G373" s="43"/>
      <c r="H373" s="43"/>
      <c r="I373" s="230"/>
      <c r="J373" s="43"/>
      <c r="K373" s="43"/>
      <c r="L373" s="47"/>
      <c r="M373" s="287"/>
      <c r="N373" s="288"/>
      <c r="O373" s="289"/>
      <c r="P373" s="289"/>
      <c r="Q373" s="289"/>
      <c r="R373" s="289"/>
      <c r="S373" s="289"/>
      <c r="T373" s="290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173</v>
      </c>
      <c r="AU373" s="20" t="s">
        <v>79</v>
      </c>
    </row>
    <row r="374" s="2" customFormat="1" ht="6.96" customHeight="1">
      <c r="A374" s="41"/>
      <c r="B374" s="62"/>
      <c r="C374" s="63"/>
      <c r="D374" s="63"/>
      <c r="E374" s="63"/>
      <c r="F374" s="63"/>
      <c r="G374" s="63"/>
      <c r="H374" s="63"/>
      <c r="I374" s="63"/>
      <c r="J374" s="63"/>
      <c r="K374" s="63"/>
      <c r="L374" s="47"/>
      <c r="M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</row>
  </sheetData>
  <sheetProtection sheet="1" autoFilter="0" formatColumns="0" formatRows="0" objects="1" scenarios="1" spinCount="100000" saltValue="ywct2MxGPwriUvkUWJViH/3qNCUkR+A9MEwrO7cfN157V0NP64OkKuwDIqvVLgPWyyxC5JIgiHqqqCLhn+K79w==" hashValue="HzVhxwUbFJsNbo4sLXupNyzwUpGdVOyw4T0ywoe1k34zMY8fy/TCTtXesKmeDRmibmioykLNQDBmtA6IoKTQTg==" algorithmName="SHA-512" password="CC51"/>
  <autoFilter ref="C92:K37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1/113106343"/>
    <hyperlink ref="F101" r:id="rId2" display="https://podminky.urs.cz/item/CS_URS_2025_01/113106351"/>
    <hyperlink ref="F105" r:id="rId3" display="https://podminky.urs.cz/item/CS_URS_2025_01/113107423"/>
    <hyperlink ref="F114" r:id="rId4" display="https://podminky.urs.cz/item/CS_URS_2025_01/113107423"/>
    <hyperlink ref="F119" r:id="rId5" display="https://podminky.urs.cz/item/CS_URS_2025_01/113202111"/>
    <hyperlink ref="F123" r:id="rId6" display="https://podminky.urs.cz/item/CS_URS_2025_01/119001405"/>
    <hyperlink ref="F128" r:id="rId7" display="https://podminky.urs.cz/item/CS_URS_2025_01/119001421"/>
    <hyperlink ref="F133" r:id="rId8" display="https://podminky.urs.cz/item/CS_URS_2025_01/131251206"/>
    <hyperlink ref="F141" r:id="rId9" display="https://podminky.urs.cz/item/CS_URS_2025_01/132254206"/>
    <hyperlink ref="F149" r:id="rId10" display="https://podminky.urs.cz/item/CS_URS_2025_01/139001101"/>
    <hyperlink ref="F156" r:id="rId11" display="https://podminky.urs.cz/item/CS_URS_2025_01/151101201"/>
    <hyperlink ref="F164" r:id="rId12" display="https://podminky.urs.cz/item/CS_URS_2025_01/151101211"/>
    <hyperlink ref="F166" r:id="rId13" display="https://podminky.urs.cz/item/CS_URS_2025_01/151101301"/>
    <hyperlink ref="F174" r:id="rId14" display="https://podminky.urs.cz/item/CS_URS_2025_01/151101311"/>
    <hyperlink ref="F176" r:id="rId15" display="https://podminky.urs.cz/item/CS_URS_2025_01/151811131"/>
    <hyperlink ref="F184" r:id="rId16" display="https://podminky.urs.cz/item/CS_URS_2025_01/151811231"/>
    <hyperlink ref="F186" r:id="rId17" display="https://podminky.urs.cz/item/CS_URS_2025_01/162251122"/>
    <hyperlink ref="F191" r:id="rId18" display="https://podminky.urs.cz/item/CS_URS_2025_01/162751114"/>
    <hyperlink ref="F207" r:id="rId19" display="https://podminky.urs.cz/item/CS_URS_2025_01/171201231"/>
    <hyperlink ref="F224" r:id="rId20" display="https://podminky.urs.cz/item/CS_URS_2025_01/174101101"/>
    <hyperlink ref="F244" r:id="rId21" display="https://podminky.urs.cz/item/CS_URS_2025_01/175151101"/>
    <hyperlink ref="F262" r:id="rId22" display="https://podminky.urs.cz/item/CS_URS_2025_01/451541111"/>
    <hyperlink ref="F278" r:id="rId23" display="https://podminky.urs.cz/item/CS_URS_2025_01/564861011"/>
    <hyperlink ref="F287" r:id="rId24" display="https://podminky.urs.cz/item/CS_URS_2025_01/564871016"/>
    <hyperlink ref="F292" r:id="rId25" display="https://podminky.urs.cz/item/CS_URS_2025_01/565211111"/>
    <hyperlink ref="F296" r:id="rId26" display="https://podminky.urs.cz/item/CS_URS_2025_01/591111111"/>
    <hyperlink ref="F300" r:id="rId27" display="https://podminky.urs.cz/item/CS_URS_2025_01/596211110"/>
    <hyperlink ref="F305" r:id="rId28" display="https://podminky.urs.cz/item/CS_URS_2025_01/850311811"/>
    <hyperlink ref="F321" r:id="rId29" display="https://podminky.urs.cz/item/CS_URS_2025_01/891247812"/>
    <hyperlink ref="F326" r:id="rId30" display="https://podminky.urs.cz/item/CS_URS_2025_01/916131213"/>
    <hyperlink ref="F330" r:id="rId31" display="https://podminky.urs.cz/item/CS_URS_2025_01/979021113"/>
    <hyperlink ref="F334" r:id="rId32" display="https://podminky.urs.cz/item/CS_URS_2025_01/979051121"/>
    <hyperlink ref="F338" r:id="rId33" display="https://podminky.urs.cz/item/CS_URS_2025_01/979071011"/>
    <hyperlink ref="F343" r:id="rId34" display="https://podminky.urs.cz/item/CS_URS_2025_01/997221551"/>
    <hyperlink ref="F348" r:id="rId35" display="https://podminky.urs.cz/item/CS_URS_2025_01/997221559"/>
    <hyperlink ref="F354" r:id="rId36" display="https://podminky.urs.cz/item/CS_URS_2025_01/997221561"/>
    <hyperlink ref="F359" r:id="rId37" display="https://podminky.urs.cz/item/CS_URS_2025_01/997221569"/>
    <hyperlink ref="F365" r:id="rId38" display="https://podminky.urs.cz/item/CS_URS_2025_01/997221873"/>
    <hyperlink ref="F371" r:id="rId39" display="https://podminky.urs.cz/item/CS_URS_2025_01/998276101"/>
    <hyperlink ref="F373" r:id="rId40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134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460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ROUND((SUM(BE91:BE297)),  2)</f>
        <v>0</v>
      </c>
      <c r="G35" s="41"/>
      <c r="H35" s="41"/>
      <c r="I35" s="160">
        <v>0.20999999999999999</v>
      </c>
      <c r="J35" s="159">
        <f>ROUND(((SUM(BE91:BE297))*I35),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ROUND((SUM(BF91:BF297)),  2)</f>
        <v>0</v>
      </c>
      <c r="G36" s="41"/>
      <c r="H36" s="41"/>
      <c r="I36" s="160">
        <v>0.12</v>
      </c>
      <c r="J36" s="159">
        <f>ROUND(((SUM(BF91:BF297))*I36),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ROUND((SUM(BG91:BG297)),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ROUND((SUM(BH91:BH297)),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ROUND((SUM(BI91:BI297)),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134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001.002 - Výpis materiálu řady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462</v>
      </c>
      <c r="E66" s="185"/>
      <c r="F66" s="185"/>
      <c r="G66" s="185"/>
      <c r="H66" s="185"/>
      <c r="I66" s="185"/>
      <c r="J66" s="186">
        <f>J98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463</v>
      </c>
      <c r="E67" s="185"/>
      <c r="F67" s="185"/>
      <c r="G67" s="185"/>
      <c r="H67" s="185"/>
      <c r="I67" s="185"/>
      <c r="J67" s="186">
        <f>J219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464</v>
      </c>
      <c r="E68" s="185"/>
      <c r="F68" s="185"/>
      <c r="G68" s="185"/>
      <c r="H68" s="185"/>
      <c r="I68" s="185"/>
      <c r="J68" s="186">
        <f>J232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J293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149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6.25" customHeight="1">
      <c r="A79" s="41"/>
      <c r="B79" s="42"/>
      <c r="C79" s="43"/>
      <c r="D79" s="43"/>
      <c r="E79" s="172" t="str">
        <f>E7</f>
        <v>UHERSKÝ BROD, REKONSTRUKCE I.TP - UL. U SBORU, HODINÁŘSKÁ, NERUDOVA, KOMENSKÉHO, NAARDENSKÁ, PECHÁČKOVA, SEICHERTOVA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133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134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135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001.002 - Výpis materiálu řady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>Uherský Brod</v>
      </c>
      <c r="G85" s="43"/>
      <c r="H85" s="43"/>
      <c r="I85" s="35" t="s">
        <v>23</v>
      </c>
      <c r="J85" s="75" t="str">
        <f>IF(J14="","",J14)</f>
        <v>22. 4. 2025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33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150</v>
      </c>
      <c r="D90" s="191" t="s">
        <v>55</v>
      </c>
      <c r="E90" s="191" t="s">
        <v>51</v>
      </c>
      <c r="F90" s="191" t="s">
        <v>52</v>
      </c>
      <c r="G90" s="191" t="s">
        <v>151</v>
      </c>
      <c r="H90" s="191" t="s">
        <v>152</v>
      </c>
      <c r="I90" s="191" t="s">
        <v>153</v>
      </c>
      <c r="J90" s="191" t="s">
        <v>139</v>
      </c>
      <c r="K90" s="192" t="s">
        <v>154</v>
      </c>
      <c r="L90" s="193"/>
      <c r="M90" s="95" t="s">
        <v>19</v>
      </c>
      <c r="N90" s="96" t="s">
        <v>40</v>
      </c>
      <c r="O90" s="96" t="s">
        <v>155</v>
      </c>
      <c r="P90" s="96" t="s">
        <v>156</v>
      </c>
      <c r="Q90" s="96" t="s">
        <v>157</v>
      </c>
      <c r="R90" s="96" t="s">
        <v>158</v>
      </c>
      <c r="S90" s="96" t="s">
        <v>159</v>
      </c>
      <c r="T90" s="97" t="s">
        <v>160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161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</f>
        <v>0</v>
      </c>
      <c r="Q91" s="99"/>
      <c r="R91" s="196">
        <f>R92</f>
        <v>7.5536487280000006</v>
      </c>
      <c r="S91" s="99"/>
      <c r="T91" s="197">
        <f>T92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69</v>
      </c>
      <c r="AU91" s="20" t="s">
        <v>140</v>
      </c>
      <c r="BK91" s="198">
        <f>BK92</f>
        <v>0</v>
      </c>
    </row>
    <row r="92" s="12" customFormat="1" ht="25.92" customHeight="1">
      <c r="A92" s="12"/>
      <c r="B92" s="199"/>
      <c r="C92" s="200"/>
      <c r="D92" s="201" t="s">
        <v>69</v>
      </c>
      <c r="E92" s="202" t="s">
        <v>162</v>
      </c>
      <c r="F92" s="202" t="s">
        <v>465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P93+P98+P219+P232+P293</f>
        <v>0</v>
      </c>
      <c r="Q92" s="207"/>
      <c r="R92" s="208">
        <f>R93+R98+R219+R232+R293</f>
        <v>7.5536487280000006</v>
      </c>
      <c r="S92" s="207"/>
      <c r="T92" s="209">
        <f>T93+T98+T219+T232+T293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77</v>
      </c>
      <c r="AT92" s="211" t="s">
        <v>69</v>
      </c>
      <c r="AU92" s="211" t="s">
        <v>70</v>
      </c>
      <c r="AY92" s="210" t="s">
        <v>164</v>
      </c>
      <c r="BK92" s="212">
        <f>BK93+BK98+BK219+BK232+BK293</f>
        <v>0</v>
      </c>
    </row>
    <row r="93" s="12" customFormat="1" ht="22.8" customHeight="1">
      <c r="A93" s="12"/>
      <c r="B93" s="199"/>
      <c r="C93" s="200"/>
      <c r="D93" s="201" t="s">
        <v>69</v>
      </c>
      <c r="E93" s="213" t="s">
        <v>77</v>
      </c>
      <c r="F93" s="213" t="s">
        <v>165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SUM(P94:P97)</f>
        <v>0</v>
      </c>
      <c r="Q93" s="207"/>
      <c r="R93" s="208">
        <f>SUM(R94:R97)</f>
        <v>0.754</v>
      </c>
      <c r="S93" s="207"/>
      <c r="T93" s="209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77</v>
      </c>
      <c r="AT93" s="211" t="s">
        <v>69</v>
      </c>
      <c r="AU93" s="211" t="s">
        <v>77</v>
      </c>
      <c r="AY93" s="210" t="s">
        <v>164</v>
      </c>
      <c r="BK93" s="212">
        <f>SUM(BK94:BK97)</f>
        <v>0</v>
      </c>
    </row>
    <row r="94" s="2" customFormat="1" ht="24.15" customHeight="1">
      <c r="A94" s="41"/>
      <c r="B94" s="42"/>
      <c r="C94" s="215" t="s">
        <v>77</v>
      </c>
      <c r="D94" s="215" t="s">
        <v>166</v>
      </c>
      <c r="E94" s="216" t="s">
        <v>466</v>
      </c>
      <c r="F94" s="217" t="s">
        <v>467</v>
      </c>
      <c r="G94" s="218" t="s">
        <v>200</v>
      </c>
      <c r="H94" s="219">
        <v>188.5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0.0040000000000000001</v>
      </c>
      <c r="R94" s="224">
        <f>Q94*H94</f>
        <v>0.754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468</v>
      </c>
    </row>
    <row r="95" s="2" customFormat="1">
      <c r="A95" s="41"/>
      <c r="B95" s="42"/>
      <c r="C95" s="43"/>
      <c r="D95" s="228" t="s">
        <v>173</v>
      </c>
      <c r="E95" s="43"/>
      <c r="F95" s="229" t="s">
        <v>469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13" customFormat="1">
      <c r="A96" s="13"/>
      <c r="B96" s="233"/>
      <c r="C96" s="234"/>
      <c r="D96" s="235" t="s">
        <v>175</v>
      </c>
      <c r="E96" s="236" t="s">
        <v>19</v>
      </c>
      <c r="F96" s="237" t="s">
        <v>470</v>
      </c>
      <c r="G96" s="234"/>
      <c r="H96" s="238">
        <v>188.5</v>
      </c>
      <c r="I96" s="239"/>
      <c r="J96" s="234"/>
      <c r="K96" s="234"/>
      <c r="L96" s="240"/>
      <c r="M96" s="241"/>
      <c r="N96" s="242"/>
      <c r="O96" s="242"/>
      <c r="P96" s="242"/>
      <c r="Q96" s="242"/>
      <c r="R96" s="242"/>
      <c r="S96" s="242"/>
      <c r="T96" s="24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4" t="s">
        <v>175</v>
      </c>
      <c r="AU96" s="244" t="s">
        <v>79</v>
      </c>
      <c r="AV96" s="13" t="s">
        <v>79</v>
      </c>
      <c r="AW96" s="13" t="s">
        <v>32</v>
      </c>
      <c r="AX96" s="13" t="s">
        <v>70</v>
      </c>
      <c r="AY96" s="244" t="s">
        <v>164</v>
      </c>
    </row>
    <row r="97" s="14" customFormat="1">
      <c r="A97" s="14"/>
      <c r="B97" s="245"/>
      <c r="C97" s="246"/>
      <c r="D97" s="235" t="s">
        <v>175</v>
      </c>
      <c r="E97" s="247" t="s">
        <v>19</v>
      </c>
      <c r="F97" s="248" t="s">
        <v>177</v>
      </c>
      <c r="G97" s="246"/>
      <c r="H97" s="249">
        <v>188.5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175</v>
      </c>
      <c r="AU97" s="255" t="s">
        <v>79</v>
      </c>
      <c r="AV97" s="14" t="s">
        <v>171</v>
      </c>
      <c r="AW97" s="14" t="s">
        <v>32</v>
      </c>
      <c r="AX97" s="14" t="s">
        <v>77</v>
      </c>
      <c r="AY97" s="255" t="s">
        <v>164</v>
      </c>
    </row>
    <row r="98" s="12" customFormat="1" ht="22.8" customHeight="1">
      <c r="A98" s="12"/>
      <c r="B98" s="199"/>
      <c r="C98" s="200"/>
      <c r="D98" s="201" t="s">
        <v>69</v>
      </c>
      <c r="E98" s="213" t="s">
        <v>217</v>
      </c>
      <c r="F98" s="213" t="s">
        <v>471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SUM(P99:P218)</f>
        <v>0</v>
      </c>
      <c r="Q98" s="207"/>
      <c r="R98" s="208">
        <f>SUM(R99:R218)</f>
        <v>5.6454795679999998</v>
      </c>
      <c r="S98" s="207"/>
      <c r="T98" s="209">
        <f>SUM(T99:T218)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77</v>
      </c>
      <c r="AY98" s="210" t="s">
        <v>164</v>
      </c>
      <c r="BK98" s="212">
        <f>SUM(BK99:BK218)</f>
        <v>0</v>
      </c>
    </row>
    <row r="99" s="2" customFormat="1" ht="24.15" customHeight="1">
      <c r="A99" s="41"/>
      <c r="B99" s="42"/>
      <c r="C99" s="215" t="s">
        <v>79</v>
      </c>
      <c r="D99" s="215" t="s">
        <v>166</v>
      </c>
      <c r="E99" s="216" t="s">
        <v>472</v>
      </c>
      <c r="F99" s="217" t="s">
        <v>473</v>
      </c>
      <c r="G99" s="218" t="s">
        <v>385</v>
      </c>
      <c r="H99" s="219">
        <v>2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41</v>
      </c>
      <c r="O99" s="87"/>
      <c r="P99" s="224">
        <f>O99*H99</f>
        <v>0</v>
      </c>
      <c r="Q99" s="224">
        <v>0.00109</v>
      </c>
      <c r="R99" s="224">
        <f>Q99*H99</f>
        <v>0.0021800000000000001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79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474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475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79</v>
      </c>
    </row>
    <row r="101" s="2" customFormat="1" ht="16.5" customHeight="1">
      <c r="A101" s="41"/>
      <c r="B101" s="42"/>
      <c r="C101" s="277" t="s">
        <v>183</v>
      </c>
      <c r="D101" s="277" t="s">
        <v>306</v>
      </c>
      <c r="E101" s="278" t="s">
        <v>476</v>
      </c>
      <c r="F101" s="279" t="s">
        <v>477</v>
      </c>
      <c r="G101" s="280" t="s">
        <v>385</v>
      </c>
      <c r="H101" s="281">
        <v>2</v>
      </c>
      <c r="I101" s="282"/>
      <c r="J101" s="283">
        <f>ROUND(I101*H101,2)</f>
        <v>0</v>
      </c>
      <c r="K101" s="279" t="s">
        <v>19</v>
      </c>
      <c r="L101" s="284"/>
      <c r="M101" s="285" t="s">
        <v>19</v>
      </c>
      <c r="N101" s="286" t="s">
        <v>41</v>
      </c>
      <c r="O101" s="87"/>
      <c r="P101" s="224">
        <f>O101*H101</f>
        <v>0</v>
      </c>
      <c r="Q101" s="224">
        <v>0.001</v>
      </c>
      <c r="R101" s="224">
        <f>Q101*H101</f>
        <v>0.002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217</v>
      </c>
      <c r="AT101" s="226" t="s">
        <v>306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478</v>
      </c>
    </row>
    <row r="102" s="2" customFormat="1">
      <c r="A102" s="41"/>
      <c r="B102" s="42"/>
      <c r="C102" s="43"/>
      <c r="D102" s="235" t="s">
        <v>479</v>
      </c>
      <c r="E102" s="43"/>
      <c r="F102" s="291" t="s">
        <v>480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479</v>
      </c>
      <c r="AU102" s="20" t="s">
        <v>79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481</v>
      </c>
      <c r="G103" s="234"/>
      <c r="H103" s="238">
        <v>2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79</v>
      </c>
      <c r="AV103" s="13" t="s">
        <v>79</v>
      </c>
      <c r="AW103" s="13" t="s">
        <v>32</v>
      </c>
      <c r="AX103" s="13" t="s">
        <v>70</v>
      </c>
      <c r="AY103" s="244" t="s">
        <v>164</v>
      </c>
    </row>
    <row r="104" s="14" customFormat="1">
      <c r="A104" s="14"/>
      <c r="B104" s="245"/>
      <c r="C104" s="246"/>
      <c r="D104" s="235" t="s">
        <v>175</v>
      </c>
      <c r="E104" s="247" t="s">
        <v>19</v>
      </c>
      <c r="F104" s="248" t="s">
        <v>177</v>
      </c>
      <c r="G104" s="246"/>
      <c r="H104" s="249">
        <v>2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175</v>
      </c>
      <c r="AU104" s="255" t="s">
        <v>79</v>
      </c>
      <c r="AV104" s="14" t="s">
        <v>171</v>
      </c>
      <c r="AW104" s="14" t="s">
        <v>32</v>
      </c>
      <c r="AX104" s="14" t="s">
        <v>77</v>
      </c>
      <c r="AY104" s="255" t="s">
        <v>164</v>
      </c>
    </row>
    <row r="105" s="2" customFormat="1" ht="24.15" customHeight="1">
      <c r="A105" s="41"/>
      <c r="B105" s="42"/>
      <c r="C105" s="215" t="s">
        <v>171</v>
      </c>
      <c r="D105" s="215" t="s">
        <v>166</v>
      </c>
      <c r="E105" s="216" t="s">
        <v>482</v>
      </c>
      <c r="F105" s="217" t="s">
        <v>483</v>
      </c>
      <c r="G105" s="218" t="s">
        <v>385</v>
      </c>
      <c r="H105" s="219">
        <v>7</v>
      </c>
      <c r="I105" s="220"/>
      <c r="J105" s="221">
        <f>ROUND(I105*H105,2)</f>
        <v>0</v>
      </c>
      <c r="K105" s="217" t="s">
        <v>170</v>
      </c>
      <c r="L105" s="47"/>
      <c r="M105" s="222" t="s">
        <v>19</v>
      </c>
      <c r="N105" s="223" t="s">
        <v>41</v>
      </c>
      <c r="O105" s="87"/>
      <c r="P105" s="224">
        <f>O105*H105</f>
        <v>0</v>
      </c>
      <c r="Q105" s="224">
        <v>0.0016692</v>
      </c>
      <c r="R105" s="224">
        <f>Q105*H105</f>
        <v>0.011684400000000001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171</v>
      </c>
      <c r="AT105" s="226" t="s">
        <v>166</v>
      </c>
      <c r="AU105" s="226" t="s">
        <v>79</v>
      </c>
      <c r="AY105" s="20" t="s">
        <v>164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77</v>
      </c>
      <c r="BK105" s="227">
        <f>ROUND(I105*H105,2)</f>
        <v>0</v>
      </c>
      <c r="BL105" s="20" t="s">
        <v>171</v>
      </c>
      <c r="BM105" s="226" t="s">
        <v>484</v>
      </c>
    </row>
    <row r="106" s="2" customFormat="1">
      <c r="A106" s="41"/>
      <c r="B106" s="42"/>
      <c r="C106" s="43"/>
      <c r="D106" s="228" t="s">
        <v>173</v>
      </c>
      <c r="E106" s="43"/>
      <c r="F106" s="229" t="s">
        <v>485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173</v>
      </c>
      <c r="AU106" s="20" t="s">
        <v>79</v>
      </c>
    </row>
    <row r="107" s="2" customFormat="1" ht="16.5" customHeight="1">
      <c r="A107" s="41"/>
      <c r="B107" s="42"/>
      <c r="C107" s="277" t="s">
        <v>197</v>
      </c>
      <c r="D107" s="277" t="s">
        <v>306</v>
      </c>
      <c r="E107" s="278" t="s">
        <v>486</v>
      </c>
      <c r="F107" s="279" t="s">
        <v>487</v>
      </c>
      <c r="G107" s="280" t="s">
        <v>385</v>
      </c>
      <c r="H107" s="281">
        <v>3</v>
      </c>
      <c r="I107" s="282"/>
      <c r="J107" s="283">
        <f>ROUND(I107*H107,2)</f>
        <v>0</v>
      </c>
      <c r="K107" s="279" t="s">
        <v>19</v>
      </c>
      <c r="L107" s="284"/>
      <c r="M107" s="285" t="s">
        <v>19</v>
      </c>
      <c r="N107" s="286" t="s">
        <v>41</v>
      </c>
      <c r="O107" s="87"/>
      <c r="P107" s="224">
        <f>O107*H107</f>
        <v>0</v>
      </c>
      <c r="Q107" s="224">
        <v>0.01</v>
      </c>
      <c r="R107" s="224">
        <f>Q107*H107</f>
        <v>0.029999999999999999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217</v>
      </c>
      <c r="AT107" s="226" t="s">
        <v>306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488</v>
      </c>
    </row>
    <row r="108" s="2" customFormat="1">
      <c r="A108" s="41"/>
      <c r="B108" s="42"/>
      <c r="C108" s="43"/>
      <c r="D108" s="235" t="s">
        <v>479</v>
      </c>
      <c r="E108" s="43"/>
      <c r="F108" s="291" t="s">
        <v>489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479</v>
      </c>
      <c r="AU108" s="20" t="s">
        <v>79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490</v>
      </c>
      <c r="G109" s="234"/>
      <c r="H109" s="238">
        <v>3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4" customFormat="1">
      <c r="A110" s="14"/>
      <c r="B110" s="245"/>
      <c r="C110" s="246"/>
      <c r="D110" s="235" t="s">
        <v>175</v>
      </c>
      <c r="E110" s="247" t="s">
        <v>19</v>
      </c>
      <c r="F110" s="248" t="s">
        <v>177</v>
      </c>
      <c r="G110" s="246"/>
      <c r="H110" s="249">
        <v>3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175</v>
      </c>
      <c r="AU110" s="255" t="s">
        <v>79</v>
      </c>
      <c r="AV110" s="14" t="s">
        <v>171</v>
      </c>
      <c r="AW110" s="14" t="s">
        <v>32</v>
      </c>
      <c r="AX110" s="14" t="s">
        <v>77</v>
      </c>
      <c r="AY110" s="255" t="s">
        <v>164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491</v>
      </c>
      <c r="F111" s="279" t="s">
        <v>492</v>
      </c>
      <c r="G111" s="280" t="s">
        <v>385</v>
      </c>
      <c r="H111" s="281">
        <v>3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0.01</v>
      </c>
      <c r="R111" s="224">
        <f>Q111*H111</f>
        <v>0.029999999999999999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493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494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495</v>
      </c>
      <c r="G113" s="234"/>
      <c r="H113" s="238">
        <v>3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3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16.5" customHeight="1">
      <c r="A115" s="41"/>
      <c r="B115" s="42"/>
      <c r="C115" s="277" t="s">
        <v>211</v>
      </c>
      <c r="D115" s="277" t="s">
        <v>306</v>
      </c>
      <c r="E115" s="278" t="s">
        <v>496</v>
      </c>
      <c r="F115" s="279" t="s">
        <v>497</v>
      </c>
      <c r="G115" s="280" t="s">
        <v>385</v>
      </c>
      <c r="H115" s="281">
        <v>1</v>
      </c>
      <c r="I115" s="282"/>
      <c r="J115" s="283">
        <f>ROUND(I115*H115,2)</f>
        <v>0</v>
      </c>
      <c r="K115" s="279" t="s">
        <v>19</v>
      </c>
      <c r="L115" s="284"/>
      <c r="M115" s="285" t="s">
        <v>19</v>
      </c>
      <c r="N115" s="286" t="s">
        <v>41</v>
      </c>
      <c r="O115" s="87"/>
      <c r="P115" s="224">
        <f>O115*H115</f>
        <v>0</v>
      </c>
      <c r="Q115" s="224">
        <v>0.01</v>
      </c>
      <c r="R115" s="224">
        <f>Q115*H115</f>
        <v>0.01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217</v>
      </c>
      <c r="AT115" s="226" t="s">
        <v>306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498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499</v>
      </c>
      <c r="G116" s="234"/>
      <c r="H116" s="238">
        <v>1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21.75" customHeight="1">
      <c r="A118" s="41"/>
      <c r="B118" s="42"/>
      <c r="C118" s="277" t="s">
        <v>217</v>
      </c>
      <c r="D118" s="277" t="s">
        <v>306</v>
      </c>
      <c r="E118" s="278" t="s">
        <v>500</v>
      </c>
      <c r="F118" s="279" t="s">
        <v>501</v>
      </c>
      <c r="G118" s="280" t="s">
        <v>385</v>
      </c>
      <c r="H118" s="281">
        <v>3</v>
      </c>
      <c r="I118" s="282"/>
      <c r="J118" s="283">
        <f>ROUND(I118*H118,2)</f>
        <v>0</v>
      </c>
      <c r="K118" s="279" t="s">
        <v>19</v>
      </c>
      <c r="L118" s="284"/>
      <c r="M118" s="285" t="s">
        <v>19</v>
      </c>
      <c r="N118" s="286" t="s">
        <v>41</v>
      </c>
      <c r="O118" s="87"/>
      <c r="P118" s="224">
        <f>O118*H118</f>
        <v>0</v>
      </c>
      <c r="Q118" s="224">
        <v>0.014999999999999999</v>
      </c>
      <c r="R118" s="224">
        <f>Q118*H118</f>
        <v>0.044999999999999998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217</v>
      </c>
      <c r="AT118" s="226" t="s">
        <v>306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502</v>
      </c>
    </row>
    <row r="119" s="2" customFormat="1">
      <c r="A119" s="41"/>
      <c r="B119" s="42"/>
      <c r="C119" s="43"/>
      <c r="D119" s="235" t="s">
        <v>479</v>
      </c>
      <c r="E119" s="43"/>
      <c r="F119" s="291" t="s">
        <v>503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479</v>
      </c>
      <c r="AU119" s="20" t="s">
        <v>79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504</v>
      </c>
      <c r="G120" s="234"/>
      <c r="H120" s="238">
        <v>3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32</v>
      </c>
      <c r="AX120" s="13" t="s">
        <v>70</v>
      </c>
      <c r="AY120" s="244" t="s">
        <v>164</v>
      </c>
    </row>
    <row r="121" s="14" customFormat="1">
      <c r="A121" s="14"/>
      <c r="B121" s="245"/>
      <c r="C121" s="246"/>
      <c r="D121" s="235" t="s">
        <v>175</v>
      </c>
      <c r="E121" s="247" t="s">
        <v>19</v>
      </c>
      <c r="F121" s="248" t="s">
        <v>177</v>
      </c>
      <c r="G121" s="246"/>
      <c r="H121" s="249">
        <v>3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175</v>
      </c>
      <c r="AU121" s="255" t="s">
        <v>79</v>
      </c>
      <c r="AV121" s="14" t="s">
        <v>171</v>
      </c>
      <c r="AW121" s="14" t="s">
        <v>32</v>
      </c>
      <c r="AX121" s="14" t="s">
        <v>77</v>
      </c>
      <c r="AY121" s="255" t="s">
        <v>164</v>
      </c>
    </row>
    <row r="122" s="2" customFormat="1" ht="24.15" customHeight="1">
      <c r="A122" s="41"/>
      <c r="B122" s="42"/>
      <c r="C122" s="215" t="s">
        <v>227</v>
      </c>
      <c r="D122" s="215" t="s">
        <v>166</v>
      </c>
      <c r="E122" s="216" t="s">
        <v>505</v>
      </c>
      <c r="F122" s="217" t="s">
        <v>506</v>
      </c>
      <c r="G122" s="218" t="s">
        <v>385</v>
      </c>
      <c r="H122" s="219">
        <v>1</v>
      </c>
      <c r="I122" s="220"/>
      <c r="J122" s="221">
        <f>ROUND(I122*H122,2)</f>
        <v>0</v>
      </c>
      <c r="K122" s="217" t="s">
        <v>170</v>
      </c>
      <c r="L122" s="47"/>
      <c r="M122" s="222" t="s">
        <v>19</v>
      </c>
      <c r="N122" s="223" t="s">
        <v>41</v>
      </c>
      <c r="O122" s="87"/>
      <c r="P122" s="224">
        <f>O122*H122</f>
        <v>0</v>
      </c>
      <c r="Q122" s="224">
        <v>0.0016692</v>
      </c>
      <c r="R122" s="224">
        <f>Q122*H122</f>
        <v>0.0016692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171</v>
      </c>
      <c r="AT122" s="226" t="s">
        <v>166</v>
      </c>
      <c r="AU122" s="226" t="s">
        <v>79</v>
      </c>
      <c r="AY122" s="20" t="s">
        <v>164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77</v>
      </c>
      <c r="BK122" s="227">
        <f>ROUND(I122*H122,2)</f>
        <v>0</v>
      </c>
      <c r="BL122" s="20" t="s">
        <v>171</v>
      </c>
      <c r="BM122" s="226" t="s">
        <v>507</v>
      </c>
    </row>
    <row r="123" s="2" customFormat="1">
      <c r="A123" s="41"/>
      <c r="B123" s="42"/>
      <c r="C123" s="43"/>
      <c r="D123" s="228" t="s">
        <v>173</v>
      </c>
      <c r="E123" s="43"/>
      <c r="F123" s="229" t="s">
        <v>508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173</v>
      </c>
      <c r="AU123" s="20" t="s">
        <v>79</v>
      </c>
    </row>
    <row r="124" s="2" customFormat="1" ht="16.5" customHeight="1">
      <c r="A124" s="41"/>
      <c r="B124" s="42"/>
      <c r="C124" s="277" t="s">
        <v>236</v>
      </c>
      <c r="D124" s="277" t="s">
        <v>306</v>
      </c>
      <c r="E124" s="278" t="s">
        <v>509</v>
      </c>
      <c r="F124" s="279" t="s">
        <v>510</v>
      </c>
      <c r="G124" s="280" t="s">
        <v>385</v>
      </c>
      <c r="H124" s="281">
        <v>1</v>
      </c>
      <c r="I124" s="282"/>
      <c r="J124" s="283">
        <f>ROUND(I124*H124,2)</f>
        <v>0</v>
      </c>
      <c r="K124" s="279" t="s">
        <v>19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0.012</v>
      </c>
      <c r="R124" s="224">
        <f>Q124*H124</f>
        <v>0.012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511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512</v>
      </c>
      <c r="G125" s="234"/>
      <c r="H125" s="238">
        <v>1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32</v>
      </c>
      <c r="AX125" s="13" t="s">
        <v>70</v>
      </c>
      <c r="AY125" s="244" t="s">
        <v>164</v>
      </c>
    </row>
    <row r="126" s="14" customFormat="1">
      <c r="A126" s="14"/>
      <c r="B126" s="245"/>
      <c r="C126" s="246"/>
      <c r="D126" s="235" t="s">
        <v>175</v>
      </c>
      <c r="E126" s="247" t="s">
        <v>19</v>
      </c>
      <c r="F126" s="248" t="s">
        <v>177</v>
      </c>
      <c r="G126" s="246"/>
      <c r="H126" s="249">
        <v>1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175</v>
      </c>
      <c r="AU126" s="255" t="s">
        <v>79</v>
      </c>
      <c r="AV126" s="14" t="s">
        <v>171</v>
      </c>
      <c r="AW126" s="14" t="s">
        <v>32</v>
      </c>
      <c r="AX126" s="14" t="s">
        <v>77</v>
      </c>
      <c r="AY126" s="255" t="s">
        <v>164</v>
      </c>
    </row>
    <row r="127" s="2" customFormat="1" ht="24.15" customHeight="1">
      <c r="A127" s="41"/>
      <c r="B127" s="42"/>
      <c r="C127" s="215" t="s">
        <v>244</v>
      </c>
      <c r="D127" s="215" t="s">
        <v>166</v>
      </c>
      <c r="E127" s="216" t="s">
        <v>513</v>
      </c>
      <c r="F127" s="217" t="s">
        <v>514</v>
      </c>
      <c r="G127" s="218" t="s">
        <v>385</v>
      </c>
      <c r="H127" s="219">
        <v>11</v>
      </c>
      <c r="I127" s="220"/>
      <c r="J127" s="221">
        <f>ROUND(I127*H127,2)</f>
        <v>0</v>
      </c>
      <c r="K127" s="217" t="s">
        <v>170</v>
      </c>
      <c r="L127" s="47"/>
      <c r="M127" s="222" t="s">
        <v>19</v>
      </c>
      <c r="N127" s="223" t="s">
        <v>41</v>
      </c>
      <c r="O127" s="87"/>
      <c r="P127" s="224">
        <f>O127*H127</f>
        <v>0</v>
      </c>
      <c r="Q127" s="224">
        <v>0.00282</v>
      </c>
      <c r="R127" s="224">
        <f>Q127*H127</f>
        <v>0.031019999999999999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171</v>
      </c>
      <c r="AT127" s="226" t="s">
        <v>166</v>
      </c>
      <c r="AU127" s="226" t="s">
        <v>79</v>
      </c>
      <c r="AY127" s="20" t="s">
        <v>164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77</v>
      </c>
      <c r="BK127" s="227">
        <f>ROUND(I127*H127,2)</f>
        <v>0</v>
      </c>
      <c r="BL127" s="20" t="s">
        <v>171</v>
      </c>
      <c r="BM127" s="226" t="s">
        <v>515</v>
      </c>
    </row>
    <row r="128" s="2" customFormat="1">
      <c r="A128" s="41"/>
      <c r="B128" s="42"/>
      <c r="C128" s="43"/>
      <c r="D128" s="228" t="s">
        <v>173</v>
      </c>
      <c r="E128" s="43"/>
      <c r="F128" s="229" t="s">
        <v>516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173</v>
      </c>
      <c r="AU128" s="20" t="s">
        <v>79</v>
      </c>
    </row>
    <row r="129" s="2" customFormat="1" ht="16.5" customHeight="1">
      <c r="A129" s="41"/>
      <c r="B129" s="42"/>
      <c r="C129" s="277" t="s">
        <v>8</v>
      </c>
      <c r="D129" s="277" t="s">
        <v>306</v>
      </c>
      <c r="E129" s="278" t="s">
        <v>517</v>
      </c>
      <c r="F129" s="279" t="s">
        <v>518</v>
      </c>
      <c r="G129" s="280" t="s">
        <v>385</v>
      </c>
      <c r="H129" s="281">
        <v>1</v>
      </c>
      <c r="I129" s="282"/>
      <c r="J129" s="283">
        <f>ROUND(I129*H129,2)</f>
        <v>0</v>
      </c>
      <c r="K129" s="279" t="s">
        <v>19</v>
      </c>
      <c r="L129" s="284"/>
      <c r="M129" s="285" t="s">
        <v>19</v>
      </c>
      <c r="N129" s="286" t="s">
        <v>41</v>
      </c>
      <c r="O129" s="87"/>
      <c r="P129" s="224">
        <f>O129*H129</f>
        <v>0</v>
      </c>
      <c r="Q129" s="224">
        <v>0.014999999999999999</v>
      </c>
      <c r="R129" s="224">
        <f>Q129*H129</f>
        <v>0.014999999999999999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217</v>
      </c>
      <c r="AT129" s="226" t="s">
        <v>306</v>
      </c>
      <c r="AU129" s="226" t="s">
        <v>79</v>
      </c>
      <c r="AY129" s="20" t="s">
        <v>164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77</v>
      </c>
      <c r="BK129" s="227">
        <f>ROUND(I129*H129,2)</f>
        <v>0</v>
      </c>
      <c r="BL129" s="20" t="s">
        <v>171</v>
      </c>
      <c r="BM129" s="226" t="s">
        <v>519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520</v>
      </c>
      <c r="G130" s="234"/>
      <c r="H130" s="238">
        <v>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177</v>
      </c>
      <c r="G131" s="246"/>
      <c r="H131" s="249">
        <v>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79</v>
      </c>
      <c r="AV131" s="14" t="s">
        <v>171</v>
      </c>
      <c r="AW131" s="14" t="s">
        <v>32</v>
      </c>
      <c r="AX131" s="14" t="s">
        <v>77</v>
      </c>
      <c r="AY131" s="255" t="s">
        <v>164</v>
      </c>
    </row>
    <row r="132" s="2" customFormat="1" ht="21.75" customHeight="1">
      <c r="A132" s="41"/>
      <c r="B132" s="42"/>
      <c r="C132" s="277" t="s">
        <v>254</v>
      </c>
      <c r="D132" s="277" t="s">
        <v>306</v>
      </c>
      <c r="E132" s="278" t="s">
        <v>521</v>
      </c>
      <c r="F132" s="279" t="s">
        <v>522</v>
      </c>
      <c r="G132" s="280" t="s">
        <v>385</v>
      </c>
      <c r="H132" s="281">
        <v>1</v>
      </c>
      <c r="I132" s="282"/>
      <c r="J132" s="283">
        <f>ROUND(I132*H132,2)</f>
        <v>0</v>
      </c>
      <c r="K132" s="279" t="s">
        <v>19</v>
      </c>
      <c r="L132" s="284"/>
      <c r="M132" s="285" t="s">
        <v>19</v>
      </c>
      <c r="N132" s="286" t="s">
        <v>41</v>
      </c>
      <c r="O132" s="87"/>
      <c r="P132" s="224">
        <f>O132*H132</f>
        <v>0</v>
      </c>
      <c r="Q132" s="224">
        <v>0.014999999999999999</v>
      </c>
      <c r="R132" s="224">
        <f>Q132*H132</f>
        <v>0.014999999999999999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217</v>
      </c>
      <c r="AT132" s="226" t="s">
        <v>306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523</v>
      </c>
    </row>
    <row r="133" s="2" customFormat="1">
      <c r="A133" s="41"/>
      <c r="B133" s="42"/>
      <c r="C133" s="43"/>
      <c r="D133" s="235" t="s">
        <v>479</v>
      </c>
      <c r="E133" s="43"/>
      <c r="F133" s="291" t="s">
        <v>524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479</v>
      </c>
      <c r="AU133" s="20" t="s">
        <v>79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525</v>
      </c>
      <c r="G134" s="234"/>
      <c r="H134" s="238">
        <v>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79</v>
      </c>
      <c r="AV134" s="13" t="s">
        <v>79</v>
      </c>
      <c r="AW134" s="13" t="s">
        <v>32</v>
      </c>
      <c r="AX134" s="13" t="s">
        <v>70</v>
      </c>
      <c r="AY134" s="244" t="s">
        <v>164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177</v>
      </c>
      <c r="G135" s="246"/>
      <c r="H135" s="249">
        <v>1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79</v>
      </c>
      <c r="AV135" s="14" t="s">
        <v>171</v>
      </c>
      <c r="AW135" s="14" t="s">
        <v>32</v>
      </c>
      <c r="AX135" s="14" t="s">
        <v>77</v>
      </c>
      <c r="AY135" s="255" t="s">
        <v>164</v>
      </c>
    </row>
    <row r="136" s="2" customFormat="1" ht="24.15" customHeight="1">
      <c r="A136" s="41"/>
      <c r="B136" s="42"/>
      <c r="C136" s="277" t="s">
        <v>260</v>
      </c>
      <c r="D136" s="277" t="s">
        <v>306</v>
      </c>
      <c r="E136" s="278" t="s">
        <v>526</v>
      </c>
      <c r="F136" s="279" t="s">
        <v>527</v>
      </c>
      <c r="G136" s="280" t="s">
        <v>385</v>
      </c>
      <c r="H136" s="281">
        <v>1</v>
      </c>
      <c r="I136" s="282"/>
      <c r="J136" s="283">
        <f>ROUND(I136*H136,2)</f>
        <v>0</v>
      </c>
      <c r="K136" s="279" t="s">
        <v>19</v>
      </c>
      <c r="L136" s="284"/>
      <c r="M136" s="285" t="s">
        <v>19</v>
      </c>
      <c r="N136" s="286" t="s">
        <v>41</v>
      </c>
      <c r="O136" s="87"/>
      <c r="P136" s="224">
        <f>O136*H136</f>
        <v>0</v>
      </c>
      <c r="Q136" s="224">
        <v>0.014999999999999999</v>
      </c>
      <c r="R136" s="224">
        <f>Q136*H136</f>
        <v>0.014999999999999999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217</v>
      </c>
      <c r="AT136" s="226" t="s">
        <v>306</v>
      </c>
      <c r="AU136" s="226" t="s">
        <v>79</v>
      </c>
      <c r="AY136" s="20" t="s">
        <v>164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77</v>
      </c>
      <c r="BK136" s="227">
        <f>ROUND(I136*H136,2)</f>
        <v>0</v>
      </c>
      <c r="BL136" s="20" t="s">
        <v>171</v>
      </c>
      <c r="BM136" s="226" t="s">
        <v>528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529</v>
      </c>
      <c r="G137" s="234"/>
      <c r="H137" s="238">
        <v>1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79</v>
      </c>
      <c r="AV137" s="13" t="s">
        <v>79</v>
      </c>
      <c r="AW137" s="13" t="s">
        <v>32</v>
      </c>
      <c r="AX137" s="13" t="s">
        <v>70</v>
      </c>
      <c r="AY137" s="244" t="s">
        <v>164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177</v>
      </c>
      <c r="G138" s="246"/>
      <c r="H138" s="249">
        <v>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79</v>
      </c>
      <c r="AV138" s="14" t="s">
        <v>171</v>
      </c>
      <c r="AW138" s="14" t="s">
        <v>32</v>
      </c>
      <c r="AX138" s="14" t="s">
        <v>77</v>
      </c>
      <c r="AY138" s="255" t="s">
        <v>164</v>
      </c>
    </row>
    <row r="139" s="2" customFormat="1" ht="16.5" customHeight="1">
      <c r="A139" s="41"/>
      <c r="B139" s="42"/>
      <c r="C139" s="277" t="s">
        <v>265</v>
      </c>
      <c r="D139" s="277" t="s">
        <v>306</v>
      </c>
      <c r="E139" s="278" t="s">
        <v>530</v>
      </c>
      <c r="F139" s="279" t="s">
        <v>531</v>
      </c>
      <c r="G139" s="280" t="s">
        <v>385</v>
      </c>
      <c r="H139" s="281">
        <v>8</v>
      </c>
      <c r="I139" s="282"/>
      <c r="J139" s="283">
        <f>ROUND(I139*H139,2)</f>
        <v>0</v>
      </c>
      <c r="K139" s="279" t="s">
        <v>19</v>
      </c>
      <c r="L139" s="284"/>
      <c r="M139" s="285" t="s">
        <v>19</v>
      </c>
      <c r="N139" s="286" t="s">
        <v>41</v>
      </c>
      <c r="O139" s="87"/>
      <c r="P139" s="224">
        <f>O139*H139</f>
        <v>0</v>
      </c>
      <c r="Q139" s="224">
        <v>0.014999999999999999</v>
      </c>
      <c r="R139" s="224">
        <f>Q139*H139</f>
        <v>0.12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217</v>
      </c>
      <c r="AT139" s="226" t="s">
        <v>306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532</v>
      </c>
    </row>
    <row r="140" s="2" customFormat="1">
      <c r="A140" s="41"/>
      <c r="B140" s="42"/>
      <c r="C140" s="43"/>
      <c r="D140" s="235" t="s">
        <v>479</v>
      </c>
      <c r="E140" s="43"/>
      <c r="F140" s="291" t="s">
        <v>533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479</v>
      </c>
      <c r="AU140" s="20" t="s">
        <v>79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534</v>
      </c>
      <c r="G141" s="234"/>
      <c r="H141" s="238">
        <v>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79</v>
      </c>
      <c r="AV141" s="13" t="s">
        <v>79</v>
      </c>
      <c r="AW141" s="13" t="s">
        <v>32</v>
      </c>
      <c r="AX141" s="13" t="s">
        <v>70</v>
      </c>
      <c r="AY141" s="244" t="s">
        <v>164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177</v>
      </c>
      <c r="G142" s="246"/>
      <c r="H142" s="249">
        <v>8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79</v>
      </c>
      <c r="AV142" s="14" t="s">
        <v>171</v>
      </c>
      <c r="AW142" s="14" t="s">
        <v>32</v>
      </c>
      <c r="AX142" s="14" t="s">
        <v>77</v>
      </c>
      <c r="AY142" s="255" t="s">
        <v>164</v>
      </c>
    </row>
    <row r="143" s="2" customFormat="1" ht="24.15" customHeight="1">
      <c r="A143" s="41"/>
      <c r="B143" s="42"/>
      <c r="C143" s="215" t="s">
        <v>274</v>
      </c>
      <c r="D143" s="215" t="s">
        <v>166</v>
      </c>
      <c r="E143" s="216" t="s">
        <v>535</v>
      </c>
      <c r="F143" s="217" t="s">
        <v>536</v>
      </c>
      <c r="G143" s="218" t="s">
        <v>385</v>
      </c>
      <c r="H143" s="219">
        <v>4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41</v>
      </c>
      <c r="O143" s="87"/>
      <c r="P143" s="224">
        <f>O143*H143</f>
        <v>0</v>
      </c>
      <c r="Q143" s="224">
        <v>0.0036600000000000001</v>
      </c>
      <c r="R143" s="224">
        <f>Q143*H143</f>
        <v>0.01464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79</v>
      </c>
      <c r="AY143" s="20" t="s">
        <v>164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77</v>
      </c>
      <c r="BK143" s="227">
        <f>ROUND(I143*H143,2)</f>
        <v>0</v>
      </c>
      <c r="BL143" s="20" t="s">
        <v>171</v>
      </c>
      <c r="BM143" s="226" t="s">
        <v>537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538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79</v>
      </c>
    </row>
    <row r="145" s="2" customFormat="1" ht="16.5" customHeight="1">
      <c r="A145" s="41"/>
      <c r="B145" s="42"/>
      <c r="C145" s="277" t="s">
        <v>279</v>
      </c>
      <c r="D145" s="277" t="s">
        <v>306</v>
      </c>
      <c r="E145" s="278" t="s">
        <v>539</v>
      </c>
      <c r="F145" s="279" t="s">
        <v>540</v>
      </c>
      <c r="G145" s="280" t="s">
        <v>385</v>
      </c>
      <c r="H145" s="281">
        <v>1</v>
      </c>
      <c r="I145" s="282"/>
      <c r="J145" s="283">
        <f>ROUND(I145*H145,2)</f>
        <v>0</v>
      </c>
      <c r="K145" s="279" t="s">
        <v>19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0.029999999999999999</v>
      </c>
      <c r="R145" s="224">
        <f>Q145*H145</f>
        <v>0.029999999999999999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541</v>
      </c>
    </row>
    <row r="146" s="2" customFormat="1">
      <c r="A146" s="41"/>
      <c r="B146" s="42"/>
      <c r="C146" s="43"/>
      <c r="D146" s="235" t="s">
        <v>479</v>
      </c>
      <c r="E146" s="43"/>
      <c r="F146" s="291" t="s">
        <v>542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479</v>
      </c>
      <c r="AU146" s="20" t="s">
        <v>79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543</v>
      </c>
      <c r="G147" s="234"/>
      <c r="H147" s="238">
        <v>1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4" customFormat="1">
      <c r="A148" s="14"/>
      <c r="B148" s="245"/>
      <c r="C148" s="246"/>
      <c r="D148" s="235" t="s">
        <v>175</v>
      </c>
      <c r="E148" s="247" t="s">
        <v>19</v>
      </c>
      <c r="F148" s="248" t="s">
        <v>177</v>
      </c>
      <c r="G148" s="246"/>
      <c r="H148" s="249">
        <v>1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175</v>
      </c>
      <c r="AU148" s="255" t="s">
        <v>79</v>
      </c>
      <c r="AV148" s="14" t="s">
        <v>171</v>
      </c>
      <c r="AW148" s="14" t="s">
        <v>32</v>
      </c>
      <c r="AX148" s="14" t="s">
        <v>77</v>
      </c>
      <c r="AY148" s="255" t="s">
        <v>164</v>
      </c>
    </row>
    <row r="149" s="2" customFormat="1" ht="16.5" customHeight="1">
      <c r="A149" s="41"/>
      <c r="B149" s="42"/>
      <c r="C149" s="277" t="s">
        <v>285</v>
      </c>
      <c r="D149" s="277" t="s">
        <v>306</v>
      </c>
      <c r="E149" s="278" t="s">
        <v>544</v>
      </c>
      <c r="F149" s="279" t="s">
        <v>545</v>
      </c>
      <c r="G149" s="280" t="s">
        <v>385</v>
      </c>
      <c r="H149" s="281">
        <v>1</v>
      </c>
      <c r="I149" s="282"/>
      <c r="J149" s="283">
        <f>ROUND(I149*H149,2)</f>
        <v>0</v>
      </c>
      <c r="K149" s="279" t="s">
        <v>19</v>
      </c>
      <c r="L149" s="284"/>
      <c r="M149" s="285" t="s">
        <v>19</v>
      </c>
      <c r="N149" s="286" t="s">
        <v>41</v>
      </c>
      <c r="O149" s="87"/>
      <c r="P149" s="224">
        <f>O149*H149</f>
        <v>0</v>
      </c>
      <c r="Q149" s="224">
        <v>0.029999999999999999</v>
      </c>
      <c r="R149" s="224">
        <f>Q149*H149</f>
        <v>0.029999999999999999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217</v>
      </c>
      <c r="AT149" s="226" t="s">
        <v>306</v>
      </c>
      <c r="AU149" s="226" t="s">
        <v>79</v>
      </c>
      <c r="AY149" s="20" t="s">
        <v>164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77</v>
      </c>
      <c r="BK149" s="227">
        <f>ROUND(I149*H149,2)</f>
        <v>0</v>
      </c>
      <c r="BL149" s="20" t="s">
        <v>171</v>
      </c>
      <c r="BM149" s="226" t="s">
        <v>546</v>
      </c>
    </row>
    <row r="150" s="2" customFormat="1">
      <c r="A150" s="41"/>
      <c r="B150" s="42"/>
      <c r="C150" s="43"/>
      <c r="D150" s="235" t="s">
        <v>479</v>
      </c>
      <c r="E150" s="43"/>
      <c r="F150" s="291" t="s">
        <v>547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479</v>
      </c>
      <c r="AU150" s="20" t="s">
        <v>79</v>
      </c>
    </row>
    <row r="151" s="13" customFormat="1">
      <c r="A151" s="13"/>
      <c r="B151" s="233"/>
      <c r="C151" s="234"/>
      <c r="D151" s="235" t="s">
        <v>175</v>
      </c>
      <c r="E151" s="236" t="s">
        <v>19</v>
      </c>
      <c r="F151" s="237" t="s">
        <v>548</v>
      </c>
      <c r="G151" s="234"/>
      <c r="H151" s="238">
        <v>1</v>
      </c>
      <c r="I151" s="239"/>
      <c r="J151" s="234"/>
      <c r="K151" s="234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175</v>
      </c>
      <c r="AU151" s="244" t="s">
        <v>79</v>
      </c>
      <c r="AV151" s="13" t="s">
        <v>79</v>
      </c>
      <c r="AW151" s="13" t="s">
        <v>32</v>
      </c>
      <c r="AX151" s="13" t="s">
        <v>70</v>
      </c>
      <c r="AY151" s="244" t="s">
        <v>164</v>
      </c>
    </row>
    <row r="152" s="14" customFormat="1">
      <c r="A152" s="14"/>
      <c r="B152" s="245"/>
      <c r="C152" s="246"/>
      <c r="D152" s="235" t="s">
        <v>175</v>
      </c>
      <c r="E152" s="247" t="s">
        <v>19</v>
      </c>
      <c r="F152" s="248" t="s">
        <v>177</v>
      </c>
      <c r="G152" s="246"/>
      <c r="H152" s="249">
        <v>1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175</v>
      </c>
      <c r="AU152" s="255" t="s">
        <v>79</v>
      </c>
      <c r="AV152" s="14" t="s">
        <v>171</v>
      </c>
      <c r="AW152" s="14" t="s">
        <v>32</v>
      </c>
      <c r="AX152" s="14" t="s">
        <v>77</v>
      </c>
      <c r="AY152" s="255" t="s">
        <v>164</v>
      </c>
    </row>
    <row r="153" s="2" customFormat="1" ht="16.5" customHeight="1">
      <c r="A153" s="41"/>
      <c r="B153" s="42"/>
      <c r="C153" s="277" t="s">
        <v>292</v>
      </c>
      <c r="D153" s="277" t="s">
        <v>306</v>
      </c>
      <c r="E153" s="278" t="s">
        <v>549</v>
      </c>
      <c r="F153" s="279" t="s">
        <v>550</v>
      </c>
      <c r="G153" s="280" t="s">
        <v>385</v>
      </c>
      <c r="H153" s="281">
        <v>1</v>
      </c>
      <c r="I153" s="282"/>
      <c r="J153" s="283">
        <f>ROUND(I153*H153,2)</f>
        <v>0</v>
      </c>
      <c r="K153" s="279" t="s">
        <v>19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0.029999999999999999</v>
      </c>
      <c r="R153" s="224">
        <f>Q153*H153</f>
        <v>0.029999999999999999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551</v>
      </c>
    </row>
    <row r="154" s="2" customFormat="1">
      <c r="A154" s="41"/>
      <c r="B154" s="42"/>
      <c r="C154" s="43"/>
      <c r="D154" s="235" t="s">
        <v>479</v>
      </c>
      <c r="E154" s="43"/>
      <c r="F154" s="291" t="s">
        <v>552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479</v>
      </c>
      <c r="AU154" s="20" t="s">
        <v>79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553</v>
      </c>
      <c r="G155" s="234"/>
      <c r="H155" s="238">
        <v>1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79</v>
      </c>
      <c r="AV155" s="13" t="s">
        <v>79</v>
      </c>
      <c r="AW155" s="13" t="s">
        <v>32</v>
      </c>
      <c r="AX155" s="13" t="s">
        <v>70</v>
      </c>
      <c r="AY155" s="244" t="s">
        <v>164</v>
      </c>
    </row>
    <row r="156" s="14" customFormat="1">
      <c r="A156" s="14"/>
      <c r="B156" s="245"/>
      <c r="C156" s="246"/>
      <c r="D156" s="235" t="s">
        <v>175</v>
      </c>
      <c r="E156" s="247" t="s">
        <v>19</v>
      </c>
      <c r="F156" s="248" t="s">
        <v>177</v>
      </c>
      <c r="G156" s="246"/>
      <c r="H156" s="249">
        <v>1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175</v>
      </c>
      <c r="AU156" s="255" t="s">
        <v>79</v>
      </c>
      <c r="AV156" s="14" t="s">
        <v>171</v>
      </c>
      <c r="AW156" s="14" t="s">
        <v>32</v>
      </c>
      <c r="AX156" s="14" t="s">
        <v>77</v>
      </c>
      <c r="AY156" s="255" t="s">
        <v>164</v>
      </c>
    </row>
    <row r="157" s="2" customFormat="1" ht="16.5" customHeight="1">
      <c r="A157" s="41"/>
      <c r="B157" s="42"/>
      <c r="C157" s="277" t="s">
        <v>299</v>
      </c>
      <c r="D157" s="277" t="s">
        <v>306</v>
      </c>
      <c r="E157" s="278" t="s">
        <v>554</v>
      </c>
      <c r="F157" s="279" t="s">
        <v>555</v>
      </c>
      <c r="G157" s="280" t="s">
        <v>385</v>
      </c>
      <c r="H157" s="281">
        <v>1</v>
      </c>
      <c r="I157" s="282"/>
      <c r="J157" s="283">
        <f>ROUND(I157*H157,2)</f>
        <v>0</v>
      </c>
      <c r="K157" s="279" t="s">
        <v>19</v>
      </c>
      <c r="L157" s="284"/>
      <c r="M157" s="285" t="s">
        <v>19</v>
      </c>
      <c r="N157" s="286" t="s">
        <v>41</v>
      </c>
      <c r="O157" s="87"/>
      <c r="P157" s="224">
        <f>O157*H157</f>
        <v>0</v>
      </c>
      <c r="Q157" s="224">
        <v>0.029999999999999999</v>
      </c>
      <c r="R157" s="224">
        <f>Q157*H157</f>
        <v>0.029999999999999999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217</v>
      </c>
      <c r="AT157" s="226" t="s">
        <v>306</v>
      </c>
      <c r="AU157" s="226" t="s">
        <v>79</v>
      </c>
      <c r="AY157" s="20" t="s">
        <v>164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77</v>
      </c>
      <c r="BK157" s="227">
        <f>ROUND(I157*H157,2)</f>
        <v>0</v>
      </c>
      <c r="BL157" s="20" t="s">
        <v>171</v>
      </c>
      <c r="BM157" s="226" t="s">
        <v>556</v>
      </c>
    </row>
    <row r="158" s="2" customFormat="1">
      <c r="A158" s="41"/>
      <c r="B158" s="42"/>
      <c r="C158" s="43"/>
      <c r="D158" s="235" t="s">
        <v>479</v>
      </c>
      <c r="E158" s="43"/>
      <c r="F158" s="291" t="s">
        <v>557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479</v>
      </c>
      <c r="AU158" s="20" t="s">
        <v>79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558</v>
      </c>
      <c r="G159" s="234"/>
      <c r="H159" s="238">
        <v>1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4" customFormat="1">
      <c r="A160" s="14"/>
      <c r="B160" s="245"/>
      <c r="C160" s="246"/>
      <c r="D160" s="235" t="s">
        <v>175</v>
      </c>
      <c r="E160" s="247" t="s">
        <v>19</v>
      </c>
      <c r="F160" s="248" t="s">
        <v>177</v>
      </c>
      <c r="G160" s="246"/>
      <c r="H160" s="249">
        <v>1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175</v>
      </c>
      <c r="AU160" s="255" t="s">
        <v>79</v>
      </c>
      <c r="AV160" s="14" t="s">
        <v>171</v>
      </c>
      <c r="AW160" s="14" t="s">
        <v>32</v>
      </c>
      <c r="AX160" s="14" t="s">
        <v>77</v>
      </c>
      <c r="AY160" s="255" t="s">
        <v>164</v>
      </c>
    </row>
    <row r="161" s="2" customFormat="1" ht="24.15" customHeight="1">
      <c r="A161" s="41"/>
      <c r="B161" s="42"/>
      <c r="C161" s="215" t="s">
        <v>7</v>
      </c>
      <c r="D161" s="215" t="s">
        <v>166</v>
      </c>
      <c r="E161" s="216" t="s">
        <v>559</v>
      </c>
      <c r="F161" s="217" t="s">
        <v>560</v>
      </c>
      <c r="G161" s="218" t="s">
        <v>200</v>
      </c>
      <c r="H161" s="219">
        <v>188.5</v>
      </c>
      <c r="I161" s="220"/>
      <c r="J161" s="221">
        <f>ROUND(I161*H161,2)</f>
        <v>0</v>
      </c>
      <c r="K161" s="217" t="s">
        <v>170</v>
      </c>
      <c r="L161" s="47"/>
      <c r="M161" s="222" t="s">
        <v>19</v>
      </c>
      <c r="N161" s="223" t="s">
        <v>41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171</v>
      </c>
      <c r="AT161" s="226" t="s">
        <v>166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561</v>
      </c>
    </row>
    <row r="162" s="2" customFormat="1">
      <c r="A162" s="41"/>
      <c r="B162" s="42"/>
      <c r="C162" s="43"/>
      <c r="D162" s="228" t="s">
        <v>173</v>
      </c>
      <c r="E162" s="43"/>
      <c r="F162" s="229" t="s">
        <v>562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173</v>
      </c>
      <c r="AU162" s="20" t="s">
        <v>79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563</v>
      </c>
      <c r="G163" s="234"/>
      <c r="H163" s="238">
        <v>188.5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79</v>
      </c>
      <c r="AV163" s="13" t="s">
        <v>79</v>
      </c>
      <c r="AW163" s="13" t="s">
        <v>32</v>
      </c>
      <c r="AX163" s="13" t="s">
        <v>70</v>
      </c>
      <c r="AY163" s="244" t="s">
        <v>164</v>
      </c>
    </row>
    <row r="164" s="14" customFormat="1">
      <c r="A164" s="14"/>
      <c r="B164" s="245"/>
      <c r="C164" s="246"/>
      <c r="D164" s="235" t="s">
        <v>175</v>
      </c>
      <c r="E164" s="247" t="s">
        <v>19</v>
      </c>
      <c r="F164" s="248" t="s">
        <v>177</v>
      </c>
      <c r="G164" s="246"/>
      <c r="H164" s="249">
        <v>188.5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175</v>
      </c>
      <c r="AU164" s="255" t="s">
        <v>79</v>
      </c>
      <c r="AV164" s="14" t="s">
        <v>171</v>
      </c>
      <c r="AW164" s="14" t="s">
        <v>32</v>
      </c>
      <c r="AX164" s="14" t="s">
        <v>77</v>
      </c>
      <c r="AY164" s="255" t="s">
        <v>164</v>
      </c>
    </row>
    <row r="165" s="2" customFormat="1" ht="16.5" customHeight="1">
      <c r="A165" s="41"/>
      <c r="B165" s="42"/>
      <c r="C165" s="277" t="s">
        <v>312</v>
      </c>
      <c r="D165" s="277" t="s">
        <v>306</v>
      </c>
      <c r="E165" s="278" t="s">
        <v>564</v>
      </c>
      <c r="F165" s="279" t="s">
        <v>565</v>
      </c>
      <c r="G165" s="280" t="s">
        <v>200</v>
      </c>
      <c r="H165" s="281">
        <v>191.328</v>
      </c>
      <c r="I165" s="282"/>
      <c r="J165" s="283">
        <f>ROUND(I165*H165,2)</f>
        <v>0</v>
      </c>
      <c r="K165" s="279" t="s">
        <v>170</v>
      </c>
      <c r="L165" s="284"/>
      <c r="M165" s="285" t="s">
        <v>19</v>
      </c>
      <c r="N165" s="286" t="s">
        <v>41</v>
      </c>
      <c r="O165" s="87"/>
      <c r="P165" s="224">
        <f>O165*H165</f>
        <v>0</v>
      </c>
      <c r="Q165" s="224">
        <v>0.0067400000000000003</v>
      </c>
      <c r="R165" s="224">
        <f>Q165*H165</f>
        <v>1.28955072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217</v>
      </c>
      <c r="AT165" s="226" t="s">
        <v>306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566</v>
      </c>
    </row>
    <row r="166" s="2" customFormat="1">
      <c r="A166" s="41"/>
      <c r="B166" s="42"/>
      <c r="C166" s="43"/>
      <c r="D166" s="235" t="s">
        <v>479</v>
      </c>
      <c r="E166" s="43"/>
      <c r="F166" s="291" t="s">
        <v>567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479</v>
      </c>
      <c r="AU166" s="20" t="s">
        <v>79</v>
      </c>
    </row>
    <row r="167" s="13" customFormat="1">
      <c r="A167" s="13"/>
      <c r="B167" s="233"/>
      <c r="C167" s="234"/>
      <c r="D167" s="235" t="s">
        <v>175</v>
      </c>
      <c r="E167" s="234"/>
      <c r="F167" s="237" t="s">
        <v>568</v>
      </c>
      <c r="G167" s="234"/>
      <c r="H167" s="238">
        <v>191.328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79</v>
      </c>
      <c r="AV167" s="13" t="s">
        <v>79</v>
      </c>
      <c r="AW167" s="13" t="s">
        <v>4</v>
      </c>
      <c r="AX167" s="13" t="s">
        <v>77</v>
      </c>
      <c r="AY167" s="244" t="s">
        <v>164</v>
      </c>
    </row>
    <row r="168" s="2" customFormat="1" ht="24.15" customHeight="1">
      <c r="A168" s="41"/>
      <c r="B168" s="42"/>
      <c r="C168" s="215" t="s">
        <v>324</v>
      </c>
      <c r="D168" s="215" t="s">
        <v>166</v>
      </c>
      <c r="E168" s="216" t="s">
        <v>569</v>
      </c>
      <c r="F168" s="217" t="s">
        <v>570</v>
      </c>
      <c r="G168" s="218" t="s">
        <v>385</v>
      </c>
      <c r="H168" s="219">
        <v>5</v>
      </c>
      <c r="I168" s="220"/>
      <c r="J168" s="221">
        <f>ROUND(I168*H168,2)</f>
        <v>0</v>
      </c>
      <c r="K168" s="217" t="s">
        <v>170</v>
      </c>
      <c r="L168" s="47"/>
      <c r="M168" s="222" t="s">
        <v>19</v>
      </c>
      <c r="N168" s="223" t="s">
        <v>41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171</v>
      </c>
      <c r="AT168" s="226" t="s">
        <v>166</v>
      </c>
      <c r="AU168" s="226" t="s">
        <v>79</v>
      </c>
      <c r="AY168" s="20" t="s">
        <v>164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77</v>
      </c>
      <c r="BK168" s="227">
        <f>ROUND(I168*H168,2)</f>
        <v>0</v>
      </c>
      <c r="BL168" s="20" t="s">
        <v>171</v>
      </c>
      <c r="BM168" s="226" t="s">
        <v>571</v>
      </c>
    </row>
    <row r="169" s="2" customFormat="1">
      <c r="A169" s="41"/>
      <c r="B169" s="42"/>
      <c r="C169" s="43"/>
      <c r="D169" s="228" t="s">
        <v>173</v>
      </c>
      <c r="E169" s="43"/>
      <c r="F169" s="229" t="s">
        <v>572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173</v>
      </c>
      <c r="AU169" s="20" t="s">
        <v>79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573</v>
      </c>
      <c r="G170" s="234"/>
      <c r="H170" s="238">
        <v>3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574</v>
      </c>
      <c r="G171" s="234"/>
      <c r="H171" s="238">
        <v>2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4" customFormat="1">
      <c r="A172" s="14"/>
      <c r="B172" s="245"/>
      <c r="C172" s="246"/>
      <c r="D172" s="235" t="s">
        <v>175</v>
      </c>
      <c r="E172" s="247" t="s">
        <v>19</v>
      </c>
      <c r="F172" s="248" t="s">
        <v>177</v>
      </c>
      <c r="G172" s="246"/>
      <c r="H172" s="249">
        <v>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175</v>
      </c>
      <c r="AU172" s="255" t="s">
        <v>79</v>
      </c>
      <c r="AV172" s="14" t="s">
        <v>171</v>
      </c>
      <c r="AW172" s="14" t="s">
        <v>32</v>
      </c>
      <c r="AX172" s="14" t="s">
        <v>77</v>
      </c>
      <c r="AY172" s="255" t="s">
        <v>164</v>
      </c>
    </row>
    <row r="173" s="2" customFormat="1" ht="16.5" customHeight="1">
      <c r="A173" s="41"/>
      <c r="B173" s="42"/>
      <c r="C173" s="277" t="s">
        <v>330</v>
      </c>
      <c r="D173" s="277" t="s">
        <v>306</v>
      </c>
      <c r="E173" s="278" t="s">
        <v>575</v>
      </c>
      <c r="F173" s="279" t="s">
        <v>576</v>
      </c>
      <c r="G173" s="280" t="s">
        <v>385</v>
      </c>
      <c r="H173" s="281">
        <v>3</v>
      </c>
      <c r="I173" s="282"/>
      <c r="J173" s="283">
        <f>ROUND(I173*H173,2)</f>
        <v>0</v>
      </c>
      <c r="K173" s="279" t="s">
        <v>170</v>
      </c>
      <c r="L173" s="284"/>
      <c r="M173" s="285" t="s">
        <v>19</v>
      </c>
      <c r="N173" s="286" t="s">
        <v>41</v>
      </c>
      <c r="O173" s="87"/>
      <c r="P173" s="224">
        <f>O173*H173</f>
        <v>0</v>
      </c>
      <c r="Q173" s="224">
        <v>0.00022000000000000001</v>
      </c>
      <c r="R173" s="224">
        <f>Q173*H173</f>
        <v>0.00066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217</v>
      </c>
      <c r="AT173" s="226" t="s">
        <v>306</v>
      </c>
      <c r="AU173" s="226" t="s">
        <v>79</v>
      </c>
      <c r="AY173" s="20" t="s">
        <v>164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77</v>
      </c>
      <c r="BK173" s="227">
        <f>ROUND(I173*H173,2)</f>
        <v>0</v>
      </c>
      <c r="BL173" s="20" t="s">
        <v>171</v>
      </c>
      <c r="BM173" s="226" t="s">
        <v>577</v>
      </c>
    </row>
    <row r="174" s="2" customFormat="1" ht="16.5" customHeight="1">
      <c r="A174" s="41"/>
      <c r="B174" s="42"/>
      <c r="C174" s="277" t="s">
        <v>341</v>
      </c>
      <c r="D174" s="277" t="s">
        <v>306</v>
      </c>
      <c r="E174" s="278" t="s">
        <v>578</v>
      </c>
      <c r="F174" s="279" t="s">
        <v>579</v>
      </c>
      <c r="G174" s="280" t="s">
        <v>385</v>
      </c>
      <c r="H174" s="281">
        <v>2</v>
      </c>
      <c r="I174" s="282"/>
      <c r="J174" s="283">
        <f>ROUND(I174*H174,2)</f>
        <v>0</v>
      </c>
      <c r="K174" s="279" t="s">
        <v>170</v>
      </c>
      <c r="L174" s="284"/>
      <c r="M174" s="285" t="s">
        <v>19</v>
      </c>
      <c r="N174" s="286" t="s">
        <v>41</v>
      </c>
      <c r="O174" s="87"/>
      <c r="P174" s="224">
        <f>O174*H174</f>
        <v>0</v>
      </c>
      <c r="Q174" s="224">
        <v>0.00019000000000000001</v>
      </c>
      <c r="R174" s="224">
        <f>Q174*H174</f>
        <v>0.00038000000000000002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217</v>
      </c>
      <c r="AT174" s="226" t="s">
        <v>306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580</v>
      </c>
    </row>
    <row r="175" s="2" customFormat="1" ht="24.15" customHeight="1">
      <c r="A175" s="41"/>
      <c r="B175" s="42"/>
      <c r="C175" s="215" t="s">
        <v>347</v>
      </c>
      <c r="D175" s="215" t="s">
        <v>166</v>
      </c>
      <c r="E175" s="216" t="s">
        <v>581</v>
      </c>
      <c r="F175" s="217" t="s">
        <v>582</v>
      </c>
      <c r="G175" s="218" t="s">
        <v>385</v>
      </c>
      <c r="H175" s="219">
        <v>36</v>
      </c>
      <c r="I175" s="220"/>
      <c r="J175" s="221">
        <f>ROUND(I175*H175,2)</f>
        <v>0</v>
      </c>
      <c r="K175" s="217" t="s">
        <v>170</v>
      </c>
      <c r="L175" s="47"/>
      <c r="M175" s="222" t="s">
        <v>19</v>
      </c>
      <c r="N175" s="223" t="s">
        <v>41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171</v>
      </c>
      <c r="AT175" s="226" t="s">
        <v>166</v>
      </c>
      <c r="AU175" s="226" t="s">
        <v>79</v>
      </c>
      <c r="AY175" s="20" t="s">
        <v>164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77</v>
      </c>
      <c r="BK175" s="227">
        <f>ROUND(I175*H175,2)</f>
        <v>0</v>
      </c>
      <c r="BL175" s="20" t="s">
        <v>171</v>
      </c>
      <c r="BM175" s="226" t="s">
        <v>583</v>
      </c>
    </row>
    <row r="176" s="2" customFormat="1">
      <c r="A176" s="41"/>
      <c r="B176" s="42"/>
      <c r="C176" s="43"/>
      <c r="D176" s="228" t="s">
        <v>173</v>
      </c>
      <c r="E176" s="43"/>
      <c r="F176" s="229" t="s">
        <v>584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173</v>
      </c>
      <c r="AU176" s="20" t="s">
        <v>79</v>
      </c>
    </row>
    <row r="177" s="2" customFormat="1" ht="16.5" customHeight="1">
      <c r="A177" s="41"/>
      <c r="B177" s="42"/>
      <c r="C177" s="277" t="s">
        <v>354</v>
      </c>
      <c r="D177" s="277" t="s">
        <v>306</v>
      </c>
      <c r="E177" s="278" t="s">
        <v>585</v>
      </c>
      <c r="F177" s="279" t="s">
        <v>586</v>
      </c>
      <c r="G177" s="280" t="s">
        <v>385</v>
      </c>
      <c r="H177" s="281">
        <v>23</v>
      </c>
      <c r="I177" s="282"/>
      <c r="J177" s="283">
        <f>ROUND(I177*H177,2)</f>
        <v>0</v>
      </c>
      <c r="K177" s="279" t="s">
        <v>170</v>
      </c>
      <c r="L177" s="284"/>
      <c r="M177" s="285" t="s">
        <v>19</v>
      </c>
      <c r="N177" s="286" t="s">
        <v>41</v>
      </c>
      <c r="O177" s="87"/>
      <c r="P177" s="224">
        <f>O177*H177</f>
        <v>0</v>
      </c>
      <c r="Q177" s="224">
        <v>0.0017700000000000001</v>
      </c>
      <c r="R177" s="224">
        <f>Q177*H177</f>
        <v>0.040710000000000003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217</v>
      </c>
      <c r="AT177" s="226" t="s">
        <v>306</v>
      </c>
      <c r="AU177" s="226" t="s">
        <v>79</v>
      </c>
      <c r="AY177" s="20" t="s">
        <v>164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77</v>
      </c>
      <c r="BK177" s="227">
        <f>ROUND(I177*H177,2)</f>
        <v>0</v>
      </c>
      <c r="BL177" s="20" t="s">
        <v>171</v>
      </c>
      <c r="BM177" s="226" t="s">
        <v>587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588</v>
      </c>
      <c r="G178" s="234"/>
      <c r="H178" s="238">
        <v>23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79</v>
      </c>
      <c r="AV178" s="13" t="s">
        <v>79</v>
      </c>
      <c r="AW178" s="13" t="s">
        <v>32</v>
      </c>
      <c r="AX178" s="13" t="s">
        <v>70</v>
      </c>
      <c r="AY178" s="244" t="s">
        <v>164</v>
      </c>
    </row>
    <row r="179" s="14" customFormat="1">
      <c r="A179" s="14"/>
      <c r="B179" s="245"/>
      <c r="C179" s="246"/>
      <c r="D179" s="235" t="s">
        <v>175</v>
      </c>
      <c r="E179" s="247" t="s">
        <v>19</v>
      </c>
      <c r="F179" s="248" t="s">
        <v>177</v>
      </c>
      <c r="G179" s="246"/>
      <c r="H179" s="249">
        <v>23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175</v>
      </c>
      <c r="AU179" s="255" t="s">
        <v>79</v>
      </c>
      <c r="AV179" s="14" t="s">
        <v>171</v>
      </c>
      <c r="AW179" s="14" t="s">
        <v>32</v>
      </c>
      <c r="AX179" s="14" t="s">
        <v>77</v>
      </c>
      <c r="AY179" s="255" t="s">
        <v>164</v>
      </c>
    </row>
    <row r="180" s="2" customFormat="1" ht="16.5" customHeight="1">
      <c r="A180" s="41"/>
      <c r="B180" s="42"/>
      <c r="C180" s="277" t="s">
        <v>360</v>
      </c>
      <c r="D180" s="277" t="s">
        <v>306</v>
      </c>
      <c r="E180" s="278" t="s">
        <v>589</v>
      </c>
      <c r="F180" s="279" t="s">
        <v>590</v>
      </c>
      <c r="G180" s="280" t="s">
        <v>385</v>
      </c>
      <c r="H180" s="281">
        <v>8</v>
      </c>
      <c r="I180" s="282"/>
      <c r="J180" s="283">
        <f>ROUND(I180*H180,2)</f>
        <v>0</v>
      </c>
      <c r="K180" s="279" t="s">
        <v>170</v>
      </c>
      <c r="L180" s="284"/>
      <c r="M180" s="285" t="s">
        <v>19</v>
      </c>
      <c r="N180" s="286" t="s">
        <v>41</v>
      </c>
      <c r="O180" s="87"/>
      <c r="P180" s="224">
        <f>O180*H180</f>
        <v>0</v>
      </c>
      <c r="Q180" s="224">
        <v>0.00172</v>
      </c>
      <c r="R180" s="224">
        <f>Q180*H180</f>
        <v>0.01376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217</v>
      </c>
      <c r="AT180" s="226" t="s">
        <v>306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591</v>
      </c>
    </row>
    <row r="181" s="13" customFormat="1">
      <c r="A181" s="13"/>
      <c r="B181" s="233"/>
      <c r="C181" s="234"/>
      <c r="D181" s="235" t="s">
        <v>175</v>
      </c>
      <c r="E181" s="236" t="s">
        <v>19</v>
      </c>
      <c r="F181" s="237" t="s">
        <v>592</v>
      </c>
      <c r="G181" s="234"/>
      <c r="H181" s="238">
        <v>8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79</v>
      </c>
      <c r="AV181" s="13" t="s">
        <v>79</v>
      </c>
      <c r="AW181" s="13" t="s">
        <v>32</v>
      </c>
      <c r="AX181" s="13" t="s">
        <v>70</v>
      </c>
      <c r="AY181" s="244" t="s">
        <v>164</v>
      </c>
    </row>
    <row r="182" s="14" customFormat="1">
      <c r="A182" s="14"/>
      <c r="B182" s="245"/>
      <c r="C182" s="246"/>
      <c r="D182" s="235" t="s">
        <v>175</v>
      </c>
      <c r="E182" s="247" t="s">
        <v>19</v>
      </c>
      <c r="F182" s="248" t="s">
        <v>177</v>
      </c>
      <c r="G182" s="246"/>
      <c r="H182" s="249">
        <v>8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175</v>
      </c>
      <c r="AU182" s="255" t="s">
        <v>79</v>
      </c>
      <c r="AV182" s="14" t="s">
        <v>171</v>
      </c>
      <c r="AW182" s="14" t="s">
        <v>32</v>
      </c>
      <c r="AX182" s="14" t="s">
        <v>77</v>
      </c>
      <c r="AY182" s="255" t="s">
        <v>164</v>
      </c>
    </row>
    <row r="183" s="2" customFormat="1" ht="21.75" customHeight="1">
      <c r="A183" s="41"/>
      <c r="B183" s="42"/>
      <c r="C183" s="277" t="s">
        <v>365</v>
      </c>
      <c r="D183" s="277" t="s">
        <v>306</v>
      </c>
      <c r="E183" s="278" t="s">
        <v>593</v>
      </c>
      <c r="F183" s="279" t="s">
        <v>594</v>
      </c>
      <c r="G183" s="280" t="s">
        <v>385</v>
      </c>
      <c r="H183" s="281">
        <v>2</v>
      </c>
      <c r="I183" s="282"/>
      <c r="J183" s="283">
        <f>ROUND(I183*H183,2)</f>
        <v>0</v>
      </c>
      <c r="K183" s="279" t="s">
        <v>19</v>
      </c>
      <c r="L183" s="284"/>
      <c r="M183" s="285" t="s">
        <v>19</v>
      </c>
      <c r="N183" s="286" t="s">
        <v>41</v>
      </c>
      <c r="O183" s="87"/>
      <c r="P183" s="224">
        <f>O183*H183</f>
        <v>0</v>
      </c>
      <c r="Q183" s="224">
        <v>0.0126</v>
      </c>
      <c r="R183" s="224">
        <f>Q183*H183</f>
        <v>0.0252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217</v>
      </c>
      <c r="AT183" s="226" t="s">
        <v>306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595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596</v>
      </c>
      <c r="G184" s="234"/>
      <c r="H184" s="238">
        <v>2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79</v>
      </c>
      <c r="AV184" s="13" t="s">
        <v>79</v>
      </c>
      <c r="AW184" s="13" t="s">
        <v>32</v>
      </c>
      <c r="AX184" s="13" t="s">
        <v>70</v>
      </c>
      <c r="AY184" s="244" t="s">
        <v>164</v>
      </c>
    </row>
    <row r="185" s="14" customFormat="1">
      <c r="A185" s="14"/>
      <c r="B185" s="245"/>
      <c r="C185" s="246"/>
      <c r="D185" s="235" t="s">
        <v>175</v>
      </c>
      <c r="E185" s="247" t="s">
        <v>19</v>
      </c>
      <c r="F185" s="248" t="s">
        <v>177</v>
      </c>
      <c r="G185" s="246"/>
      <c r="H185" s="249">
        <v>2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175</v>
      </c>
      <c r="AU185" s="255" t="s">
        <v>79</v>
      </c>
      <c r="AV185" s="14" t="s">
        <v>171</v>
      </c>
      <c r="AW185" s="14" t="s">
        <v>32</v>
      </c>
      <c r="AX185" s="14" t="s">
        <v>77</v>
      </c>
      <c r="AY185" s="255" t="s">
        <v>164</v>
      </c>
    </row>
    <row r="186" s="2" customFormat="1" ht="21.75" customHeight="1">
      <c r="A186" s="41"/>
      <c r="B186" s="42"/>
      <c r="C186" s="277" t="s">
        <v>371</v>
      </c>
      <c r="D186" s="277" t="s">
        <v>306</v>
      </c>
      <c r="E186" s="278" t="s">
        <v>597</v>
      </c>
      <c r="F186" s="279" t="s">
        <v>598</v>
      </c>
      <c r="G186" s="280" t="s">
        <v>385</v>
      </c>
      <c r="H186" s="281">
        <v>2</v>
      </c>
      <c r="I186" s="282"/>
      <c r="J186" s="283">
        <f>ROUND(I186*H186,2)</f>
        <v>0</v>
      </c>
      <c r="K186" s="279" t="s">
        <v>19</v>
      </c>
      <c r="L186" s="284"/>
      <c r="M186" s="285" t="s">
        <v>19</v>
      </c>
      <c r="N186" s="286" t="s">
        <v>41</v>
      </c>
      <c r="O186" s="87"/>
      <c r="P186" s="224">
        <f>O186*H186</f>
        <v>0</v>
      </c>
      <c r="Q186" s="224">
        <v>0.0126</v>
      </c>
      <c r="R186" s="224">
        <f>Q186*H186</f>
        <v>0.0252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217</v>
      </c>
      <c r="AT186" s="226" t="s">
        <v>306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599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600</v>
      </c>
      <c r="G187" s="234"/>
      <c r="H187" s="238">
        <v>2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79</v>
      </c>
      <c r="AV187" s="13" t="s">
        <v>79</v>
      </c>
      <c r="AW187" s="13" t="s">
        <v>32</v>
      </c>
      <c r="AX187" s="13" t="s">
        <v>70</v>
      </c>
      <c r="AY187" s="244" t="s">
        <v>164</v>
      </c>
    </row>
    <row r="188" s="14" customFormat="1">
      <c r="A188" s="14"/>
      <c r="B188" s="245"/>
      <c r="C188" s="246"/>
      <c r="D188" s="235" t="s">
        <v>175</v>
      </c>
      <c r="E188" s="247" t="s">
        <v>19</v>
      </c>
      <c r="F188" s="248" t="s">
        <v>177</v>
      </c>
      <c r="G188" s="246"/>
      <c r="H188" s="249">
        <v>2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175</v>
      </c>
      <c r="AU188" s="255" t="s">
        <v>79</v>
      </c>
      <c r="AV188" s="14" t="s">
        <v>171</v>
      </c>
      <c r="AW188" s="14" t="s">
        <v>32</v>
      </c>
      <c r="AX188" s="14" t="s">
        <v>77</v>
      </c>
      <c r="AY188" s="255" t="s">
        <v>164</v>
      </c>
    </row>
    <row r="189" s="2" customFormat="1" ht="21.75" customHeight="1">
      <c r="A189" s="41"/>
      <c r="B189" s="42"/>
      <c r="C189" s="277" t="s">
        <v>382</v>
      </c>
      <c r="D189" s="277" t="s">
        <v>306</v>
      </c>
      <c r="E189" s="278" t="s">
        <v>601</v>
      </c>
      <c r="F189" s="279" t="s">
        <v>602</v>
      </c>
      <c r="G189" s="280" t="s">
        <v>385</v>
      </c>
      <c r="H189" s="281">
        <v>1</v>
      </c>
      <c r="I189" s="282"/>
      <c r="J189" s="283">
        <f>ROUND(I189*H189,2)</f>
        <v>0</v>
      </c>
      <c r="K189" s="279" t="s">
        <v>19</v>
      </c>
      <c r="L189" s="284"/>
      <c r="M189" s="285" t="s">
        <v>19</v>
      </c>
      <c r="N189" s="286" t="s">
        <v>41</v>
      </c>
      <c r="O189" s="87"/>
      <c r="P189" s="224">
        <f>O189*H189</f>
        <v>0</v>
      </c>
      <c r="Q189" s="224">
        <v>0.0126</v>
      </c>
      <c r="R189" s="224">
        <f>Q189*H189</f>
        <v>0.0126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217</v>
      </c>
      <c r="AT189" s="226" t="s">
        <v>306</v>
      </c>
      <c r="AU189" s="226" t="s">
        <v>79</v>
      </c>
      <c r="AY189" s="20" t="s">
        <v>164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77</v>
      </c>
      <c r="BK189" s="227">
        <f>ROUND(I189*H189,2)</f>
        <v>0</v>
      </c>
      <c r="BL189" s="20" t="s">
        <v>171</v>
      </c>
      <c r="BM189" s="226" t="s">
        <v>603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604</v>
      </c>
      <c r="G190" s="234"/>
      <c r="H190" s="238">
        <v>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4" customFormat="1">
      <c r="A191" s="14"/>
      <c r="B191" s="245"/>
      <c r="C191" s="246"/>
      <c r="D191" s="235" t="s">
        <v>175</v>
      </c>
      <c r="E191" s="247" t="s">
        <v>19</v>
      </c>
      <c r="F191" s="248" t="s">
        <v>177</v>
      </c>
      <c r="G191" s="246"/>
      <c r="H191" s="249">
        <v>1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175</v>
      </c>
      <c r="AU191" s="255" t="s">
        <v>79</v>
      </c>
      <c r="AV191" s="14" t="s">
        <v>171</v>
      </c>
      <c r="AW191" s="14" t="s">
        <v>32</v>
      </c>
      <c r="AX191" s="14" t="s">
        <v>77</v>
      </c>
      <c r="AY191" s="255" t="s">
        <v>164</v>
      </c>
    </row>
    <row r="192" s="2" customFormat="1" ht="16.5" customHeight="1">
      <c r="A192" s="41"/>
      <c r="B192" s="42"/>
      <c r="C192" s="215" t="s">
        <v>388</v>
      </c>
      <c r="D192" s="215" t="s">
        <v>166</v>
      </c>
      <c r="E192" s="216" t="s">
        <v>605</v>
      </c>
      <c r="F192" s="217" t="s">
        <v>606</v>
      </c>
      <c r="G192" s="218" t="s">
        <v>200</v>
      </c>
      <c r="H192" s="219">
        <v>26</v>
      </c>
      <c r="I192" s="220"/>
      <c r="J192" s="221">
        <f>ROUND(I192*H192,2)</f>
        <v>0</v>
      </c>
      <c r="K192" s="217" t="s">
        <v>170</v>
      </c>
      <c r="L192" s="47"/>
      <c r="M192" s="222" t="s">
        <v>19</v>
      </c>
      <c r="N192" s="223" t="s">
        <v>41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171</v>
      </c>
      <c r="AT192" s="226" t="s">
        <v>166</v>
      </c>
      <c r="AU192" s="226" t="s">
        <v>79</v>
      </c>
      <c r="AY192" s="20" t="s">
        <v>164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77</v>
      </c>
      <c r="BK192" s="227">
        <f>ROUND(I192*H192,2)</f>
        <v>0</v>
      </c>
      <c r="BL192" s="20" t="s">
        <v>171</v>
      </c>
      <c r="BM192" s="226" t="s">
        <v>607</v>
      </c>
    </row>
    <row r="193" s="2" customFormat="1">
      <c r="A193" s="41"/>
      <c r="B193" s="42"/>
      <c r="C193" s="43"/>
      <c r="D193" s="228" t="s">
        <v>173</v>
      </c>
      <c r="E193" s="43"/>
      <c r="F193" s="229" t="s">
        <v>608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173</v>
      </c>
      <c r="AU193" s="20" t="s">
        <v>79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609</v>
      </c>
      <c r="G194" s="234"/>
      <c r="H194" s="238">
        <v>26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79</v>
      </c>
      <c r="AV194" s="13" t="s">
        <v>79</v>
      </c>
      <c r="AW194" s="13" t="s">
        <v>32</v>
      </c>
      <c r="AX194" s="13" t="s">
        <v>70</v>
      </c>
      <c r="AY194" s="244" t="s">
        <v>164</v>
      </c>
    </row>
    <row r="195" s="14" customFormat="1">
      <c r="A195" s="14"/>
      <c r="B195" s="245"/>
      <c r="C195" s="246"/>
      <c r="D195" s="235" t="s">
        <v>175</v>
      </c>
      <c r="E195" s="247" t="s">
        <v>19</v>
      </c>
      <c r="F195" s="248" t="s">
        <v>177</v>
      </c>
      <c r="G195" s="246"/>
      <c r="H195" s="249">
        <v>26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175</v>
      </c>
      <c r="AU195" s="255" t="s">
        <v>79</v>
      </c>
      <c r="AV195" s="14" t="s">
        <v>171</v>
      </c>
      <c r="AW195" s="14" t="s">
        <v>32</v>
      </c>
      <c r="AX195" s="14" t="s">
        <v>77</v>
      </c>
      <c r="AY195" s="255" t="s">
        <v>164</v>
      </c>
    </row>
    <row r="196" s="2" customFormat="1" ht="16.5" customHeight="1">
      <c r="A196" s="41"/>
      <c r="B196" s="42"/>
      <c r="C196" s="215" t="s">
        <v>393</v>
      </c>
      <c r="D196" s="215" t="s">
        <v>166</v>
      </c>
      <c r="E196" s="216" t="s">
        <v>610</v>
      </c>
      <c r="F196" s="217" t="s">
        <v>611</v>
      </c>
      <c r="G196" s="218" t="s">
        <v>200</v>
      </c>
      <c r="H196" s="219">
        <v>26</v>
      </c>
      <c r="I196" s="220"/>
      <c r="J196" s="221">
        <f>ROUND(I196*H196,2)</f>
        <v>0</v>
      </c>
      <c r="K196" s="217" t="s">
        <v>170</v>
      </c>
      <c r="L196" s="47"/>
      <c r="M196" s="222" t="s">
        <v>19</v>
      </c>
      <c r="N196" s="223" t="s">
        <v>41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171</v>
      </c>
      <c r="AT196" s="226" t="s">
        <v>166</v>
      </c>
      <c r="AU196" s="226" t="s">
        <v>79</v>
      </c>
      <c r="AY196" s="20" t="s">
        <v>164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77</v>
      </c>
      <c r="BK196" s="227">
        <f>ROUND(I196*H196,2)</f>
        <v>0</v>
      </c>
      <c r="BL196" s="20" t="s">
        <v>171</v>
      </c>
      <c r="BM196" s="226" t="s">
        <v>612</v>
      </c>
    </row>
    <row r="197" s="2" customFormat="1">
      <c r="A197" s="41"/>
      <c r="B197" s="42"/>
      <c r="C197" s="43"/>
      <c r="D197" s="228" t="s">
        <v>173</v>
      </c>
      <c r="E197" s="43"/>
      <c r="F197" s="229" t="s">
        <v>613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173</v>
      </c>
      <c r="AU197" s="20" t="s">
        <v>79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609</v>
      </c>
      <c r="G198" s="234"/>
      <c r="H198" s="238">
        <v>26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4" customFormat="1">
      <c r="A199" s="14"/>
      <c r="B199" s="245"/>
      <c r="C199" s="246"/>
      <c r="D199" s="235" t="s">
        <v>175</v>
      </c>
      <c r="E199" s="247" t="s">
        <v>19</v>
      </c>
      <c r="F199" s="248" t="s">
        <v>177</v>
      </c>
      <c r="G199" s="246"/>
      <c r="H199" s="249">
        <v>26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175</v>
      </c>
      <c r="AU199" s="255" t="s">
        <v>79</v>
      </c>
      <c r="AV199" s="14" t="s">
        <v>171</v>
      </c>
      <c r="AW199" s="14" t="s">
        <v>32</v>
      </c>
      <c r="AX199" s="14" t="s">
        <v>77</v>
      </c>
      <c r="AY199" s="255" t="s">
        <v>164</v>
      </c>
    </row>
    <row r="200" s="2" customFormat="1" ht="16.5" customHeight="1">
      <c r="A200" s="41"/>
      <c r="B200" s="42"/>
      <c r="C200" s="215" t="s">
        <v>398</v>
      </c>
      <c r="D200" s="215" t="s">
        <v>166</v>
      </c>
      <c r="E200" s="216" t="s">
        <v>614</v>
      </c>
      <c r="F200" s="217" t="s">
        <v>615</v>
      </c>
      <c r="G200" s="218" t="s">
        <v>200</v>
      </c>
      <c r="H200" s="219">
        <v>188.5</v>
      </c>
      <c r="I200" s="220"/>
      <c r="J200" s="221">
        <f>ROUND(I200*H200,2)</f>
        <v>0</v>
      </c>
      <c r="K200" s="217" t="s">
        <v>170</v>
      </c>
      <c r="L200" s="47"/>
      <c r="M200" s="222" t="s">
        <v>19</v>
      </c>
      <c r="N200" s="223" t="s">
        <v>41</v>
      </c>
      <c r="O200" s="87"/>
      <c r="P200" s="224">
        <f>O200*H200</f>
        <v>0</v>
      </c>
      <c r="Q200" s="224">
        <v>0</v>
      </c>
      <c r="R200" s="224">
        <f>Q200*H200</f>
        <v>0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171</v>
      </c>
      <c r="AT200" s="226" t="s">
        <v>166</v>
      </c>
      <c r="AU200" s="226" t="s">
        <v>79</v>
      </c>
      <c r="AY200" s="20" t="s">
        <v>164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77</v>
      </c>
      <c r="BK200" s="227">
        <f>ROUND(I200*H200,2)</f>
        <v>0</v>
      </c>
      <c r="BL200" s="20" t="s">
        <v>171</v>
      </c>
      <c r="BM200" s="226" t="s">
        <v>616</v>
      </c>
    </row>
    <row r="201" s="2" customFormat="1">
      <c r="A201" s="41"/>
      <c r="B201" s="42"/>
      <c r="C201" s="43"/>
      <c r="D201" s="228" t="s">
        <v>173</v>
      </c>
      <c r="E201" s="43"/>
      <c r="F201" s="229" t="s">
        <v>617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173</v>
      </c>
      <c r="AU201" s="20" t="s">
        <v>79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618</v>
      </c>
      <c r="G202" s="234"/>
      <c r="H202" s="238">
        <v>188.5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79</v>
      </c>
      <c r="AV202" s="13" t="s">
        <v>79</v>
      </c>
      <c r="AW202" s="13" t="s">
        <v>32</v>
      </c>
      <c r="AX202" s="13" t="s">
        <v>70</v>
      </c>
      <c r="AY202" s="244" t="s">
        <v>164</v>
      </c>
    </row>
    <row r="203" s="14" customFormat="1">
      <c r="A203" s="14"/>
      <c r="B203" s="245"/>
      <c r="C203" s="246"/>
      <c r="D203" s="235" t="s">
        <v>175</v>
      </c>
      <c r="E203" s="247" t="s">
        <v>19</v>
      </c>
      <c r="F203" s="248" t="s">
        <v>177</v>
      </c>
      <c r="G203" s="246"/>
      <c r="H203" s="249">
        <v>188.5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175</v>
      </c>
      <c r="AU203" s="255" t="s">
        <v>79</v>
      </c>
      <c r="AV203" s="14" t="s">
        <v>171</v>
      </c>
      <c r="AW203" s="14" t="s">
        <v>32</v>
      </c>
      <c r="AX203" s="14" t="s">
        <v>77</v>
      </c>
      <c r="AY203" s="255" t="s">
        <v>164</v>
      </c>
    </row>
    <row r="204" s="2" customFormat="1" ht="16.5" customHeight="1">
      <c r="A204" s="41"/>
      <c r="B204" s="42"/>
      <c r="C204" s="215" t="s">
        <v>403</v>
      </c>
      <c r="D204" s="215" t="s">
        <v>166</v>
      </c>
      <c r="E204" s="216" t="s">
        <v>619</v>
      </c>
      <c r="F204" s="217" t="s">
        <v>620</v>
      </c>
      <c r="G204" s="218" t="s">
        <v>200</v>
      </c>
      <c r="H204" s="219">
        <v>188.5</v>
      </c>
      <c r="I204" s="220"/>
      <c r="J204" s="221">
        <f>ROUND(I204*H204,2)</f>
        <v>0</v>
      </c>
      <c r="K204" s="217" t="s">
        <v>170</v>
      </c>
      <c r="L204" s="47"/>
      <c r="M204" s="222" t="s">
        <v>19</v>
      </c>
      <c r="N204" s="223" t="s">
        <v>41</v>
      </c>
      <c r="O204" s="87"/>
      <c r="P204" s="224">
        <f>O204*H204</f>
        <v>0</v>
      </c>
      <c r="Q204" s="224">
        <v>0</v>
      </c>
      <c r="R204" s="224">
        <f>Q204*H204</f>
        <v>0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171</v>
      </c>
      <c r="AT204" s="226" t="s">
        <v>166</v>
      </c>
      <c r="AU204" s="226" t="s">
        <v>79</v>
      </c>
      <c r="AY204" s="20" t="s">
        <v>164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77</v>
      </c>
      <c r="BK204" s="227">
        <f>ROUND(I204*H204,2)</f>
        <v>0</v>
      </c>
      <c r="BL204" s="20" t="s">
        <v>171</v>
      </c>
      <c r="BM204" s="226" t="s">
        <v>621</v>
      </c>
    </row>
    <row r="205" s="2" customFormat="1">
      <c r="A205" s="41"/>
      <c r="B205" s="42"/>
      <c r="C205" s="43"/>
      <c r="D205" s="228" t="s">
        <v>173</v>
      </c>
      <c r="E205" s="43"/>
      <c r="F205" s="229" t="s">
        <v>622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173</v>
      </c>
      <c r="AU205" s="20" t="s">
        <v>79</v>
      </c>
    </row>
    <row r="206" s="2" customFormat="1" ht="16.5" customHeight="1">
      <c r="A206" s="41"/>
      <c r="B206" s="42"/>
      <c r="C206" s="215" t="s">
        <v>408</v>
      </c>
      <c r="D206" s="215" t="s">
        <v>166</v>
      </c>
      <c r="E206" s="216" t="s">
        <v>623</v>
      </c>
      <c r="F206" s="217" t="s">
        <v>624</v>
      </c>
      <c r="G206" s="218" t="s">
        <v>385</v>
      </c>
      <c r="H206" s="219">
        <v>8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41</v>
      </c>
      <c r="O206" s="87"/>
      <c r="P206" s="224">
        <f>O206*H206</f>
        <v>0</v>
      </c>
      <c r="Q206" s="224">
        <v>0.45937290600000003</v>
      </c>
      <c r="R206" s="224">
        <f>Q206*H206</f>
        <v>3.6749832480000002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625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626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79</v>
      </c>
    </row>
    <row r="208" s="2" customFormat="1" ht="24.15" customHeight="1">
      <c r="A208" s="41"/>
      <c r="B208" s="42"/>
      <c r="C208" s="215" t="s">
        <v>413</v>
      </c>
      <c r="D208" s="215" t="s">
        <v>166</v>
      </c>
      <c r="E208" s="216" t="s">
        <v>627</v>
      </c>
      <c r="F208" s="217" t="s">
        <v>628</v>
      </c>
      <c r="G208" s="218" t="s">
        <v>200</v>
      </c>
      <c r="H208" s="219">
        <v>26</v>
      </c>
      <c r="I208" s="220"/>
      <c r="J208" s="221">
        <f>ROUND(I208*H208,2)</f>
        <v>0</v>
      </c>
      <c r="K208" s="217" t="s">
        <v>19</v>
      </c>
      <c r="L208" s="47"/>
      <c r="M208" s="222" t="s">
        <v>19</v>
      </c>
      <c r="N208" s="223" t="s">
        <v>41</v>
      </c>
      <c r="O208" s="87"/>
      <c r="P208" s="224">
        <f>O208*H208</f>
        <v>0</v>
      </c>
      <c r="Q208" s="224">
        <v>0.0032100000000000002</v>
      </c>
      <c r="R208" s="224">
        <f>Q208*H208</f>
        <v>0.083460000000000006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79</v>
      </c>
      <c r="AY208" s="20" t="s">
        <v>164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77</v>
      </c>
      <c r="BK208" s="227">
        <f>ROUND(I208*H208,2)</f>
        <v>0</v>
      </c>
      <c r="BL208" s="20" t="s">
        <v>171</v>
      </c>
      <c r="BM208" s="226" t="s">
        <v>629</v>
      </c>
    </row>
    <row r="209" s="2" customFormat="1">
      <c r="A209" s="41"/>
      <c r="B209" s="42"/>
      <c r="C209" s="43"/>
      <c r="D209" s="235" t="s">
        <v>479</v>
      </c>
      <c r="E209" s="43"/>
      <c r="F209" s="291" t="s">
        <v>630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479</v>
      </c>
      <c r="AU209" s="20" t="s">
        <v>79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609</v>
      </c>
      <c r="G210" s="234"/>
      <c r="H210" s="238">
        <v>26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4" customFormat="1">
      <c r="A211" s="14"/>
      <c r="B211" s="245"/>
      <c r="C211" s="246"/>
      <c r="D211" s="235" t="s">
        <v>175</v>
      </c>
      <c r="E211" s="247" t="s">
        <v>19</v>
      </c>
      <c r="F211" s="248" t="s">
        <v>177</v>
      </c>
      <c r="G211" s="246"/>
      <c r="H211" s="249">
        <v>26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175</v>
      </c>
      <c r="AU211" s="255" t="s">
        <v>79</v>
      </c>
      <c r="AV211" s="14" t="s">
        <v>171</v>
      </c>
      <c r="AW211" s="14" t="s">
        <v>32</v>
      </c>
      <c r="AX211" s="14" t="s">
        <v>77</v>
      </c>
      <c r="AY211" s="255" t="s">
        <v>164</v>
      </c>
    </row>
    <row r="212" s="2" customFormat="1" ht="16.5" customHeight="1">
      <c r="A212" s="41"/>
      <c r="B212" s="42"/>
      <c r="C212" s="215" t="s">
        <v>420</v>
      </c>
      <c r="D212" s="215" t="s">
        <v>166</v>
      </c>
      <c r="E212" s="216" t="s">
        <v>631</v>
      </c>
      <c r="F212" s="217" t="s">
        <v>632</v>
      </c>
      <c r="G212" s="218" t="s">
        <v>385</v>
      </c>
      <c r="H212" s="219">
        <v>4</v>
      </c>
      <c r="I212" s="220"/>
      <c r="J212" s="221">
        <f>ROUND(I212*H212,2)</f>
        <v>0</v>
      </c>
      <c r="K212" s="217" t="s">
        <v>19</v>
      </c>
      <c r="L212" s="47"/>
      <c r="M212" s="222" t="s">
        <v>19</v>
      </c>
      <c r="N212" s="223" t="s">
        <v>41</v>
      </c>
      <c r="O212" s="87"/>
      <c r="P212" s="224">
        <f>O212*H212</f>
        <v>0</v>
      </c>
      <c r="Q212" s="224">
        <v>0.00015799999999999999</v>
      </c>
      <c r="R212" s="224">
        <f>Q212*H212</f>
        <v>0.00063199999999999997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171</v>
      </c>
      <c r="AT212" s="226" t="s">
        <v>166</v>
      </c>
      <c r="AU212" s="226" t="s">
        <v>79</v>
      </c>
      <c r="AY212" s="20" t="s">
        <v>164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77</v>
      </c>
      <c r="BK212" s="227">
        <f>ROUND(I212*H212,2)</f>
        <v>0</v>
      </c>
      <c r="BL212" s="20" t="s">
        <v>171</v>
      </c>
      <c r="BM212" s="226" t="s">
        <v>633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634</v>
      </c>
      <c r="G213" s="234"/>
      <c r="H213" s="238">
        <v>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4" customFormat="1">
      <c r="A214" s="14"/>
      <c r="B214" s="245"/>
      <c r="C214" s="246"/>
      <c r="D214" s="235" t="s">
        <v>175</v>
      </c>
      <c r="E214" s="247" t="s">
        <v>19</v>
      </c>
      <c r="F214" s="248" t="s">
        <v>177</v>
      </c>
      <c r="G214" s="246"/>
      <c r="H214" s="249">
        <v>4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175</v>
      </c>
      <c r="AU214" s="255" t="s">
        <v>79</v>
      </c>
      <c r="AV214" s="14" t="s">
        <v>171</v>
      </c>
      <c r="AW214" s="14" t="s">
        <v>32</v>
      </c>
      <c r="AX214" s="14" t="s">
        <v>77</v>
      </c>
      <c r="AY214" s="255" t="s">
        <v>164</v>
      </c>
    </row>
    <row r="215" s="2" customFormat="1" ht="16.5" customHeight="1">
      <c r="A215" s="41"/>
      <c r="B215" s="42"/>
      <c r="C215" s="215" t="s">
        <v>427</v>
      </c>
      <c r="D215" s="215" t="s">
        <v>166</v>
      </c>
      <c r="E215" s="216" t="s">
        <v>635</v>
      </c>
      <c r="F215" s="217" t="s">
        <v>636</v>
      </c>
      <c r="G215" s="218" t="s">
        <v>200</v>
      </c>
      <c r="H215" s="219">
        <v>45</v>
      </c>
      <c r="I215" s="220"/>
      <c r="J215" s="221">
        <f>ROUND(I215*H215,2)</f>
        <v>0</v>
      </c>
      <c r="K215" s="217" t="s">
        <v>170</v>
      </c>
      <c r="L215" s="47"/>
      <c r="M215" s="222" t="s">
        <v>19</v>
      </c>
      <c r="N215" s="223" t="s">
        <v>41</v>
      </c>
      <c r="O215" s="87"/>
      <c r="P215" s="224">
        <f>O215*H215</f>
        <v>0</v>
      </c>
      <c r="Q215" s="224">
        <v>6.9999999999999994E-05</v>
      </c>
      <c r="R215" s="224">
        <f>Q215*H215</f>
        <v>0.0031499999999999996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171</v>
      </c>
      <c r="AT215" s="226" t="s">
        <v>166</v>
      </c>
      <c r="AU215" s="226" t="s">
        <v>79</v>
      </c>
      <c r="AY215" s="20" t="s">
        <v>164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77</v>
      </c>
      <c r="BK215" s="227">
        <f>ROUND(I215*H215,2)</f>
        <v>0</v>
      </c>
      <c r="BL215" s="20" t="s">
        <v>171</v>
      </c>
      <c r="BM215" s="226" t="s">
        <v>637</v>
      </c>
    </row>
    <row r="216" s="2" customFormat="1">
      <c r="A216" s="41"/>
      <c r="B216" s="42"/>
      <c r="C216" s="43"/>
      <c r="D216" s="228" t="s">
        <v>173</v>
      </c>
      <c r="E216" s="43"/>
      <c r="F216" s="229" t="s">
        <v>638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173</v>
      </c>
      <c r="AU216" s="20" t="s">
        <v>79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639</v>
      </c>
      <c r="G217" s="234"/>
      <c r="H217" s="238">
        <v>45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4" customFormat="1">
      <c r="A218" s="14"/>
      <c r="B218" s="245"/>
      <c r="C218" s="246"/>
      <c r="D218" s="235" t="s">
        <v>175</v>
      </c>
      <c r="E218" s="247" t="s">
        <v>19</v>
      </c>
      <c r="F218" s="248" t="s">
        <v>177</v>
      </c>
      <c r="G218" s="246"/>
      <c r="H218" s="249">
        <v>45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175</v>
      </c>
      <c r="AU218" s="255" t="s">
        <v>79</v>
      </c>
      <c r="AV218" s="14" t="s">
        <v>171</v>
      </c>
      <c r="AW218" s="14" t="s">
        <v>32</v>
      </c>
      <c r="AX218" s="14" t="s">
        <v>77</v>
      </c>
      <c r="AY218" s="255" t="s">
        <v>164</v>
      </c>
    </row>
    <row r="219" s="12" customFormat="1" ht="22.8" customHeight="1">
      <c r="A219" s="12"/>
      <c r="B219" s="199"/>
      <c r="C219" s="200"/>
      <c r="D219" s="201" t="s">
        <v>69</v>
      </c>
      <c r="E219" s="213" t="s">
        <v>640</v>
      </c>
      <c r="F219" s="213" t="s">
        <v>641</v>
      </c>
      <c r="G219" s="200"/>
      <c r="H219" s="200"/>
      <c r="I219" s="203"/>
      <c r="J219" s="214">
        <f>BK219</f>
        <v>0</v>
      </c>
      <c r="K219" s="200"/>
      <c r="L219" s="205"/>
      <c r="M219" s="206"/>
      <c r="N219" s="207"/>
      <c r="O219" s="207"/>
      <c r="P219" s="208">
        <f>SUM(P220:P231)</f>
        <v>0</v>
      </c>
      <c r="Q219" s="207"/>
      <c r="R219" s="208">
        <f>SUM(R220:R231)</f>
        <v>0.080000000000000002</v>
      </c>
      <c r="S219" s="207"/>
      <c r="T219" s="209">
        <f>SUM(T220:T231)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0" t="s">
        <v>77</v>
      </c>
      <c r="AT219" s="211" t="s">
        <v>69</v>
      </c>
      <c r="AU219" s="211" t="s">
        <v>77</v>
      </c>
      <c r="AY219" s="210" t="s">
        <v>164</v>
      </c>
      <c r="BK219" s="212">
        <f>SUM(BK220:BK231)</f>
        <v>0</v>
      </c>
    </row>
    <row r="220" s="2" customFormat="1" ht="24.15" customHeight="1">
      <c r="A220" s="41"/>
      <c r="B220" s="42"/>
      <c r="C220" s="215" t="s">
        <v>433</v>
      </c>
      <c r="D220" s="215" t="s">
        <v>166</v>
      </c>
      <c r="E220" s="216" t="s">
        <v>642</v>
      </c>
      <c r="F220" s="217" t="s">
        <v>643</v>
      </c>
      <c r="G220" s="218" t="s">
        <v>385</v>
      </c>
      <c r="H220" s="219">
        <v>12</v>
      </c>
      <c r="I220" s="220"/>
      <c r="J220" s="221">
        <f>ROUND(I220*H220,2)</f>
        <v>0</v>
      </c>
      <c r="K220" s="217" t="s">
        <v>19</v>
      </c>
      <c r="L220" s="47"/>
      <c r="M220" s="222" t="s">
        <v>19</v>
      </c>
      <c r="N220" s="223" t="s">
        <v>41</v>
      </c>
      <c r="O220" s="87"/>
      <c r="P220" s="224">
        <f>O220*H220</f>
        <v>0</v>
      </c>
      <c r="Q220" s="224">
        <v>0.002</v>
      </c>
      <c r="R220" s="224">
        <f>Q220*H220</f>
        <v>0.024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79</v>
      </c>
      <c r="AY220" s="20" t="s">
        <v>164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77</v>
      </c>
      <c r="BK220" s="227">
        <f>ROUND(I220*H220,2)</f>
        <v>0</v>
      </c>
      <c r="BL220" s="20" t="s">
        <v>171</v>
      </c>
      <c r="BM220" s="226" t="s">
        <v>644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645</v>
      </c>
      <c r="G221" s="234"/>
      <c r="H221" s="238">
        <v>12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79</v>
      </c>
      <c r="AV221" s="13" t="s">
        <v>79</v>
      </c>
      <c r="AW221" s="13" t="s">
        <v>32</v>
      </c>
      <c r="AX221" s="13" t="s">
        <v>70</v>
      </c>
      <c r="AY221" s="244" t="s">
        <v>164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177</v>
      </c>
      <c r="G222" s="246"/>
      <c r="H222" s="249">
        <v>12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79</v>
      </c>
      <c r="AV222" s="14" t="s">
        <v>171</v>
      </c>
      <c r="AW222" s="14" t="s">
        <v>32</v>
      </c>
      <c r="AX222" s="14" t="s">
        <v>77</v>
      </c>
      <c r="AY222" s="255" t="s">
        <v>164</v>
      </c>
    </row>
    <row r="223" s="2" customFormat="1" ht="24.15" customHeight="1">
      <c r="A223" s="41"/>
      <c r="B223" s="42"/>
      <c r="C223" s="215" t="s">
        <v>439</v>
      </c>
      <c r="D223" s="215" t="s">
        <v>166</v>
      </c>
      <c r="E223" s="216" t="s">
        <v>646</v>
      </c>
      <c r="F223" s="217" t="s">
        <v>647</v>
      </c>
      <c r="G223" s="218" t="s">
        <v>385</v>
      </c>
      <c r="H223" s="219">
        <v>12</v>
      </c>
      <c r="I223" s="220"/>
      <c r="J223" s="221">
        <f>ROUND(I223*H223,2)</f>
        <v>0</v>
      </c>
      <c r="K223" s="217" t="s">
        <v>19</v>
      </c>
      <c r="L223" s="47"/>
      <c r="M223" s="222" t="s">
        <v>19</v>
      </c>
      <c r="N223" s="223" t="s">
        <v>41</v>
      </c>
      <c r="O223" s="87"/>
      <c r="P223" s="224">
        <f>O223*H223</f>
        <v>0</v>
      </c>
      <c r="Q223" s="224">
        <v>0.002</v>
      </c>
      <c r="R223" s="224">
        <f>Q223*H223</f>
        <v>0.024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79</v>
      </c>
      <c r="AY223" s="20" t="s">
        <v>164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77</v>
      </c>
      <c r="BK223" s="227">
        <f>ROUND(I223*H223,2)</f>
        <v>0</v>
      </c>
      <c r="BL223" s="20" t="s">
        <v>171</v>
      </c>
      <c r="BM223" s="226" t="s">
        <v>648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649</v>
      </c>
      <c r="G224" s="234"/>
      <c r="H224" s="238">
        <v>12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4" customFormat="1">
      <c r="A225" s="14"/>
      <c r="B225" s="245"/>
      <c r="C225" s="246"/>
      <c r="D225" s="235" t="s">
        <v>175</v>
      </c>
      <c r="E225" s="247" t="s">
        <v>19</v>
      </c>
      <c r="F225" s="248" t="s">
        <v>177</v>
      </c>
      <c r="G225" s="246"/>
      <c r="H225" s="249">
        <v>12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175</v>
      </c>
      <c r="AU225" s="255" t="s">
        <v>79</v>
      </c>
      <c r="AV225" s="14" t="s">
        <v>171</v>
      </c>
      <c r="AW225" s="14" t="s">
        <v>32</v>
      </c>
      <c r="AX225" s="14" t="s">
        <v>77</v>
      </c>
      <c r="AY225" s="255" t="s">
        <v>164</v>
      </c>
    </row>
    <row r="226" s="2" customFormat="1" ht="24.15" customHeight="1">
      <c r="A226" s="41"/>
      <c r="B226" s="42"/>
      <c r="C226" s="215" t="s">
        <v>444</v>
      </c>
      <c r="D226" s="215" t="s">
        <v>166</v>
      </c>
      <c r="E226" s="216" t="s">
        <v>650</v>
      </c>
      <c r="F226" s="217" t="s">
        <v>651</v>
      </c>
      <c r="G226" s="218" t="s">
        <v>385</v>
      </c>
      <c r="H226" s="219">
        <v>2</v>
      </c>
      <c r="I226" s="220"/>
      <c r="J226" s="221">
        <f>ROUND(I226*H226,2)</f>
        <v>0</v>
      </c>
      <c r="K226" s="217" t="s">
        <v>19</v>
      </c>
      <c r="L226" s="47"/>
      <c r="M226" s="222" t="s">
        <v>19</v>
      </c>
      <c r="N226" s="223" t="s">
        <v>41</v>
      </c>
      <c r="O226" s="87"/>
      <c r="P226" s="224">
        <f>O226*H226</f>
        <v>0</v>
      </c>
      <c r="Q226" s="224">
        <v>0.002</v>
      </c>
      <c r="R226" s="224">
        <f>Q226*H226</f>
        <v>0.0040000000000000001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171</v>
      </c>
      <c r="AT226" s="226" t="s">
        <v>166</v>
      </c>
      <c r="AU226" s="226" t="s">
        <v>79</v>
      </c>
      <c r="AY226" s="20" t="s">
        <v>164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77</v>
      </c>
      <c r="BK226" s="227">
        <f>ROUND(I226*H226,2)</f>
        <v>0</v>
      </c>
      <c r="BL226" s="20" t="s">
        <v>171</v>
      </c>
      <c r="BM226" s="226" t="s">
        <v>652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653</v>
      </c>
      <c r="G227" s="234"/>
      <c r="H227" s="238">
        <v>2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79</v>
      </c>
      <c r="AV227" s="13" t="s">
        <v>79</v>
      </c>
      <c r="AW227" s="13" t="s">
        <v>32</v>
      </c>
      <c r="AX227" s="13" t="s">
        <v>70</v>
      </c>
      <c r="AY227" s="244" t="s">
        <v>164</v>
      </c>
    </row>
    <row r="228" s="14" customFormat="1">
      <c r="A228" s="14"/>
      <c r="B228" s="245"/>
      <c r="C228" s="246"/>
      <c r="D228" s="235" t="s">
        <v>175</v>
      </c>
      <c r="E228" s="247" t="s">
        <v>19</v>
      </c>
      <c r="F228" s="248" t="s">
        <v>177</v>
      </c>
      <c r="G228" s="246"/>
      <c r="H228" s="249">
        <v>2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175</v>
      </c>
      <c r="AU228" s="255" t="s">
        <v>79</v>
      </c>
      <c r="AV228" s="14" t="s">
        <v>171</v>
      </c>
      <c r="AW228" s="14" t="s">
        <v>32</v>
      </c>
      <c r="AX228" s="14" t="s">
        <v>77</v>
      </c>
      <c r="AY228" s="255" t="s">
        <v>164</v>
      </c>
    </row>
    <row r="229" s="2" customFormat="1" ht="24.15" customHeight="1">
      <c r="A229" s="41"/>
      <c r="B229" s="42"/>
      <c r="C229" s="215" t="s">
        <v>450</v>
      </c>
      <c r="D229" s="215" t="s">
        <v>166</v>
      </c>
      <c r="E229" s="216" t="s">
        <v>654</v>
      </c>
      <c r="F229" s="217" t="s">
        <v>655</v>
      </c>
      <c r="G229" s="218" t="s">
        <v>385</v>
      </c>
      <c r="H229" s="219">
        <v>14</v>
      </c>
      <c r="I229" s="220"/>
      <c r="J229" s="221">
        <f>ROUND(I229*H229,2)</f>
        <v>0</v>
      </c>
      <c r="K229" s="217" t="s">
        <v>19</v>
      </c>
      <c r="L229" s="47"/>
      <c r="M229" s="222" t="s">
        <v>19</v>
      </c>
      <c r="N229" s="223" t="s">
        <v>41</v>
      </c>
      <c r="O229" s="87"/>
      <c r="P229" s="224">
        <f>O229*H229</f>
        <v>0</v>
      </c>
      <c r="Q229" s="224">
        <v>0.002</v>
      </c>
      <c r="R229" s="224">
        <f>Q229*H229</f>
        <v>0.028000000000000001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171</v>
      </c>
      <c r="AT229" s="226" t="s">
        <v>166</v>
      </c>
      <c r="AU229" s="226" t="s">
        <v>79</v>
      </c>
      <c r="AY229" s="20" t="s">
        <v>164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77</v>
      </c>
      <c r="BK229" s="227">
        <f>ROUND(I229*H229,2)</f>
        <v>0</v>
      </c>
      <c r="BL229" s="20" t="s">
        <v>171</v>
      </c>
      <c r="BM229" s="226" t="s">
        <v>656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657</v>
      </c>
      <c r="G230" s="234"/>
      <c r="H230" s="238">
        <v>14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4" customFormat="1">
      <c r="A231" s="14"/>
      <c r="B231" s="245"/>
      <c r="C231" s="246"/>
      <c r="D231" s="235" t="s">
        <v>175</v>
      </c>
      <c r="E231" s="247" t="s">
        <v>19</v>
      </c>
      <c r="F231" s="248" t="s">
        <v>177</v>
      </c>
      <c r="G231" s="246"/>
      <c r="H231" s="249">
        <v>14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175</v>
      </c>
      <c r="AU231" s="255" t="s">
        <v>79</v>
      </c>
      <c r="AV231" s="14" t="s">
        <v>171</v>
      </c>
      <c r="AW231" s="14" t="s">
        <v>32</v>
      </c>
      <c r="AX231" s="14" t="s">
        <v>77</v>
      </c>
      <c r="AY231" s="255" t="s">
        <v>164</v>
      </c>
    </row>
    <row r="232" s="12" customFormat="1" ht="22.8" customHeight="1">
      <c r="A232" s="12"/>
      <c r="B232" s="199"/>
      <c r="C232" s="200"/>
      <c r="D232" s="201" t="s">
        <v>69</v>
      </c>
      <c r="E232" s="213" t="s">
        <v>658</v>
      </c>
      <c r="F232" s="213" t="s">
        <v>659</v>
      </c>
      <c r="G232" s="200"/>
      <c r="H232" s="200"/>
      <c r="I232" s="203"/>
      <c r="J232" s="214">
        <f>BK232</f>
        <v>0</v>
      </c>
      <c r="K232" s="200"/>
      <c r="L232" s="205"/>
      <c r="M232" s="206"/>
      <c r="N232" s="207"/>
      <c r="O232" s="207"/>
      <c r="P232" s="208">
        <f>SUM(P233:P292)</f>
        <v>0</v>
      </c>
      <c r="Q232" s="207"/>
      <c r="R232" s="208">
        <f>SUM(R233:R292)</f>
        <v>1.0741691600000001</v>
      </c>
      <c r="S232" s="207"/>
      <c r="T232" s="209">
        <f>SUM(T233:T292)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77</v>
      </c>
      <c r="AT232" s="211" t="s">
        <v>69</v>
      </c>
      <c r="AU232" s="211" t="s">
        <v>77</v>
      </c>
      <c r="AY232" s="210" t="s">
        <v>164</v>
      </c>
      <c r="BK232" s="212">
        <f>SUM(BK233:BK292)</f>
        <v>0</v>
      </c>
    </row>
    <row r="233" s="2" customFormat="1" ht="24.15" customHeight="1">
      <c r="A233" s="41"/>
      <c r="B233" s="42"/>
      <c r="C233" s="215" t="s">
        <v>455</v>
      </c>
      <c r="D233" s="215" t="s">
        <v>166</v>
      </c>
      <c r="E233" s="216" t="s">
        <v>660</v>
      </c>
      <c r="F233" s="217" t="s">
        <v>661</v>
      </c>
      <c r="G233" s="218" t="s">
        <v>385</v>
      </c>
      <c r="H233" s="219">
        <v>1</v>
      </c>
      <c r="I233" s="220"/>
      <c r="J233" s="221">
        <f>ROUND(I233*H233,2)</f>
        <v>0</v>
      </c>
      <c r="K233" s="217" t="s">
        <v>170</v>
      </c>
      <c r="L233" s="47"/>
      <c r="M233" s="222" t="s">
        <v>19</v>
      </c>
      <c r="N233" s="223" t="s">
        <v>41</v>
      </c>
      <c r="O233" s="87"/>
      <c r="P233" s="224">
        <f>O233*H233</f>
        <v>0</v>
      </c>
      <c r="Q233" s="224">
        <v>0.00161652</v>
      </c>
      <c r="R233" s="224">
        <f>Q233*H233</f>
        <v>0.00161652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171</v>
      </c>
      <c r="AT233" s="226" t="s">
        <v>166</v>
      </c>
      <c r="AU233" s="226" t="s">
        <v>79</v>
      </c>
      <c r="AY233" s="20" t="s">
        <v>164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77</v>
      </c>
      <c r="BK233" s="227">
        <f>ROUND(I233*H233,2)</f>
        <v>0</v>
      </c>
      <c r="BL233" s="20" t="s">
        <v>171</v>
      </c>
      <c r="BM233" s="226" t="s">
        <v>662</v>
      </c>
    </row>
    <row r="234" s="2" customFormat="1">
      <c r="A234" s="41"/>
      <c r="B234" s="42"/>
      <c r="C234" s="43"/>
      <c r="D234" s="228" t="s">
        <v>173</v>
      </c>
      <c r="E234" s="43"/>
      <c r="F234" s="229" t="s">
        <v>663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173</v>
      </c>
      <c r="AU234" s="20" t="s">
        <v>79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664</v>
      </c>
      <c r="G235" s="234"/>
      <c r="H235" s="238">
        <v>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79</v>
      </c>
      <c r="AV235" s="13" t="s">
        <v>79</v>
      </c>
      <c r="AW235" s="13" t="s">
        <v>32</v>
      </c>
      <c r="AX235" s="13" t="s">
        <v>70</v>
      </c>
      <c r="AY235" s="244" t="s">
        <v>164</v>
      </c>
    </row>
    <row r="236" s="14" customFormat="1">
      <c r="A236" s="14"/>
      <c r="B236" s="245"/>
      <c r="C236" s="246"/>
      <c r="D236" s="235" t="s">
        <v>175</v>
      </c>
      <c r="E236" s="247" t="s">
        <v>19</v>
      </c>
      <c r="F236" s="248" t="s">
        <v>177</v>
      </c>
      <c r="G236" s="246"/>
      <c r="H236" s="249">
        <v>1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175</v>
      </c>
      <c r="AU236" s="255" t="s">
        <v>79</v>
      </c>
      <c r="AV236" s="14" t="s">
        <v>171</v>
      </c>
      <c r="AW236" s="14" t="s">
        <v>32</v>
      </c>
      <c r="AX236" s="14" t="s">
        <v>77</v>
      </c>
      <c r="AY236" s="255" t="s">
        <v>164</v>
      </c>
    </row>
    <row r="237" s="2" customFormat="1" ht="16.5" customHeight="1">
      <c r="A237" s="41"/>
      <c r="B237" s="42"/>
      <c r="C237" s="277" t="s">
        <v>665</v>
      </c>
      <c r="D237" s="277" t="s">
        <v>306</v>
      </c>
      <c r="E237" s="278" t="s">
        <v>666</v>
      </c>
      <c r="F237" s="279" t="s">
        <v>667</v>
      </c>
      <c r="G237" s="280" t="s">
        <v>385</v>
      </c>
      <c r="H237" s="281">
        <v>1</v>
      </c>
      <c r="I237" s="282"/>
      <c r="J237" s="283">
        <f>ROUND(I237*H237,2)</f>
        <v>0</v>
      </c>
      <c r="K237" s="279" t="s">
        <v>170</v>
      </c>
      <c r="L237" s="284"/>
      <c r="M237" s="285" t="s">
        <v>19</v>
      </c>
      <c r="N237" s="286" t="s">
        <v>41</v>
      </c>
      <c r="O237" s="87"/>
      <c r="P237" s="224">
        <f>O237*H237</f>
        <v>0</v>
      </c>
      <c r="Q237" s="224">
        <v>0.017999999999999999</v>
      </c>
      <c r="R237" s="224">
        <f>Q237*H237</f>
        <v>0.017999999999999999</v>
      </c>
      <c r="S237" s="224">
        <v>0</v>
      </c>
      <c r="T237" s="225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6" t="s">
        <v>217</v>
      </c>
      <c r="AT237" s="226" t="s">
        <v>306</v>
      </c>
      <c r="AU237" s="226" t="s">
        <v>79</v>
      </c>
      <c r="AY237" s="20" t="s">
        <v>164</v>
      </c>
      <c r="BE237" s="227">
        <f>IF(N237="základní",J237,0)</f>
        <v>0</v>
      </c>
      <c r="BF237" s="227">
        <f>IF(N237="snížená",J237,0)</f>
        <v>0</v>
      </c>
      <c r="BG237" s="227">
        <f>IF(N237="zákl. přenesená",J237,0)</f>
        <v>0</v>
      </c>
      <c r="BH237" s="227">
        <f>IF(N237="sníž. přenesená",J237,0)</f>
        <v>0</v>
      </c>
      <c r="BI237" s="227">
        <f>IF(N237="nulová",J237,0)</f>
        <v>0</v>
      </c>
      <c r="BJ237" s="20" t="s">
        <v>77</v>
      </c>
      <c r="BK237" s="227">
        <f>ROUND(I237*H237,2)</f>
        <v>0</v>
      </c>
      <c r="BL237" s="20" t="s">
        <v>171</v>
      </c>
      <c r="BM237" s="226" t="s">
        <v>668</v>
      </c>
    </row>
    <row r="238" s="2" customFormat="1">
      <c r="A238" s="41"/>
      <c r="B238" s="42"/>
      <c r="C238" s="43"/>
      <c r="D238" s="235" t="s">
        <v>479</v>
      </c>
      <c r="E238" s="43"/>
      <c r="F238" s="291" t="s">
        <v>669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479</v>
      </c>
      <c r="AU238" s="20" t="s">
        <v>79</v>
      </c>
    </row>
    <row r="239" s="2" customFormat="1" ht="24.15" customHeight="1">
      <c r="A239" s="41"/>
      <c r="B239" s="42"/>
      <c r="C239" s="215" t="s">
        <v>670</v>
      </c>
      <c r="D239" s="215" t="s">
        <v>166</v>
      </c>
      <c r="E239" s="216" t="s">
        <v>671</v>
      </c>
      <c r="F239" s="217" t="s">
        <v>672</v>
      </c>
      <c r="G239" s="218" t="s">
        <v>385</v>
      </c>
      <c r="H239" s="219">
        <v>1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41</v>
      </c>
      <c r="O239" s="87"/>
      <c r="P239" s="224">
        <f>O239*H239</f>
        <v>0</v>
      </c>
      <c r="Q239" s="224">
        <v>0.00165424</v>
      </c>
      <c r="R239" s="224">
        <f>Q239*H239</f>
        <v>0.00165424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79</v>
      </c>
      <c r="AY239" s="20" t="s">
        <v>164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77</v>
      </c>
      <c r="BK239" s="227">
        <f>ROUND(I239*H239,2)</f>
        <v>0</v>
      </c>
      <c r="BL239" s="20" t="s">
        <v>171</v>
      </c>
      <c r="BM239" s="226" t="s">
        <v>673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674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79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675</v>
      </c>
      <c r="G241" s="234"/>
      <c r="H241" s="238">
        <v>1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79</v>
      </c>
      <c r="AV241" s="13" t="s">
        <v>79</v>
      </c>
      <c r="AW241" s="13" t="s">
        <v>32</v>
      </c>
      <c r="AX241" s="13" t="s">
        <v>70</v>
      </c>
      <c r="AY241" s="244" t="s">
        <v>164</v>
      </c>
    </row>
    <row r="242" s="14" customFormat="1">
      <c r="A242" s="14"/>
      <c r="B242" s="245"/>
      <c r="C242" s="246"/>
      <c r="D242" s="235" t="s">
        <v>175</v>
      </c>
      <c r="E242" s="247" t="s">
        <v>19</v>
      </c>
      <c r="F242" s="248" t="s">
        <v>177</v>
      </c>
      <c r="G242" s="246"/>
      <c r="H242" s="249">
        <v>1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175</v>
      </c>
      <c r="AU242" s="255" t="s">
        <v>79</v>
      </c>
      <c r="AV242" s="14" t="s">
        <v>171</v>
      </c>
      <c r="AW242" s="14" t="s">
        <v>32</v>
      </c>
      <c r="AX242" s="14" t="s">
        <v>77</v>
      </c>
      <c r="AY242" s="255" t="s">
        <v>164</v>
      </c>
    </row>
    <row r="243" s="2" customFormat="1" ht="16.5" customHeight="1">
      <c r="A243" s="41"/>
      <c r="B243" s="42"/>
      <c r="C243" s="277" t="s">
        <v>676</v>
      </c>
      <c r="D243" s="277" t="s">
        <v>306</v>
      </c>
      <c r="E243" s="278" t="s">
        <v>677</v>
      </c>
      <c r="F243" s="279" t="s">
        <v>678</v>
      </c>
      <c r="G243" s="280" t="s">
        <v>385</v>
      </c>
      <c r="H243" s="281">
        <v>1</v>
      </c>
      <c r="I243" s="282"/>
      <c r="J243" s="283">
        <f>ROUND(I243*H243,2)</f>
        <v>0</v>
      </c>
      <c r="K243" s="279" t="s">
        <v>170</v>
      </c>
      <c r="L243" s="284"/>
      <c r="M243" s="285" t="s">
        <v>19</v>
      </c>
      <c r="N243" s="286" t="s">
        <v>41</v>
      </c>
      <c r="O243" s="87"/>
      <c r="P243" s="224">
        <f>O243*H243</f>
        <v>0</v>
      </c>
      <c r="Q243" s="224">
        <v>0.023</v>
      </c>
      <c r="R243" s="224">
        <f>Q243*H243</f>
        <v>0.023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217</v>
      </c>
      <c r="AT243" s="226" t="s">
        <v>306</v>
      </c>
      <c r="AU243" s="226" t="s">
        <v>79</v>
      </c>
      <c r="AY243" s="20" t="s">
        <v>164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77</v>
      </c>
      <c r="BK243" s="227">
        <f>ROUND(I243*H243,2)</f>
        <v>0</v>
      </c>
      <c r="BL243" s="20" t="s">
        <v>171</v>
      </c>
      <c r="BM243" s="226" t="s">
        <v>679</v>
      </c>
    </row>
    <row r="244" s="2" customFormat="1">
      <c r="A244" s="41"/>
      <c r="B244" s="42"/>
      <c r="C244" s="43"/>
      <c r="D244" s="235" t="s">
        <v>479</v>
      </c>
      <c r="E244" s="43"/>
      <c r="F244" s="291" t="s">
        <v>680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479</v>
      </c>
      <c r="AU244" s="20" t="s">
        <v>79</v>
      </c>
    </row>
    <row r="245" s="2" customFormat="1" ht="24.15" customHeight="1">
      <c r="A245" s="41"/>
      <c r="B245" s="42"/>
      <c r="C245" s="215" t="s">
        <v>681</v>
      </c>
      <c r="D245" s="215" t="s">
        <v>166</v>
      </c>
      <c r="E245" s="216" t="s">
        <v>682</v>
      </c>
      <c r="F245" s="217" t="s">
        <v>683</v>
      </c>
      <c r="G245" s="218" t="s">
        <v>385</v>
      </c>
      <c r="H245" s="219">
        <v>3</v>
      </c>
      <c r="I245" s="220"/>
      <c r="J245" s="221">
        <f>ROUND(I245*H245,2)</f>
        <v>0</v>
      </c>
      <c r="K245" s="217" t="s">
        <v>170</v>
      </c>
      <c r="L245" s="47"/>
      <c r="M245" s="222" t="s">
        <v>19</v>
      </c>
      <c r="N245" s="223" t="s">
        <v>41</v>
      </c>
      <c r="O245" s="87"/>
      <c r="P245" s="224">
        <f>O245*H245</f>
        <v>0</v>
      </c>
      <c r="Q245" s="224">
        <v>0.00281</v>
      </c>
      <c r="R245" s="224">
        <f>Q245*H245</f>
        <v>0.00843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171</v>
      </c>
      <c r="AT245" s="226" t="s">
        <v>166</v>
      </c>
      <c r="AU245" s="226" t="s">
        <v>79</v>
      </c>
      <c r="AY245" s="20" t="s">
        <v>164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77</v>
      </c>
      <c r="BK245" s="227">
        <f>ROUND(I245*H245,2)</f>
        <v>0</v>
      </c>
      <c r="BL245" s="20" t="s">
        <v>171</v>
      </c>
      <c r="BM245" s="226" t="s">
        <v>684</v>
      </c>
    </row>
    <row r="246" s="2" customFormat="1">
      <c r="A246" s="41"/>
      <c r="B246" s="42"/>
      <c r="C246" s="43"/>
      <c r="D246" s="228" t="s">
        <v>173</v>
      </c>
      <c r="E246" s="43"/>
      <c r="F246" s="229" t="s">
        <v>685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173</v>
      </c>
      <c r="AU246" s="20" t="s">
        <v>79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686</v>
      </c>
      <c r="G247" s="234"/>
      <c r="H247" s="238">
        <v>3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79</v>
      </c>
      <c r="AV247" s="13" t="s">
        <v>79</v>
      </c>
      <c r="AW247" s="13" t="s">
        <v>32</v>
      </c>
      <c r="AX247" s="13" t="s">
        <v>70</v>
      </c>
      <c r="AY247" s="244" t="s">
        <v>164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177</v>
      </c>
      <c r="G248" s="246"/>
      <c r="H248" s="249">
        <v>3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79</v>
      </c>
      <c r="AV248" s="14" t="s">
        <v>171</v>
      </c>
      <c r="AW248" s="14" t="s">
        <v>32</v>
      </c>
      <c r="AX248" s="14" t="s">
        <v>77</v>
      </c>
      <c r="AY248" s="255" t="s">
        <v>164</v>
      </c>
    </row>
    <row r="249" s="2" customFormat="1" ht="16.5" customHeight="1">
      <c r="A249" s="41"/>
      <c r="B249" s="42"/>
      <c r="C249" s="277" t="s">
        <v>687</v>
      </c>
      <c r="D249" s="277" t="s">
        <v>306</v>
      </c>
      <c r="E249" s="278" t="s">
        <v>688</v>
      </c>
      <c r="F249" s="279" t="s">
        <v>689</v>
      </c>
      <c r="G249" s="280" t="s">
        <v>385</v>
      </c>
      <c r="H249" s="281">
        <v>3</v>
      </c>
      <c r="I249" s="282"/>
      <c r="J249" s="283">
        <f>ROUND(I249*H249,2)</f>
        <v>0</v>
      </c>
      <c r="K249" s="279" t="s">
        <v>170</v>
      </c>
      <c r="L249" s="284"/>
      <c r="M249" s="285" t="s">
        <v>19</v>
      </c>
      <c r="N249" s="286" t="s">
        <v>41</v>
      </c>
      <c r="O249" s="87"/>
      <c r="P249" s="224">
        <f>O249*H249</f>
        <v>0</v>
      </c>
      <c r="Q249" s="224">
        <v>0.045999999999999999</v>
      </c>
      <c r="R249" s="224">
        <f>Q249*H249</f>
        <v>0.13800000000000001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217</v>
      </c>
      <c r="AT249" s="226" t="s">
        <v>306</v>
      </c>
      <c r="AU249" s="226" t="s">
        <v>79</v>
      </c>
      <c r="AY249" s="20" t="s">
        <v>164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77</v>
      </c>
      <c r="BK249" s="227">
        <f>ROUND(I249*H249,2)</f>
        <v>0</v>
      </c>
      <c r="BL249" s="20" t="s">
        <v>171</v>
      </c>
      <c r="BM249" s="226" t="s">
        <v>690</v>
      </c>
    </row>
    <row r="250" s="2" customFormat="1">
      <c r="A250" s="41"/>
      <c r="B250" s="42"/>
      <c r="C250" s="43"/>
      <c r="D250" s="235" t="s">
        <v>479</v>
      </c>
      <c r="E250" s="43"/>
      <c r="F250" s="291" t="s">
        <v>691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479</v>
      </c>
      <c r="AU250" s="20" t="s">
        <v>79</v>
      </c>
    </row>
    <row r="251" s="2" customFormat="1" ht="16.5" customHeight="1">
      <c r="A251" s="41"/>
      <c r="B251" s="42"/>
      <c r="C251" s="277" t="s">
        <v>692</v>
      </c>
      <c r="D251" s="277" t="s">
        <v>306</v>
      </c>
      <c r="E251" s="278" t="s">
        <v>693</v>
      </c>
      <c r="F251" s="279" t="s">
        <v>694</v>
      </c>
      <c r="G251" s="280" t="s">
        <v>385</v>
      </c>
      <c r="H251" s="281">
        <v>1</v>
      </c>
      <c r="I251" s="282"/>
      <c r="J251" s="283">
        <f>ROUND(I251*H251,2)</f>
        <v>0</v>
      </c>
      <c r="K251" s="279" t="s">
        <v>170</v>
      </c>
      <c r="L251" s="284"/>
      <c r="M251" s="285" t="s">
        <v>19</v>
      </c>
      <c r="N251" s="286" t="s">
        <v>41</v>
      </c>
      <c r="O251" s="87"/>
      <c r="P251" s="224">
        <f>O251*H251</f>
        <v>0</v>
      </c>
      <c r="Q251" s="224">
        <v>0.0023800000000000002</v>
      </c>
      <c r="R251" s="224">
        <f>Q251*H251</f>
        <v>0.0023800000000000002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217</v>
      </c>
      <c r="AT251" s="226" t="s">
        <v>306</v>
      </c>
      <c r="AU251" s="226" t="s">
        <v>79</v>
      </c>
      <c r="AY251" s="20" t="s">
        <v>164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77</v>
      </c>
      <c r="BK251" s="227">
        <f>ROUND(I251*H251,2)</f>
        <v>0</v>
      </c>
      <c r="BL251" s="20" t="s">
        <v>171</v>
      </c>
      <c r="BM251" s="226" t="s">
        <v>695</v>
      </c>
    </row>
    <row r="252" s="2" customFormat="1" ht="16.5" customHeight="1">
      <c r="A252" s="41"/>
      <c r="B252" s="42"/>
      <c r="C252" s="215" t="s">
        <v>696</v>
      </c>
      <c r="D252" s="215" t="s">
        <v>166</v>
      </c>
      <c r="E252" s="216" t="s">
        <v>697</v>
      </c>
      <c r="F252" s="217" t="s">
        <v>698</v>
      </c>
      <c r="G252" s="218" t="s">
        <v>385</v>
      </c>
      <c r="H252" s="219">
        <v>3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41</v>
      </c>
      <c r="O252" s="87"/>
      <c r="P252" s="224">
        <f>O252*H252</f>
        <v>0</v>
      </c>
      <c r="Q252" s="224">
        <v>0.0013628</v>
      </c>
      <c r="R252" s="224">
        <f>Q252*H252</f>
        <v>0.0040883999999999998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79</v>
      </c>
      <c r="AY252" s="20" t="s">
        <v>164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77</v>
      </c>
      <c r="BK252" s="227">
        <f>ROUND(I252*H252,2)</f>
        <v>0</v>
      </c>
      <c r="BL252" s="20" t="s">
        <v>171</v>
      </c>
      <c r="BM252" s="226" t="s">
        <v>699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700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79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701</v>
      </c>
      <c r="G254" s="234"/>
      <c r="H254" s="238">
        <v>3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79</v>
      </c>
      <c r="AV254" s="13" t="s">
        <v>79</v>
      </c>
      <c r="AW254" s="13" t="s">
        <v>32</v>
      </c>
      <c r="AX254" s="13" t="s">
        <v>70</v>
      </c>
      <c r="AY254" s="244" t="s">
        <v>164</v>
      </c>
    </row>
    <row r="255" s="14" customFormat="1">
      <c r="A255" s="14"/>
      <c r="B255" s="245"/>
      <c r="C255" s="246"/>
      <c r="D255" s="235" t="s">
        <v>175</v>
      </c>
      <c r="E255" s="247" t="s">
        <v>19</v>
      </c>
      <c r="F255" s="248" t="s">
        <v>177</v>
      </c>
      <c r="G255" s="246"/>
      <c r="H255" s="249">
        <v>3</v>
      </c>
      <c r="I255" s="250"/>
      <c r="J255" s="246"/>
      <c r="K255" s="246"/>
      <c r="L255" s="251"/>
      <c r="M255" s="252"/>
      <c r="N255" s="253"/>
      <c r="O255" s="253"/>
      <c r="P255" s="253"/>
      <c r="Q255" s="253"/>
      <c r="R255" s="253"/>
      <c r="S255" s="253"/>
      <c r="T255" s="25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5" t="s">
        <v>175</v>
      </c>
      <c r="AU255" s="255" t="s">
        <v>79</v>
      </c>
      <c r="AV255" s="14" t="s">
        <v>171</v>
      </c>
      <c r="AW255" s="14" t="s">
        <v>32</v>
      </c>
      <c r="AX255" s="14" t="s">
        <v>77</v>
      </c>
      <c r="AY255" s="255" t="s">
        <v>164</v>
      </c>
    </row>
    <row r="256" s="2" customFormat="1" ht="16.5" customHeight="1">
      <c r="A256" s="41"/>
      <c r="B256" s="42"/>
      <c r="C256" s="277" t="s">
        <v>702</v>
      </c>
      <c r="D256" s="277" t="s">
        <v>306</v>
      </c>
      <c r="E256" s="278" t="s">
        <v>703</v>
      </c>
      <c r="F256" s="279" t="s">
        <v>704</v>
      </c>
      <c r="G256" s="280" t="s">
        <v>385</v>
      </c>
      <c r="H256" s="281">
        <v>3</v>
      </c>
      <c r="I256" s="282"/>
      <c r="J256" s="283">
        <f>ROUND(I256*H256,2)</f>
        <v>0</v>
      </c>
      <c r="K256" s="279" t="s">
        <v>170</v>
      </c>
      <c r="L256" s="284"/>
      <c r="M256" s="285" t="s">
        <v>19</v>
      </c>
      <c r="N256" s="286" t="s">
        <v>41</v>
      </c>
      <c r="O256" s="87"/>
      <c r="P256" s="224">
        <f>O256*H256</f>
        <v>0</v>
      </c>
      <c r="Q256" s="224">
        <v>0.042999999999999997</v>
      </c>
      <c r="R256" s="224">
        <f>Q256*H256</f>
        <v>0.129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217</v>
      </c>
      <c r="AT256" s="226" t="s">
        <v>306</v>
      </c>
      <c r="AU256" s="226" t="s">
        <v>79</v>
      </c>
      <c r="AY256" s="20" t="s">
        <v>164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77</v>
      </c>
      <c r="BK256" s="227">
        <f>ROUND(I256*H256,2)</f>
        <v>0</v>
      </c>
      <c r="BL256" s="20" t="s">
        <v>171</v>
      </c>
      <c r="BM256" s="226" t="s">
        <v>705</v>
      </c>
    </row>
    <row r="257" s="2" customFormat="1">
      <c r="A257" s="41"/>
      <c r="B257" s="42"/>
      <c r="C257" s="43"/>
      <c r="D257" s="235" t="s">
        <v>479</v>
      </c>
      <c r="E257" s="43"/>
      <c r="F257" s="291" t="s">
        <v>706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479</v>
      </c>
      <c r="AU257" s="20" t="s">
        <v>79</v>
      </c>
    </row>
    <row r="258" s="2" customFormat="1" ht="16.5" customHeight="1">
      <c r="A258" s="41"/>
      <c r="B258" s="42"/>
      <c r="C258" s="277" t="s">
        <v>707</v>
      </c>
      <c r="D258" s="277" t="s">
        <v>306</v>
      </c>
      <c r="E258" s="278" t="s">
        <v>708</v>
      </c>
      <c r="F258" s="279" t="s">
        <v>709</v>
      </c>
      <c r="G258" s="280" t="s">
        <v>385</v>
      </c>
      <c r="H258" s="281">
        <v>3</v>
      </c>
      <c r="I258" s="282"/>
      <c r="J258" s="283">
        <f>ROUND(I258*H258,2)</f>
        <v>0</v>
      </c>
      <c r="K258" s="279" t="s">
        <v>170</v>
      </c>
      <c r="L258" s="284"/>
      <c r="M258" s="285" t="s">
        <v>19</v>
      </c>
      <c r="N258" s="286" t="s">
        <v>41</v>
      </c>
      <c r="O258" s="87"/>
      <c r="P258" s="224">
        <f>O258*H258</f>
        <v>0</v>
      </c>
      <c r="Q258" s="224">
        <v>0.0015</v>
      </c>
      <c r="R258" s="224">
        <f>Q258*H258</f>
        <v>0.0045000000000000005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217</v>
      </c>
      <c r="AT258" s="226" t="s">
        <v>306</v>
      </c>
      <c r="AU258" s="226" t="s">
        <v>79</v>
      </c>
      <c r="AY258" s="20" t="s">
        <v>164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77</v>
      </c>
      <c r="BK258" s="227">
        <f>ROUND(I258*H258,2)</f>
        <v>0</v>
      </c>
      <c r="BL258" s="20" t="s">
        <v>171</v>
      </c>
      <c r="BM258" s="226" t="s">
        <v>710</v>
      </c>
    </row>
    <row r="259" s="2" customFormat="1" ht="16.5" customHeight="1">
      <c r="A259" s="41"/>
      <c r="B259" s="42"/>
      <c r="C259" s="215" t="s">
        <v>711</v>
      </c>
      <c r="D259" s="215" t="s">
        <v>166</v>
      </c>
      <c r="E259" s="216" t="s">
        <v>712</v>
      </c>
      <c r="F259" s="217" t="s">
        <v>713</v>
      </c>
      <c r="G259" s="218" t="s">
        <v>385</v>
      </c>
      <c r="H259" s="219">
        <v>4</v>
      </c>
      <c r="I259" s="220"/>
      <c r="J259" s="221">
        <f>ROUND(I259*H259,2)</f>
        <v>0</v>
      </c>
      <c r="K259" s="217" t="s">
        <v>19</v>
      </c>
      <c r="L259" s="47"/>
      <c r="M259" s="222" t="s">
        <v>19</v>
      </c>
      <c r="N259" s="223" t="s">
        <v>41</v>
      </c>
      <c r="O259" s="87"/>
      <c r="P259" s="224">
        <f>O259*H259</f>
        <v>0</v>
      </c>
      <c r="Q259" s="224">
        <v>0.040000000000000001</v>
      </c>
      <c r="R259" s="224">
        <f>Q259*H259</f>
        <v>0.16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171</v>
      </c>
      <c r="AT259" s="226" t="s">
        <v>166</v>
      </c>
      <c r="AU259" s="226" t="s">
        <v>79</v>
      </c>
      <c r="AY259" s="20" t="s">
        <v>164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77</v>
      </c>
      <c r="BK259" s="227">
        <f>ROUND(I259*H259,2)</f>
        <v>0</v>
      </c>
      <c r="BL259" s="20" t="s">
        <v>171</v>
      </c>
      <c r="BM259" s="226" t="s">
        <v>714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715</v>
      </c>
      <c r="G260" s="234"/>
      <c r="H260" s="238">
        <v>4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79</v>
      </c>
      <c r="AV260" s="13" t="s">
        <v>79</v>
      </c>
      <c r="AW260" s="13" t="s">
        <v>32</v>
      </c>
      <c r="AX260" s="13" t="s">
        <v>70</v>
      </c>
      <c r="AY260" s="244" t="s">
        <v>164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177</v>
      </c>
      <c r="G261" s="246"/>
      <c r="H261" s="249">
        <v>4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79</v>
      </c>
      <c r="AV261" s="14" t="s">
        <v>171</v>
      </c>
      <c r="AW261" s="14" t="s">
        <v>32</v>
      </c>
      <c r="AX261" s="14" t="s">
        <v>77</v>
      </c>
      <c r="AY261" s="255" t="s">
        <v>164</v>
      </c>
    </row>
    <row r="262" s="2" customFormat="1" ht="16.5" customHeight="1">
      <c r="A262" s="41"/>
      <c r="B262" s="42"/>
      <c r="C262" s="277" t="s">
        <v>716</v>
      </c>
      <c r="D262" s="277" t="s">
        <v>306</v>
      </c>
      <c r="E262" s="278" t="s">
        <v>717</v>
      </c>
      <c r="F262" s="279" t="s">
        <v>718</v>
      </c>
      <c r="G262" s="280" t="s">
        <v>385</v>
      </c>
      <c r="H262" s="281">
        <v>4</v>
      </c>
      <c r="I262" s="282"/>
      <c r="J262" s="283">
        <f>ROUND(I262*H262,2)</f>
        <v>0</v>
      </c>
      <c r="K262" s="279" t="s">
        <v>170</v>
      </c>
      <c r="L262" s="284"/>
      <c r="M262" s="285" t="s">
        <v>19</v>
      </c>
      <c r="N262" s="286" t="s">
        <v>41</v>
      </c>
      <c r="O262" s="87"/>
      <c r="P262" s="224">
        <f>O262*H262</f>
        <v>0</v>
      </c>
      <c r="Q262" s="224">
        <v>0.011100000000000001</v>
      </c>
      <c r="R262" s="224">
        <f>Q262*H262</f>
        <v>0.044400000000000002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217</v>
      </c>
      <c r="AT262" s="226" t="s">
        <v>306</v>
      </c>
      <c r="AU262" s="226" t="s">
        <v>79</v>
      </c>
      <c r="AY262" s="20" t="s">
        <v>164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77</v>
      </c>
      <c r="BK262" s="227">
        <f>ROUND(I262*H262,2)</f>
        <v>0</v>
      </c>
      <c r="BL262" s="20" t="s">
        <v>171</v>
      </c>
      <c r="BM262" s="226" t="s">
        <v>719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720</v>
      </c>
      <c r="G263" s="234"/>
      <c r="H263" s="238">
        <v>4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79</v>
      </c>
      <c r="AV263" s="13" t="s">
        <v>79</v>
      </c>
      <c r="AW263" s="13" t="s">
        <v>32</v>
      </c>
      <c r="AX263" s="13" t="s">
        <v>70</v>
      </c>
      <c r="AY263" s="244" t="s">
        <v>164</v>
      </c>
    </row>
    <row r="264" s="14" customFormat="1">
      <c r="A264" s="14"/>
      <c r="B264" s="245"/>
      <c r="C264" s="246"/>
      <c r="D264" s="235" t="s">
        <v>175</v>
      </c>
      <c r="E264" s="247" t="s">
        <v>19</v>
      </c>
      <c r="F264" s="248" t="s">
        <v>177</v>
      </c>
      <c r="G264" s="246"/>
      <c r="H264" s="249">
        <v>4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175</v>
      </c>
      <c r="AU264" s="255" t="s">
        <v>79</v>
      </c>
      <c r="AV264" s="14" t="s">
        <v>171</v>
      </c>
      <c r="AW264" s="14" t="s">
        <v>32</v>
      </c>
      <c r="AX264" s="14" t="s">
        <v>77</v>
      </c>
      <c r="AY264" s="255" t="s">
        <v>164</v>
      </c>
    </row>
    <row r="265" s="2" customFormat="1" ht="16.5" customHeight="1">
      <c r="A265" s="41"/>
      <c r="B265" s="42"/>
      <c r="C265" s="277" t="s">
        <v>721</v>
      </c>
      <c r="D265" s="277" t="s">
        <v>306</v>
      </c>
      <c r="E265" s="278" t="s">
        <v>722</v>
      </c>
      <c r="F265" s="279" t="s">
        <v>723</v>
      </c>
      <c r="G265" s="280" t="s">
        <v>385</v>
      </c>
      <c r="H265" s="281">
        <v>4</v>
      </c>
      <c r="I265" s="282"/>
      <c r="J265" s="283">
        <f>ROUND(I265*H265,2)</f>
        <v>0</v>
      </c>
      <c r="K265" s="279" t="s">
        <v>170</v>
      </c>
      <c r="L265" s="284"/>
      <c r="M265" s="285" t="s">
        <v>19</v>
      </c>
      <c r="N265" s="286" t="s">
        <v>41</v>
      </c>
      <c r="O265" s="87"/>
      <c r="P265" s="224">
        <f>O265*H265</f>
        <v>0</v>
      </c>
      <c r="Q265" s="224">
        <v>0.00029999999999999997</v>
      </c>
      <c r="R265" s="224">
        <f>Q265*H265</f>
        <v>0.0011999999999999999</v>
      </c>
      <c r="S265" s="224">
        <v>0</v>
      </c>
      <c r="T265" s="225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6" t="s">
        <v>217</v>
      </c>
      <c r="AT265" s="226" t="s">
        <v>306</v>
      </c>
      <c r="AU265" s="226" t="s">
        <v>79</v>
      </c>
      <c r="AY265" s="20" t="s">
        <v>164</v>
      </c>
      <c r="BE265" s="227">
        <f>IF(N265="základní",J265,0)</f>
        <v>0</v>
      </c>
      <c r="BF265" s="227">
        <f>IF(N265="snížená",J265,0)</f>
        <v>0</v>
      </c>
      <c r="BG265" s="227">
        <f>IF(N265="zákl. přenesená",J265,0)</f>
        <v>0</v>
      </c>
      <c r="BH265" s="227">
        <f>IF(N265="sníž. přenesená",J265,0)</f>
        <v>0</v>
      </c>
      <c r="BI265" s="227">
        <f>IF(N265="nulová",J265,0)</f>
        <v>0</v>
      </c>
      <c r="BJ265" s="20" t="s">
        <v>77</v>
      </c>
      <c r="BK265" s="227">
        <f>ROUND(I265*H265,2)</f>
        <v>0</v>
      </c>
      <c r="BL265" s="20" t="s">
        <v>171</v>
      </c>
      <c r="BM265" s="226" t="s">
        <v>724</v>
      </c>
    </row>
    <row r="266" s="13" customFormat="1">
      <c r="A266" s="13"/>
      <c r="B266" s="233"/>
      <c r="C266" s="234"/>
      <c r="D266" s="235" t="s">
        <v>175</v>
      </c>
      <c r="E266" s="236" t="s">
        <v>19</v>
      </c>
      <c r="F266" s="237" t="s">
        <v>725</v>
      </c>
      <c r="G266" s="234"/>
      <c r="H266" s="238">
        <v>4</v>
      </c>
      <c r="I266" s="239"/>
      <c r="J266" s="234"/>
      <c r="K266" s="234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175</v>
      </c>
      <c r="AU266" s="244" t="s">
        <v>79</v>
      </c>
      <c r="AV266" s="13" t="s">
        <v>79</v>
      </c>
      <c r="AW266" s="13" t="s">
        <v>32</v>
      </c>
      <c r="AX266" s="13" t="s">
        <v>70</v>
      </c>
      <c r="AY266" s="244" t="s">
        <v>164</v>
      </c>
    </row>
    <row r="267" s="14" customFormat="1">
      <c r="A267" s="14"/>
      <c r="B267" s="245"/>
      <c r="C267" s="246"/>
      <c r="D267" s="235" t="s">
        <v>175</v>
      </c>
      <c r="E267" s="247" t="s">
        <v>19</v>
      </c>
      <c r="F267" s="248" t="s">
        <v>177</v>
      </c>
      <c r="G267" s="246"/>
      <c r="H267" s="249">
        <v>4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175</v>
      </c>
      <c r="AU267" s="255" t="s">
        <v>79</v>
      </c>
      <c r="AV267" s="14" t="s">
        <v>171</v>
      </c>
      <c r="AW267" s="14" t="s">
        <v>32</v>
      </c>
      <c r="AX267" s="14" t="s">
        <v>77</v>
      </c>
      <c r="AY267" s="255" t="s">
        <v>164</v>
      </c>
    </row>
    <row r="268" s="2" customFormat="1" ht="16.5" customHeight="1">
      <c r="A268" s="41"/>
      <c r="B268" s="42"/>
      <c r="C268" s="215" t="s">
        <v>726</v>
      </c>
      <c r="D268" s="215" t="s">
        <v>166</v>
      </c>
      <c r="E268" s="216" t="s">
        <v>727</v>
      </c>
      <c r="F268" s="217" t="s">
        <v>728</v>
      </c>
      <c r="G268" s="218" t="s">
        <v>385</v>
      </c>
      <c r="H268" s="219">
        <v>3</v>
      </c>
      <c r="I268" s="220"/>
      <c r="J268" s="221">
        <f>ROUND(I268*H268,2)</f>
        <v>0</v>
      </c>
      <c r="K268" s="217" t="s">
        <v>19</v>
      </c>
      <c r="L268" s="47"/>
      <c r="M268" s="222" t="s">
        <v>19</v>
      </c>
      <c r="N268" s="223" t="s">
        <v>41</v>
      </c>
      <c r="O268" s="87"/>
      <c r="P268" s="224">
        <f>O268*H268</f>
        <v>0</v>
      </c>
      <c r="Q268" s="224">
        <v>0.050000000000000003</v>
      </c>
      <c r="R268" s="224">
        <f>Q268*H268</f>
        <v>0.15000000000000002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171</v>
      </c>
      <c r="AT268" s="226" t="s">
        <v>166</v>
      </c>
      <c r="AU268" s="226" t="s">
        <v>79</v>
      </c>
      <c r="AY268" s="20" t="s">
        <v>164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77</v>
      </c>
      <c r="BK268" s="227">
        <f>ROUND(I268*H268,2)</f>
        <v>0</v>
      </c>
      <c r="BL268" s="20" t="s">
        <v>171</v>
      </c>
      <c r="BM268" s="226" t="s">
        <v>729</v>
      </c>
    </row>
    <row r="269" s="13" customFormat="1">
      <c r="A269" s="13"/>
      <c r="B269" s="233"/>
      <c r="C269" s="234"/>
      <c r="D269" s="235" t="s">
        <v>175</v>
      </c>
      <c r="E269" s="236" t="s">
        <v>19</v>
      </c>
      <c r="F269" s="237" t="s">
        <v>730</v>
      </c>
      <c r="G269" s="234"/>
      <c r="H269" s="238">
        <v>3</v>
      </c>
      <c r="I269" s="239"/>
      <c r="J269" s="234"/>
      <c r="K269" s="234"/>
      <c r="L269" s="240"/>
      <c r="M269" s="241"/>
      <c r="N269" s="242"/>
      <c r="O269" s="242"/>
      <c r="P269" s="242"/>
      <c r="Q269" s="242"/>
      <c r="R269" s="242"/>
      <c r="S269" s="242"/>
      <c r="T269" s="24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4" t="s">
        <v>175</v>
      </c>
      <c r="AU269" s="244" t="s">
        <v>79</v>
      </c>
      <c r="AV269" s="13" t="s">
        <v>79</v>
      </c>
      <c r="AW269" s="13" t="s">
        <v>32</v>
      </c>
      <c r="AX269" s="13" t="s">
        <v>70</v>
      </c>
      <c r="AY269" s="244" t="s">
        <v>164</v>
      </c>
    </row>
    <row r="270" s="14" customFormat="1">
      <c r="A270" s="14"/>
      <c r="B270" s="245"/>
      <c r="C270" s="246"/>
      <c r="D270" s="235" t="s">
        <v>175</v>
      </c>
      <c r="E270" s="247" t="s">
        <v>19</v>
      </c>
      <c r="F270" s="248" t="s">
        <v>177</v>
      </c>
      <c r="G270" s="246"/>
      <c r="H270" s="249">
        <v>3</v>
      </c>
      <c r="I270" s="250"/>
      <c r="J270" s="246"/>
      <c r="K270" s="246"/>
      <c r="L270" s="251"/>
      <c r="M270" s="252"/>
      <c r="N270" s="253"/>
      <c r="O270" s="253"/>
      <c r="P270" s="253"/>
      <c r="Q270" s="253"/>
      <c r="R270" s="253"/>
      <c r="S270" s="253"/>
      <c r="T270" s="25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5" t="s">
        <v>175</v>
      </c>
      <c r="AU270" s="255" t="s">
        <v>79</v>
      </c>
      <c r="AV270" s="14" t="s">
        <v>171</v>
      </c>
      <c r="AW270" s="14" t="s">
        <v>32</v>
      </c>
      <c r="AX270" s="14" t="s">
        <v>77</v>
      </c>
      <c r="AY270" s="255" t="s">
        <v>164</v>
      </c>
    </row>
    <row r="271" s="2" customFormat="1" ht="16.5" customHeight="1">
      <c r="A271" s="41"/>
      <c r="B271" s="42"/>
      <c r="C271" s="277" t="s">
        <v>731</v>
      </c>
      <c r="D271" s="277" t="s">
        <v>306</v>
      </c>
      <c r="E271" s="278" t="s">
        <v>732</v>
      </c>
      <c r="F271" s="279" t="s">
        <v>733</v>
      </c>
      <c r="G271" s="280" t="s">
        <v>385</v>
      </c>
      <c r="H271" s="281">
        <v>3</v>
      </c>
      <c r="I271" s="282"/>
      <c r="J271" s="283">
        <f>ROUND(I271*H271,2)</f>
        <v>0</v>
      </c>
      <c r="K271" s="279" t="s">
        <v>170</v>
      </c>
      <c r="L271" s="284"/>
      <c r="M271" s="285" t="s">
        <v>19</v>
      </c>
      <c r="N271" s="286" t="s">
        <v>41</v>
      </c>
      <c r="O271" s="87"/>
      <c r="P271" s="224">
        <f>O271*H271</f>
        <v>0</v>
      </c>
      <c r="Q271" s="224">
        <v>0.023800000000000002</v>
      </c>
      <c r="R271" s="224">
        <f>Q271*H271</f>
        <v>0.071400000000000005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217</v>
      </c>
      <c r="AT271" s="226" t="s">
        <v>306</v>
      </c>
      <c r="AU271" s="226" t="s">
        <v>79</v>
      </c>
      <c r="AY271" s="20" t="s">
        <v>164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77</v>
      </c>
      <c r="BK271" s="227">
        <f>ROUND(I271*H271,2)</f>
        <v>0</v>
      </c>
      <c r="BL271" s="20" t="s">
        <v>171</v>
      </c>
      <c r="BM271" s="226" t="s">
        <v>734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735</v>
      </c>
      <c r="G272" s="234"/>
      <c r="H272" s="238">
        <v>3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79</v>
      </c>
      <c r="AV272" s="13" t="s">
        <v>79</v>
      </c>
      <c r="AW272" s="13" t="s">
        <v>32</v>
      </c>
      <c r="AX272" s="13" t="s">
        <v>70</v>
      </c>
      <c r="AY272" s="244" t="s">
        <v>164</v>
      </c>
    </row>
    <row r="273" s="14" customFormat="1">
      <c r="A273" s="14"/>
      <c r="B273" s="245"/>
      <c r="C273" s="246"/>
      <c r="D273" s="235" t="s">
        <v>175</v>
      </c>
      <c r="E273" s="247" t="s">
        <v>19</v>
      </c>
      <c r="F273" s="248" t="s">
        <v>177</v>
      </c>
      <c r="G273" s="246"/>
      <c r="H273" s="249">
        <v>3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175</v>
      </c>
      <c r="AU273" s="255" t="s">
        <v>79</v>
      </c>
      <c r="AV273" s="14" t="s">
        <v>171</v>
      </c>
      <c r="AW273" s="14" t="s">
        <v>32</v>
      </c>
      <c r="AX273" s="14" t="s">
        <v>77</v>
      </c>
      <c r="AY273" s="255" t="s">
        <v>164</v>
      </c>
    </row>
    <row r="274" s="2" customFormat="1" ht="16.5" customHeight="1">
      <c r="A274" s="41"/>
      <c r="B274" s="42"/>
      <c r="C274" s="277" t="s">
        <v>736</v>
      </c>
      <c r="D274" s="277" t="s">
        <v>306</v>
      </c>
      <c r="E274" s="278" t="s">
        <v>737</v>
      </c>
      <c r="F274" s="279" t="s">
        <v>738</v>
      </c>
      <c r="G274" s="280" t="s">
        <v>385</v>
      </c>
      <c r="H274" s="281">
        <v>3</v>
      </c>
      <c r="I274" s="282"/>
      <c r="J274" s="283">
        <f>ROUND(I274*H274,2)</f>
        <v>0</v>
      </c>
      <c r="K274" s="279" t="s">
        <v>170</v>
      </c>
      <c r="L274" s="284"/>
      <c r="M274" s="285" t="s">
        <v>19</v>
      </c>
      <c r="N274" s="286" t="s">
        <v>41</v>
      </c>
      <c r="O274" s="87"/>
      <c r="P274" s="224">
        <f>O274*H274</f>
        <v>0</v>
      </c>
      <c r="Q274" s="224">
        <v>0.0025000000000000001</v>
      </c>
      <c r="R274" s="224">
        <f>Q274*H274</f>
        <v>0.0074999999999999997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217</v>
      </c>
      <c r="AT274" s="226" t="s">
        <v>306</v>
      </c>
      <c r="AU274" s="226" t="s">
        <v>79</v>
      </c>
      <c r="AY274" s="20" t="s">
        <v>164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77</v>
      </c>
      <c r="BK274" s="227">
        <f>ROUND(I274*H274,2)</f>
        <v>0</v>
      </c>
      <c r="BL274" s="20" t="s">
        <v>171</v>
      </c>
      <c r="BM274" s="226" t="s">
        <v>739</v>
      </c>
    </row>
    <row r="275" s="13" customFormat="1">
      <c r="A275" s="13"/>
      <c r="B275" s="233"/>
      <c r="C275" s="234"/>
      <c r="D275" s="235" t="s">
        <v>175</v>
      </c>
      <c r="E275" s="236" t="s">
        <v>19</v>
      </c>
      <c r="F275" s="237" t="s">
        <v>740</v>
      </c>
      <c r="G275" s="234"/>
      <c r="H275" s="238">
        <v>3</v>
      </c>
      <c r="I275" s="239"/>
      <c r="J275" s="234"/>
      <c r="K275" s="234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175</v>
      </c>
      <c r="AU275" s="244" t="s">
        <v>79</v>
      </c>
      <c r="AV275" s="13" t="s">
        <v>79</v>
      </c>
      <c r="AW275" s="13" t="s">
        <v>32</v>
      </c>
      <c r="AX275" s="13" t="s">
        <v>70</v>
      </c>
      <c r="AY275" s="244" t="s">
        <v>164</v>
      </c>
    </row>
    <row r="276" s="14" customFormat="1">
      <c r="A276" s="14"/>
      <c r="B276" s="245"/>
      <c r="C276" s="246"/>
      <c r="D276" s="235" t="s">
        <v>175</v>
      </c>
      <c r="E276" s="247" t="s">
        <v>19</v>
      </c>
      <c r="F276" s="248" t="s">
        <v>177</v>
      </c>
      <c r="G276" s="246"/>
      <c r="H276" s="249">
        <v>3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175</v>
      </c>
      <c r="AU276" s="255" t="s">
        <v>79</v>
      </c>
      <c r="AV276" s="14" t="s">
        <v>171</v>
      </c>
      <c r="AW276" s="14" t="s">
        <v>32</v>
      </c>
      <c r="AX276" s="14" t="s">
        <v>77</v>
      </c>
      <c r="AY276" s="255" t="s">
        <v>164</v>
      </c>
    </row>
    <row r="277" s="2" customFormat="1" ht="16.5" customHeight="1">
      <c r="A277" s="41"/>
      <c r="B277" s="42"/>
      <c r="C277" s="215" t="s">
        <v>741</v>
      </c>
      <c r="D277" s="215" t="s">
        <v>166</v>
      </c>
      <c r="E277" s="216" t="s">
        <v>742</v>
      </c>
      <c r="F277" s="217" t="s">
        <v>743</v>
      </c>
      <c r="G277" s="218" t="s">
        <v>385</v>
      </c>
      <c r="H277" s="219">
        <v>8</v>
      </c>
      <c r="I277" s="220"/>
      <c r="J277" s="221">
        <f>ROUND(I277*H277,2)</f>
        <v>0</v>
      </c>
      <c r="K277" s="217" t="s">
        <v>19</v>
      </c>
      <c r="L277" s="47"/>
      <c r="M277" s="222" t="s">
        <v>19</v>
      </c>
      <c r="N277" s="223" t="s">
        <v>41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744</v>
      </c>
      <c r="AT277" s="226" t="s">
        <v>166</v>
      </c>
      <c r="AU277" s="226" t="s">
        <v>79</v>
      </c>
      <c r="AY277" s="20" t="s">
        <v>164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77</v>
      </c>
      <c r="BK277" s="227">
        <f>ROUND(I277*H277,2)</f>
        <v>0</v>
      </c>
      <c r="BL277" s="20" t="s">
        <v>744</v>
      </c>
      <c r="BM277" s="226" t="s">
        <v>745</v>
      </c>
    </row>
    <row r="278" s="2" customFormat="1" ht="16.5" customHeight="1">
      <c r="A278" s="41"/>
      <c r="B278" s="42"/>
      <c r="C278" s="215" t="s">
        <v>746</v>
      </c>
      <c r="D278" s="215" t="s">
        <v>166</v>
      </c>
      <c r="E278" s="216" t="s">
        <v>747</v>
      </c>
      <c r="F278" s="217" t="s">
        <v>748</v>
      </c>
      <c r="G278" s="218" t="s">
        <v>385</v>
      </c>
      <c r="H278" s="219">
        <v>7</v>
      </c>
      <c r="I278" s="220"/>
      <c r="J278" s="221">
        <f>ROUND(I278*H278,2)</f>
        <v>0</v>
      </c>
      <c r="K278" s="217" t="s">
        <v>19</v>
      </c>
      <c r="L278" s="47"/>
      <c r="M278" s="222" t="s">
        <v>19</v>
      </c>
      <c r="N278" s="223" t="s">
        <v>41</v>
      </c>
      <c r="O278" s="87"/>
      <c r="P278" s="224">
        <f>O278*H278</f>
        <v>0</v>
      </c>
      <c r="Q278" s="224">
        <v>0.025000000000000001</v>
      </c>
      <c r="R278" s="224">
        <f>Q278*H278</f>
        <v>0.17500000000000002</v>
      </c>
      <c r="S278" s="224">
        <v>0</v>
      </c>
      <c r="T278" s="225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26" t="s">
        <v>171</v>
      </c>
      <c r="AT278" s="226" t="s">
        <v>166</v>
      </c>
      <c r="AU278" s="226" t="s">
        <v>79</v>
      </c>
      <c r="AY278" s="20" t="s">
        <v>164</v>
      </c>
      <c r="BE278" s="227">
        <f>IF(N278="základní",J278,0)</f>
        <v>0</v>
      </c>
      <c r="BF278" s="227">
        <f>IF(N278="snížená",J278,0)</f>
        <v>0</v>
      </c>
      <c r="BG278" s="227">
        <f>IF(N278="zákl. přenesená",J278,0)</f>
        <v>0</v>
      </c>
      <c r="BH278" s="227">
        <f>IF(N278="sníž. přenesená",J278,0)</f>
        <v>0</v>
      </c>
      <c r="BI278" s="227">
        <f>IF(N278="nulová",J278,0)</f>
        <v>0</v>
      </c>
      <c r="BJ278" s="20" t="s">
        <v>77</v>
      </c>
      <c r="BK278" s="227">
        <f>ROUND(I278*H278,2)</f>
        <v>0</v>
      </c>
      <c r="BL278" s="20" t="s">
        <v>171</v>
      </c>
      <c r="BM278" s="226" t="s">
        <v>749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750</v>
      </c>
      <c r="G279" s="234"/>
      <c r="H279" s="238">
        <v>7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79</v>
      </c>
      <c r="AV279" s="13" t="s">
        <v>79</v>
      </c>
      <c r="AW279" s="13" t="s">
        <v>32</v>
      </c>
      <c r="AX279" s="13" t="s">
        <v>70</v>
      </c>
      <c r="AY279" s="244" t="s">
        <v>164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177</v>
      </c>
      <c r="G280" s="246"/>
      <c r="H280" s="249">
        <v>7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79</v>
      </c>
      <c r="AV280" s="14" t="s">
        <v>171</v>
      </c>
      <c r="AW280" s="14" t="s">
        <v>32</v>
      </c>
      <c r="AX280" s="14" t="s">
        <v>77</v>
      </c>
      <c r="AY280" s="255" t="s">
        <v>164</v>
      </c>
    </row>
    <row r="281" s="2" customFormat="1" ht="24.15" customHeight="1">
      <c r="A281" s="41"/>
      <c r="B281" s="42"/>
      <c r="C281" s="215" t="s">
        <v>751</v>
      </c>
      <c r="D281" s="215" t="s">
        <v>166</v>
      </c>
      <c r="E281" s="216" t="s">
        <v>752</v>
      </c>
      <c r="F281" s="217" t="s">
        <v>753</v>
      </c>
      <c r="G281" s="218" t="s">
        <v>200</v>
      </c>
      <c r="H281" s="219">
        <v>220</v>
      </c>
      <c r="I281" s="220"/>
      <c r="J281" s="221">
        <f>ROUND(I281*H281,2)</f>
        <v>0</v>
      </c>
      <c r="K281" s="217" t="s">
        <v>19</v>
      </c>
      <c r="L281" s="47"/>
      <c r="M281" s="222" t="s">
        <v>19</v>
      </c>
      <c r="N281" s="223" t="s">
        <v>41</v>
      </c>
      <c r="O281" s="87"/>
      <c r="P281" s="224">
        <f>O281*H281</f>
        <v>0</v>
      </c>
      <c r="Q281" s="224">
        <v>0.00050000000000000001</v>
      </c>
      <c r="R281" s="224">
        <f>Q281*H281</f>
        <v>0.11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171</v>
      </c>
      <c r="AT281" s="226" t="s">
        <v>166</v>
      </c>
      <c r="AU281" s="226" t="s">
        <v>79</v>
      </c>
      <c r="AY281" s="20" t="s">
        <v>164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77</v>
      </c>
      <c r="BK281" s="227">
        <f>ROUND(I281*H281,2)</f>
        <v>0</v>
      </c>
      <c r="BL281" s="20" t="s">
        <v>171</v>
      </c>
      <c r="BM281" s="226" t="s">
        <v>754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755</v>
      </c>
      <c r="G282" s="234"/>
      <c r="H282" s="238">
        <v>220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79</v>
      </c>
      <c r="AV282" s="13" t="s">
        <v>79</v>
      </c>
      <c r="AW282" s="13" t="s">
        <v>32</v>
      </c>
      <c r="AX282" s="13" t="s">
        <v>70</v>
      </c>
      <c r="AY282" s="244" t="s">
        <v>164</v>
      </c>
    </row>
    <row r="283" s="14" customFormat="1">
      <c r="A283" s="14"/>
      <c r="B283" s="245"/>
      <c r="C283" s="246"/>
      <c r="D283" s="235" t="s">
        <v>175</v>
      </c>
      <c r="E283" s="247" t="s">
        <v>19</v>
      </c>
      <c r="F283" s="248" t="s">
        <v>177</v>
      </c>
      <c r="G283" s="246"/>
      <c r="H283" s="249">
        <v>220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175</v>
      </c>
      <c r="AU283" s="255" t="s">
        <v>79</v>
      </c>
      <c r="AV283" s="14" t="s">
        <v>171</v>
      </c>
      <c r="AW283" s="14" t="s">
        <v>32</v>
      </c>
      <c r="AX283" s="14" t="s">
        <v>77</v>
      </c>
      <c r="AY283" s="255" t="s">
        <v>164</v>
      </c>
    </row>
    <row r="284" s="2" customFormat="1" ht="24.15" customHeight="1">
      <c r="A284" s="41"/>
      <c r="B284" s="42"/>
      <c r="C284" s="215" t="s">
        <v>756</v>
      </c>
      <c r="D284" s="215" t="s">
        <v>166</v>
      </c>
      <c r="E284" s="216" t="s">
        <v>757</v>
      </c>
      <c r="F284" s="217" t="s">
        <v>758</v>
      </c>
      <c r="G284" s="218" t="s">
        <v>385</v>
      </c>
      <c r="H284" s="219">
        <v>1</v>
      </c>
      <c r="I284" s="220"/>
      <c r="J284" s="221">
        <f>ROUND(I284*H284,2)</f>
        <v>0</v>
      </c>
      <c r="K284" s="217" t="s">
        <v>19</v>
      </c>
      <c r="L284" s="47"/>
      <c r="M284" s="222" t="s">
        <v>19</v>
      </c>
      <c r="N284" s="223" t="s">
        <v>41</v>
      </c>
      <c r="O284" s="87"/>
      <c r="P284" s="224">
        <f>O284*H284</f>
        <v>0</v>
      </c>
      <c r="Q284" s="224">
        <v>0.0060000000000000001</v>
      </c>
      <c r="R284" s="224">
        <f>Q284*H284</f>
        <v>0.0060000000000000001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171</v>
      </c>
      <c r="AT284" s="226" t="s">
        <v>166</v>
      </c>
      <c r="AU284" s="226" t="s">
        <v>79</v>
      </c>
      <c r="AY284" s="20" t="s">
        <v>164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77</v>
      </c>
      <c r="BK284" s="227">
        <f>ROUND(I284*H284,2)</f>
        <v>0</v>
      </c>
      <c r="BL284" s="20" t="s">
        <v>171</v>
      </c>
      <c r="BM284" s="226" t="s">
        <v>759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760</v>
      </c>
      <c r="G285" s="234"/>
      <c r="H285" s="238">
        <v>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79</v>
      </c>
      <c r="AV285" s="13" t="s">
        <v>79</v>
      </c>
      <c r="AW285" s="13" t="s">
        <v>32</v>
      </c>
      <c r="AX285" s="13" t="s">
        <v>70</v>
      </c>
      <c r="AY285" s="244" t="s">
        <v>164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177</v>
      </c>
      <c r="G286" s="246"/>
      <c r="H286" s="249">
        <v>1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79</v>
      </c>
      <c r="AV286" s="14" t="s">
        <v>171</v>
      </c>
      <c r="AW286" s="14" t="s">
        <v>32</v>
      </c>
      <c r="AX286" s="14" t="s">
        <v>77</v>
      </c>
      <c r="AY286" s="255" t="s">
        <v>164</v>
      </c>
    </row>
    <row r="287" s="2" customFormat="1" ht="24.15" customHeight="1">
      <c r="A287" s="41"/>
      <c r="B287" s="42"/>
      <c r="C287" s="215" t="s">
        <v>744</v>
      </c>
      <c r="D287" s="215" t="s">
        <v>166</v>
      </c>
      <c r="E287" s="216" t="s">
        <v>761</v>
      </c>
      <c r="F287" s="217" t="s">
        <v>762</v>
      </c>
      <c r="G287" s="218" t="s">
        <v>385</v>
      </c>
      <c r="H287" s="219">
        <v>1</v>
      </c>
      <c r="I287" s="220"/>
      <c r="J287" s="221">
        <f>ROUND(I287*H287,2)</f>
        <v>0</v>
      </c>
      <c r="K287" s="217" t="s">
        <v>19</v>
      </c>
      <c r="L287" s="47"/>
      <c r="M287" s="222" t="s">
        <v>19</v>
      </c>
      <c r="N287" s="223" t="s">
        <v>41</v>
      </c>
      <c r="O287" s="87"/>
      <c r="P287" s="224">
        <f>O287*H287</f>
        <v>0</v>
      </c>
      <c r="Q287" s="224">
        <v>0.0060000000000000001</v>
      </c>
      <c r="R287" s="224">
        <f>Q287*H287</f>
        <v>0.0060000000000000001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171</v>
      </c>
      <c r="AT287" s="226" t="s">
        <v>166</v>
      </c>
      <c r="AU287" s="226" t="s">
        <v>79</v>
      </c>
      <c r="AY287" s="20" t="s">
        <v>164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77</v>
      </c>
      <c r="BK287" s="227">
        <f>ROUND(I287*H287,2)</f>
        <v>0</v>
      </c>
      <c r="BL287" s="20" t="s">
        <v>171</v>
      </c>
      <c r="BM287" s="226" t="s">
        <v>763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764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79</v>
      </c>
      <c r="AV288" s="13" t="s">
        <v>79</v>
      </c>
      <c r="AW288" s="13" t="s">
        <v>32</v>
      </c>
      <c r="AX288" s="13" t="s">
        <v>70</v>
      </c>
      <c r="AY288" s="244" t="s">
        <v>164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177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79</v>
      </c>
      <c r="AV289" s="14" t="s">
        <v>171</v>
      </c>
      <c r="AW289" s="14" t="s">
        <v>32</v>
      </c>
      <c r="AX289" s="14" t="s">
        <v>77</v>
      </c>
      <c r="AY289" s="255" t="s">
        <v>164</v>
      </c>
    </row>
    <row r="290" s="2" customFormat="1" ht="24.15" customHeight="1">
      <c r="A290" s="41"/>
      <c r="B290" s="42"/>
      <c r="C290" s="215" t="s">
        <v>765</v>
      </c>
      <c r="D290" s="215" t="s">
        <v>166</v>
      </c>
      <c r="E290" s="216" t="s">
        <v>766</v>
      </c>
      <c r="F290" s="217" t="s">
        <v>767</v>
      </c>
      <c r="G290" s="218" t="s">
        <v>385</v>
      </c>
      <c r="H290" s="219">
        <v>2</v>
      </c>
      <c r="I290" s="220"/>
      <c r="J290" s="221">
        <f>ROUND(I290*H290,2)</f>
        <v>0</v>
      </c>
      <c r="K290" s="217" t="s">
        <v>19</v>
      </c>
      <c r="L290" s="47"/>
      <c r="M290" s="222" t="s">
        <v>19</v>
      </c>
      <c r="N290" s="223" t="s">
        <v>41</v>
      </c>
      <c r="O290" s="87"/>
      <c r="P290" s="224">
        <f>O290*H290</f>
        <v>0</v>
      </c>
      <c r="Q290" s="224">
        <v>0.0060000000000000001</v>
      </c>
      <c r="R290" s="224">
        <f>Q290*H290</f>
        <v>0.012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171</v>
      </c>
      <c r="AT290" s="226" t="s">
        <v>166</v>
      </c>
      <c r="AU290" s="226" t="s">
        <v>79</v>
      </c>
      <c r="AY290" s="20" t="s">
        <v>164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77</v>
      </c>
      <c r="BK290" s="227">
        <f>ROUND(I290*H290,2)</f>
        <v>0</v>
      </c>
      <c r="BL290" s="20" t="s">
        <v>171</v>
      </c>
      <c r="BM290" s="226" t="s">
        <v>768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769</v>
      </c>
      <c r="G291" s="234"/>
      <c r="H291" s="238">
        <v>2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79</v>
      </c>
      <c r="AV291" s="13" t="s">
        <v>79</v>
      </c>
      <c r="AW291" s="13" t="s">
        <v>32</v>
      </c>
      <c r="AX291" s="13" t="s">
        <v>70</v>
      </c>
      <c r="AY291" s="244" t="s">
        <v>164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177</v>
      </c>
      <c r="G292" s="246"/>
      <c r="H292" s="249">
        <v>2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79</v>
      </c>
      <c r="AV292" s="14" t="s">
        <v>171</v>
      </c>
      <c r="AW292" s="14" t="s">
        <v>32</v>
      </c>
      <c r="AX292" s="14" t="s">
        <v>77</v>
      </c>
      <c r="AY292" s="255" t="s">
        <v>164</v>
      </c>
    </row>
    <row r="293" s="12" customFormat="1" ht="22.8" customHeight="1">
      <c r="A293" s="12"/>
      <c r="B293" s="199"/>
      <c r="C293" s="200"/>
      <c r="D293" s="201" t="s">
        <v>69</v>
      </c>
      <c r="E293" s="213" t="s">
        <v>448</v>
      </c>
      <c r="F293" s="213" t="s">
        <v>449</v>
      </c>
      <c r="G293" s="200"/>
      <c r="H293" s="200"/>
      <c r="I293" s="203"/>
      <c r="J293" s="214">
        <f>BK293</f>
        <v>0</v>
      </c>
      <c r="K293" s="200"/>
      <c r="L293" s="205"/>
      <c r="M293" s="206"/>
      <c r="N293" s="207"/>
      <c r="O293" s="207"/>
      <c r="P293" s="208">
        <f>SUM(P294:P297)</f>
        <v>0</v>
      </c>
      <c r="Q293" s="207"/>
      <c r="R293" s="208">
        <f>SUM(R294:R297)</f>
        <v>0</v>
      </c>
      <c r="S293" s="207"/>
      <c r="T293" s="209">
        <f>SUM(T294:T297)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10" t="s">
        <v>77</v>
      </c>
      <c r="AT293" s="211" t="s">
        <v>69</v>
      </c>
      <c r="AU293" s="211" t="s">
        <v>77</v>
      </c>
      <c r="AY293" s="210" t="s">
        <v>164</v>
      </c>
      <c r="BK293" s="212">
        <f>SUM(BK294:BK297)</f>
        <v>0</v>
      </c>
    </row>
    <row r="294" s="2" customFormat="1" ht="24.15" customHeight="1">
      <c r="A294" s="41"/>
      <c r="B294" s="42"/>
      <c r="C294" s="215" t="s">
        <v>770</v>
      </c>
      <c r="D294" s="215" t="s">
        <v>166</v>
      </c>
      <c r="E294" s="216" t="s">
        <v>451</v>
      </c>
      <c r="F294" s="217" t="s">
        <v>452</v>
      </c>
      <c r="G294" s="218" t="s">
        <v>295</v>
      </c>
      <c r="H294" s="219">
        <v>7.5540000000000003</v>
      </c>
      <c r="I294" s="220"/>
      <c r="J294" s="221">
        <f>ROUND(I294*H294,2)</f>
        <v>0</v>
      </c>
      <c r="K294" s="217" t="s">
        <v>170</v>
      </c>
      <c r="L294" s="47"/>
      <c r="M294" s="222" t="s">
        <v>19</v>
      </c>
      <c r="N294" s="223" t="s">
        <v>41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171</v>
      </c>
      <c r="AT294" s="226" t="s">
        <v>166</v>
      </c>
      <c r="AU294" s="226" t="s">
        <v>79</v>
      </c>
      <c r="AY294" s="20" t="s">
        <v>164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77</v>
      </c>
      <c r="BK294" s="227">
        <f>ROUND(I294*H294,2)</f>
        <v>0</v>
      </c>
      <c r="BL294" s="20" t="s">
        <v>171</v>
      </c>
      <c r="BM294" s="226" t="s">
        <v>771</v>
      </c>
    </row>
    <row r="295" s="2" customFormat="1">
      <c r="A295" s="41"/>
      <c r="B295" s="42"/>
      <c r="C295" s="43"/>
      <c r="D295" s="228" t="s">
        <v>173</v>
      </c>
      <c r="E295" s="43"/>
      <c r="F295" s="229" t="s">
        <v>454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173</v>
      </c>
      <c r="AU295" s="20" t="s">
        <v>79</v>
      </c>
    </row>
    <row r="296" s="2" customFormat="1" ht="33" customHeight="1">
      <c r="A296" s="41"/>
      <c r="B296" s="42"/>
      <c r="C296" s="215" t="s">
        <v>772</v>
      </c>
      <c r="D296" s="215" t="s">
        <v>166</v>
      </c>
      <c r="E296" s="216" t="s">
        <v>456</v>
      </c>
      <c r="F296" s="217" t="s">
        <v>457</v>
      </c>
      <c r="G296" s="218" t="s">
        <v>295</v>
      </c>
      <c r="H296" s="219">
        <v>7.5540000000000003</v>
      </c>
      <c r="I296" s="220"/>
      <c r="J296" s="221">
        <f>ROUND(I296*H296,2)</f>
        <v>0</v>
      </c>
      <c r="K296" s="217" t="s">
        <v>170</v>
      </c>
      <c r="L296" s="47"/>
      <c r="M296" s="222" t="s">
        <v>19</v>
      </c>
      <c r="N296" s="223" t="s">
        <v>41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171</v>
      </c>
      <c r="AT296" s="226" t="s">
        <v>166</v>
      </c>
      <c r="AU296" s="226" t="s">
        <v>79</v>
      </c>
      <c r="AY296" s="20" t="s">
        <v>164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77</v>
      </c>
      <c r="BK296" s="227">
        <f>ROUND(I296*H296,2)</f>
        <v>0</v>
      </c>
      <c r="BL296" s="20" t="s">
        <v>171</v>
      </c>
      <c r="BM296" s="226" t="s">
        <v>773</v>
      </c>
    </row>
    <row r="297" s="2" customFormat="1">
      <c r="A297" s="41"/>
      <c r="B297" s="42"/>
      <c r="C297" s="43"/>
      <c r="D297" s="228" t="s">
        <v>173</v>
      </c>
      <c r="E297" s="43"/>
      <c r="F297" s="229" t="s">
        <v>459</v>
      </c>
      <c r="G297" s="43"/>
      <c r="H297" s="43"/>
      <c r="I297" s="230"/>
      <c r="J297" s="43"/>
      <c r="K297" s="43"/>
      <c r="L297" s="47"/>
      <c r="M297" s="287"/>
      <c r="N297" s="288"/>
      <c r="O297" s="289"/>
      <c r="P297" s="289"/>
      <c r="Q297" s="289"/>
      <c r="R297" s="289"/>
      <c r="S297" s="289"/>
      <c r="T297" s="290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173</v>
      </c>
      <c r="AU297" s="20" t="s">
        <v>79</v>
      </c>
    </row>
    <row r="298" s="2" customFormat="1" ht="6.96" customHeight="1">
      <c r="A298" s="41"/>
      <c r="B298" s="62"/>
      <c r="C298" s="63"/>
      <c r="D298" s="63"/>
      <c r="E298" s="63"/>
      <c r="F298" s="63"/>
      <c r="G298" s="63"/>
      <c r="H298" s="63"/>
      <c r="I298" s="63"/>
      <c r="J298" s="63"/>
      <c r="K298" s="63"/>
      <c r="L298" s="47"/>
      <c r="M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</row>
  </sheetData>
  <sheetProtection sheet="1" autoFilter="0" formatColumns="0" formatRows="0" objects="1" scenarios="1" spinCount="100000" saltValue="WMhOS8cjS0UCL2mz94wh8ZxbF1anvV+mM/ELZTw3vuxPaA4PczWek0Fx17jz2Avg2hiwffNFaP3A3XEP4cih0A==" hashValue="R0x7ZKgefeJbMnfPyF+Rsz+DxynC6P846jyOxwIW5WIlcblcvzZ36rlQGih2uLCaw7huPw0wrlUwJfUy0Iysyw==" algorithmName="SHA-512" password="CC51"/>
  <autoFilter ref="C90:K2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5" r:id="rId1" display="https://podminky.urs.cz/item/CS_URS_2025_01/141721255"/>
    <hyperlink ref="F100" r:id="rId2" display="https://podminky.urs.cz/item/CS_URS_2025_01/857212122"/>
    <hyperlink ref="F106" r:id="rId3" display="https://podminky.urs.cz/item/CS_URS_2025_01/857242122"/>
    <hyperlink ref="F123" r:id="rId4" display="https://podminky.urs.cz/item/CS_URS_2025_01/857262122"/>
    <hyperlink ref="F128" r:id="rId5" display="https://podminky.urs.cz/item/CS_URS_2025_01/857312122"/>
    <hyperlink ref="F144" r:id="rId6" display="https://podminky.urs.cz/item/CS_URS_2025_01/857314122"/>
    <hyperlink ref="F162" r:id="rId7" display="https://podminky.urs.cz/item/CS_URS_2025_01/871321211"/>
    <hyperlink ref="F169" r:id="rId8" display="https://podminky.urs.cz/item/CS_URS_2025_01/877211101"/>
    <hyperlink ref="F176" r:id="rId9" display="https://podminky.urs.cz/item/CS_URS_2025_01/877321101"/>
    <hyperlink ref="F193" r:id="rId10" display="https://podminky.urs.cz/item/CS_URS_2025_01/892233122"/>
    <hyperlink ref="F197" r:id="rId11" display="https://podminky.urs.cz/item/CS_URS_2025_01/892241111"/>
    <hyperlink ref="F201" r:id="rId12" display="https://podminky.urs.cz/item/CS_URS_2025_01/892351111"/>
    <hyperlink ref="F205" r:id="rId13" display="https://podminky.urs.cz/item/CS_URS_2025_01/892353122"/>
    <hyperlink ref="F207" r:id="rId14" display="https://podminky.urs.cz/item/CS_URS_2025_01/892372111"/>
    <hyperlink ref="F216" r:id="rId15" display="https://podminky.urs.cz/item/CS_URS_2025_01/899722112"/>
    <hyperlink ref="F234" r:id="rId16" display="https://podminky.urs.cz/item/CS_URS_2025_01/891241112"/>
    <hyperlink ref="F240" r:id="rId17" display="https://podminky.urs.cz/item/CS_URS_2025_01/891261112"/>
    <hyperlink ref="F246" r:id="rId18" display="https://podminky.urs.cz/item/CS_URS_2025_01/891311112"/>
    <hyperlink ref="F253" r:id="rId19" display="https://podminky.urs.cz/item/CS_URS_2025_01/891247112"/>
    <hyperlink ref="F295" r:id="rId20" display="https://podminky.urs.cz/item/CS_URS_2025_01/998276101"/>
    <hyperlink ref="F297" r:id="rId21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134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774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ROUND((SUM(BE89:BE217)),  2)</f>
        <v>0</v>
      </c>
      <c r="G35" s="41"/>
      <c r="H35" s="41"/>
      <c r="I35" s="160">
        <v>0.20999999999999999</v>
      </c>
      <c r="J35" s="159">
        <f>ROUND(((SUM(BE89:BE217))*I35),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ROUND((SUM(BF89:BF217)),  2)</f>
        <v>0</v>
      </c>
      <c r="G36" s="41"/>
      <c r="H36" s="41"/>
      <c r="I36" s="160">
        <v>0.12</v>
      </c>
      <c r="J36" s="159">
        <f>ROUND(((SUM(BF89:BF217))*I36),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ROUND((SUM(BG89:BG217)),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ROUND((SUM(BH89:BH217)),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ROUND((SUM(BI89:BI217)),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134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001.003 - Výpis materiálu přepojení přípojek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J178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J213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134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001.003 - Výpis materiálu přepojení přípojek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0.78982733000000005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P91+P178+P213</f>
        <v>0</v>
      </c>
      <c r="Q90" s="207"/>
      <c r="R90" s="208">
        <f>R91+R178+R213</f>
        <v>0.78982733000000005</v>
      </c>
      <c r="S90" s="207"/>
      <c r="T90" s="209">
        <f>T91+T178+T213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BK91+BK178+BK213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SUM(P92:P177)</f>
        <v>0</v>
      </c>
      <c r="Q91" s="207"/>
      <c r="R91" s="208">
        <f>SUM(R92:R177)</f>
        <v>0.023027329999999999</v>
      </c>
      <c r="S91" s="207"/>
      <c r="T91" s="209">
        <f>SUM(T92:T177)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SUM(BK92:BK177)</f>
        <v>0</v>
      </c>
    </row>
    <row r="92" s="2" customFormat="1" ht="24.15" customHeight="1">
      <c r="A92" s="41"/>
      <c r="B92" s="42"/>
      <c r="C92" s="215" t="s">
        <v>77</v>
      </c>
      <c r="D92" s="215" t="s">
        <v>166</v>
      </c>
      <c r="E92" s="216" t="s">
        <v>775</v>
      </c>
      <c r="F92" s="217" t="s">
        <v>776</v>
      </c>
      <c r="G92" s="218" t="s">
        <v>200</v>
      </c>
      <c r="H92" s="219">
        <v>4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777</v>
      </c>
    </row>
    <row r="93" s="2" customFormat="1">
      <c r="A93" s="41"/>
      <c r="B93" s="42"/>
      <c r="C93" s="43"/>
      <c r="D93" s="228" t="s">
        <v>173</v>
      </c>
      <c r="E93" s="43"/>
      <c r="F93" s="229" t="s">
        <v>778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>
      <c r="A94" s="41"/>
      <c r="B94" s="42"/>
      <c r="C94" s="43"/>
      <c r="D94" s="235" t="s">
        <v>479</v>
      </c>
      <c r="E94" s="43"/>
      <c r="F94" s="291" t="s">
        <v>779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479</v>
      </c>
      <c r="AU94" s="20" t="s">
        <v>79</v>
      </c>
    </row>
    <row r="95" s="13" customFormat="1">
      <c r="A95" s="13"/>
      <c r="B95" s="233"/>
      <c r="C95" s="234"/>
      <c r="D95" s="235" t="s">
        <v>175</v>
      </c>
      <c r="E95" s="236" t="s">
        <v>19</v>
      </c>
      <c r="F95" s="237" t="s">
        <v>780</v>
      </c>
      <c r="G95" s="234"/>
      <c r="H95" s="238">
        <v>4</v>
      </c>
      <c r="I95" s="239"/>
      <c r="J95" s="234"/>
      <c r="K95" s="234"/>
      <c r="L95" s="240"/>
      <c r="M95" s="241"/>
      <c r="N95" s="242"/>
      <c r="O95" s="242"/>
      <c r="P95" s="242"/>
      <c r="Q95" s="242"/>
      <c r="R95" s="242"/>
      <c r="S95" s="242"/>
      <c r="T95" s="24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44" t="s">
        <v>175</v>
      </c>
      <c r="AU95" s="244" t="s">
        <v>79</v>
      </c>
      <c r="AV95" s="13" t="s">
        <v>79</v>
      </c>
      <c r="AW95" s="13" t="s">
        <v>32</v>
      </c>
      <c r="AX95" s="13" t="s">
        <v>70</v>
      </c>
      <c r="AY95" s="244" t="s">
        <v>164</v>
      </c>
    </row>
    <row r="96" s="14" customFormat="1">
      <c r="A96" s="14"/>
      <c r="B96" s="245"/>
      <c r="C96" s="246"/>
      <c r="D96" s="235" t="s">
        <v>175</v>
      </c>
      <c r="E96" s="247" t="s">
        <v>19</v>
      </c>
      <c r="F96" s="248" t="s">
        <v>177</v>
      </c>
      <c r="G96" s="246"/>
      <c r="H96" s="249">
        <v>4</v>
      </c>
      <c r="I96" s="250"/>
      <c r="J96" s="246"/>
      <c r="K96" s="246"/>
      <c r="L96" s="251"/>
      <c r="M96" s="252"/>
      <c r="N96" s="253"/>
      <c r="O96" s="253"/>
      <c r="P96" s="253"/>
      <c r="Q96" s="253"/>
      <c r="R96" s="253"/>
      <c r="S96" s="253"/>
      <c r="T96" s="25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5" t="s">
        <v>175</v>
      </c>
      <c r="AU96" s="255" t="s">
        <v>79</v>
      </c>
      <c r="AV96" s="14" t="s">
        <v>171</v>
      </c>
      <c r="AW96" s="14" t="s">
        <v>32</v>
      </c>
      <c r="AX96" s="14" t="s">
        <v>77</v>
      </c>
      <c r="AY96" s="255" t="s">
        <v>164</v>
      </c>
    </row>
    <row r="97" s="2" customFormat="1" ht="16.5" customHeight="1">
      <c r="A97" s="41"/>
      <c r="B97" s="42"/>
      <c r="C97" s="277" t="s">
        <v>79</v>
      </c>
      <c r="D97" s="277" t="s">
        <v>306</v>
      </c>
      <c r="E97" s="278" t="s">
        <v>781</v>
      </c>
      <c r="F97" s="279" t="s">
        <v>782</v>
      </c>
      <c r="G97" s="280" t="s">
        <v>200</v>
      </c>
      <c r="H97" s="281">
        <v>4.2000000000000002</v>
      </c>
      <c r="I97" s="282"/>
      <c r="J97" s="283">
        <f>ROUND(I97*H97,2)</f>
        <v>0</v>
      </c>
      <c r="K97" s="279" t="s">
        <v>19</v>
      </c>
      <c r="L97" s="284"/>
      <c r="M97" s="285" t="s">
        <v>19</v>
      </c>
      <c r="N97" s="286" t="s">
        <v>41</v>
      </c>
      <c r="O97" s="87"/>
      <c r="P97" s="224">
        <f>O97*H97</f>
        <v>0</v>
      </c>
      <c r="Q97" s="224">
        <v>0.00050000000000000001</v>
      </c>
      <c r="R97" s="224">
        <f>Q97*H97</f>
        <v>0.0021000000000000003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217</v>
      </c>
      <c r="AT97" s="226" t="s">
        <v>306</v>
      </c>
      <c r="AU97" s="226" t="s">
        <v>79</v>
      </c>
      <c r="AY97" s="20" t="s">
        <v>164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77</v>
      </c>
      <c r="BK97" s="227">
        <f>ROUND(I97*H97,2)</f>
        <v>0</v>
      </c>
      <c r="BL97" s="20" t="s">
        <v>171</v>
      </c>
      <c r="BM97" s="226" t="s">
        <v>783</v>
      </c>
    </row>
    <row r="98" s="2" customFormat="1">
      <c r="A98" s="41"/>
      <c r="B98" s="42"/>
      <c r="C98" s="43"/>
      <c r="D98" s="235" t="s">
        <v>479</v>
      </c>
      <c r="E98" s="43"/>
      <c r="F98" s="291" t="s">
        <v>784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479</v>
      </c>
      <c r="AU98" s="20" t="s">
        <v>79</v>
      </c>
    </row>
    <row r="99" s="13" customFormat="1">
      <c r="A99" s="13"/>
      <c r="B99" s="233"/>
      <c r="C99" s="234"/>
      <c r="D99" s="235" t="s">
        <v>175</v>
      </c>
      <c r="E99" s="234"/>
      <c r="F99" s="237" t="s">
        <v>785</v>
      </c>
      <c r="G99" s="234"/>
      <c r="H99" s="238">
        <v>4.2000000000000002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4</v>
      </c>
      <c r="AX99" s="13" t="s">
        <v>77</v>
      </c>
      <c r="AY99" s="244" t="s">
        <v>164</v>
      </c>
    </row>
    <row r="100" s="2" customFormat="1" ht="24.15" customHeight="1">
      <c r="A100" s="41"/>
      <c r="B100" s="42"/>
      <c r="C100" s="215" t="s">
        <v>183</v>
      </c>
      <c r="D100" s="215" t="s">
        <v>166</v>
      </c>
      <c r="E100" s="216" t="s">
        <v>786</v>
      </c>
      <c r="F100" s="217" t="s">
        <v>787</v>
      </c>
      <c r="G100" s="218" t="s">
        <v>200</v>
      </c>
      <c r="H100" s="219">
        <v>2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788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789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79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790</v>
      </c>
      <c r="G102" s="234"/>
      <c r="H102" s="238">
        <v>2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16.5" customHeight="1">
      <c r="A104" s="41"/>
      <c r="B104" s="42"/>
      <c r="C104" s="277" t="s">
        <v>171</v>
      </c>
      <c r="D104" s="277" t="s">
        <v>306</v>
      </c>
      <c r="E104" s="278" t="s">
        <v>791</v>
      </c>
      <c r="F104" s="279" t="s">
        <v>792</v>
      </c>
      <c r="G104" s="280" t="s">
        <v>200</v>
      </c>
      <c r="H104" s="281">
        <v>2.1000000000000001</v>
      </c>
      <c r="I104" s="282"/>
      <c r="J104" s="283">
        <f>ROUND(I104*H104,2)</f>
        <v>0</v>
      </c>
      <c r="K104" s="279" t="s">
        <v>19</v>
      </c>
      <c r="L104" s="284"/>
      <c r="M104" s="285" t="s">
        <v>19</v>
      </c>
      <c r="N104" s="286" t="s">
        <v>41</v>
      </c>
      <c r="O104" s="87"/>
      <c r="P104" s="224">
        <f>O104*H104</f>
        <v>0</v>
      </c>
      <c r="Q104" s="224">
        <v>0.00050000000000000001</v>
      </c>
      <c r="R104" s="224">
        <f>Q104*H104</f>
        <v>0.0010500000000000002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217</v>
      </c>
      <c r="AT104" s="226" t="s">
        <v>306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793</v>
      </c>
    </row>
    <row r="105" s="2" customFormat="1">
      <c r="A105" s="41"/>
      <c r="B105" s="42"/>
      <c r="C105" s="43"/>
      <c r="D105" s="235" t="s">
        <v>479</v>
      </c>
      <c r="E105" s="43"/>
      <c r="F105" s="291" t="s">
        <v>794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479</v>
      </c>
      <c r="AU105" s="20" t="s">
        <v>79</v>
      </c>
    </row>
    <row r="106" s="13" customFormat="1">
      <c r="A106" s="13"/>
      <c r="B106" s="233"/>
      <c r="C106" s="234"/>
      <c r="D106" s="235" t="s">
        <v>175</v>
      </c>
      <c r="E106" s="234"/>
      <c r="F106" s="237" t="s">
        <v>795</v>
      </c>
      <c r="G106" s="234"/>
      <c r="H106" s="238">
        <v>2.1000000000000001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79</v>
      </c>
      <c r="AV106" s="13" t="s">
        <v>79</v>
      </c>
      <c r="AW106" s="13" t="s">
        <v>4</v>
      </c>
      <c r="AX106" s="13" t="s">
        <v>77</v>
      </c>
      <c r="AY106" s="244" t="s">
        <v>164</v>
      </c>
    </row>
    <row r="107" s="2" customFormat="1" ht="24.15" customHeight="1">
      <c r="A107" s="41"/>
      <c r="B107" s="42"/>
      <c r="C107" s="215" t="s">
        <v>197</v>
      </c>
      <c r="D107" s="215" t="s">
        <v>166</v>
      </c>
      <c r="E107" s="216" t="s">
        <v>796</v>
      </c>
      <c r="F107" s="217" t="s">
        <v>797</v>
      </c>
      <c r="G107" s="218" t="s">
        <v>200</v>
      </c>
      <c r="H107" s="219">
        <v>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41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79</v>
      </c>
      <c r="AY107" s="20" t="s">
        <v>164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77</v>
      </c>
      <c r="BK107" s="227">
        <f>ROUND(I107*H107,2)</f>
        <v>0</v>
      </c>
      <c r="BL107" s="20" t="s">
        <v>171</v>
      </c>
      <c r="BM107" s="226" t="s">
        <v>798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799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79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800</v>
      </c>
      <c r="G109" s="234"/>
      <c r="H109" s="238">
        <v>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79</v>
      </c>
      <c r="AV109" s="13" t="s">
        <v>79</v>
      </c>
      <c r="AW109" s="13" t="s">
        <v>32</v>
      </c>
      <c r="AX109" s="13" t="s">
        <v>70</v>
      </c>
      <c r="AY109" s="244" t="s">
        <v>164</v>
      </c>
    </row>
    <row r="110" s="14" customFormat="1">
      <c r="A110" s="14"/>
      <c r="B110" s="245"/>
      <c r="C110" s="246"/>
      <c r="D110" s="235" t="s">
        <v>175</v>
      </c>
      <c r="E110" s="247" t="s">
        <v>19</v>
      </c>
      <c r="F110" s="248" t="s">
        <v>177</v>
      </c>
      <c r="G110" s="246"/>
      <c r="H110" s="249">
        <v>1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175</v>
      </c>
      <c r="AU110" s="255" t="s">
        <v>79</v>
      </c>
      <c r="AV110" s="14" t="s">
        <v>171</v>
      </c>
      <c r="AW110" s="14" t="s">
        <v>32</v>
      </c>
      <c r="AX110" s="14" t="s">
        <v>77</v>
      </c>
      <c r="AY110" s="255" t="s">
        <v>164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801</v>
      </c>
      <c r="F111" s="279" t="s">
        <v>802</v>
      </c>
      <c r="G111" s="280" t="s">
        <v>200</v>
      </c>
      <c r="H111" s="281">
        <v>1.05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0.00050000000000000001</v>
      </c>
      <c r="R111" s="224">
        <f>Q111*H111</f>
        <v>0.00052500000000000008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803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804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4"/>
      <c r="F113" s="237" t="s">
        <v>805</v>
      </c>
      <c r="G113" s="234"/>
      <c r="H113" s="238">
        <v>1.05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4</v>
      </c>
      <c r="AX113" s="13" t="s">
        <v>77</v>
      </c>
      <c r="AY113" s="244" t="s">
        <v>164</v>
      </c>
    </row>
    <row r="114" s="2" customFormat="1" ht="24.15" customHeight="1">
      <c r="A114" s="41"/>
      <c r="B114" s="42"/>
      <c r="C114" s="215" t="s">
        <v>211</v>
      </c>
      <c r="D114" s="215" t="s">
        <v>166</v>
      </c>
      <c r="E114" s="216" t="s">
        <v>806</v>
      </c>
      <c r="F114" s="217" t="s">
        <v>807</v>
      </c>
      <c r="G114" s="218" t="s">
        <v>200</v>
      </c>
      <c r="H114" s="219">
        <v>2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41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79</v>
      </c>
      <c r="AY114" s="20" t="s">
        <v>164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77</v>
      </c>
      <c r="BK114" s="227">
        <f>ROUND(I114*H114,2)</f>
        <v>0</v>
      </c>
      <c r="BL114" s="20" t="s">
        <v>171</v>
      </c>
      <c r="BM114" s="226" t="s">
        <v>808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809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79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810</v>
      </c>
      <c r="G116" s="234"/>
      <c r="H116" s="238">
        <v>2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2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16.5" customHeight="1">
      <c r="A118" s="41"/>
      <c r="B118" s="42"/>
      <c r="C118" s="277" t="s">
        <v>217</v>
      </c>
      <c r="D118" s="277" t="s">
        <v>306</v>
      </c>
      <c r="E118" s="278" t="s">
        <v>811</v>
      </c>
      <c r="F118" s="279" t="s">
        <v>812</v>
      </c>
      <c r="G118" s="280" t="s">
        <v>200</v>
      </c>
      <c r="H118" s="281">
        <v>2.1000000000000001</v>
      </c>
      <c r="I118" s="282"/>
      <c r="J118" s="283">
        <f>ROUND(I118*H118,2)</f>
        <v>0</v>
      </c>
      <c r="K118" s="279" t="s">
        <v>19</v>
      </c>
      <c r="L118" s="284"/>
      <c r="M118" s="285" t="s">
        <v>19</v>
      </c>
      <c r="N118" s="286" t="s">
        <v>41</v>
      </c>
      <c r="O118" s="87"/>
      <c r="P118" s="224">
        <f>O118*H118</f>
        <v>0</v>
      </c>
      <c r="Q118" s="224">
        <v>0.00050000000000000001</v>
      </c>
      <c r="R118" s="224">
        <f>Q118*H118</f>
        <v>0.0010500000000000002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217</v>
      </c>
      <c r="AT118" s="226" t="s">
        <v>306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813</v>
      </c>
    </row>
    <row r="119" s="2" customFormat="1">
      <c r="A119" s="41"/>
      <c r="B119" s="42"/>
      <c r="C119" s="43"/>
      <c r="D119" s="235" t="s">
        <v>479</v>
      </c>
      <c r="E119" s="43"/>
      <c r="F119" s="291" t="s">
        <v>814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479</v>
      </c>
      <c r="AU119" s="20" t="s">
        <v>79</v>
      </c>
    </row>
    <row r="120" s="13" customFormat="1">
      <c r="A120" s="13"/>
      <c r="B120" s="233"/>
      <c r="C120" s="234"/>
      <c r="D120" s="235" t="s">
        <v>175</v>
      </c>
      <c r="E120" s="234"/>
      <c r="F120" s="237" t="s">
        <v>795</v>
      </c>
      <c r="G120" s="234"/>
      <c r="H120" s="238">
        <v>2.1000000000000001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4</v>
      </c>
      <c r="AX120" s="13" t="s">
        <v>77</v>
      </c>
      <c r="AY120" s="244" t="s">
        <v>164</v>
      </c>
    </row>
    <row r="121" s="2" customFormat="1" ht="21.75" customHeight="1">
      <c r="A121" s="41"/>
      <c r="B121" s="42"/>
      <c r="C121" s="215" t="s">
        <v>227</v>
      </c>
      <c r="D121" s="215" t="s">
        <v>166</v>
      </c>
      <c r="E121" s="216" t="s">
        <v>815</v>
      </c>
      <c r="F121" s="217" t="s">
        <v>816</v>
      </c>
      <c r="G121" s="218" t="s">
        <v>385</v>
      </c>
      <c r="H121" s="219">
        <v>8</v>
      </c>
      <c r="I121" s="220"/>
      <c r="J121" s="221">
        <f>ROUND(I121*H121,2)</f>
        <v>0</v>
      </c>
      <c r="K121" s="217" t="s">
        <v>170</v>
      </c>
      <c r="L121" s="47"/>
      <c r="M121" s="222" t="s">
        <v>19</v>
      </c>
      <c r="N121" s="223" t="s">
        <v>41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171</v>
      </c>
      <c r="AT121" s="226" t="s">
        <v>166</v>
      </c>
      <c r="AU121" s="226" t="s">
        <v>79</v>
      </c>
      <c r="AY121" s="20" t="s">
        <v>164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77</v>
      </c>
      <c r="BK121" s="227">
        <f>ROUND(I121*H121,2)</f>
        <v>0</v>
      </c>
      <c r="BL121" s="20" t="s">
        <v>171</v>
      </c>
      <c r="BM121" s="226" t="s">
        <v>817</v>
      </c>
    </row>
    <row r="122" s="2" customFormat="1">
      <c r="A122" s="41"/>
      <c r="B122" s="42"/>
      <c r="C122" s="43"/>
      <c r="D122" s="228" t="s">
        <v>173</v>
      </c>
      <c r="E122" s="43"/>
      <c r="F122" s="229" t="s">
        <v>818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173</v>
      </c>
      <c r="AU122" s="20" t="s">
        <v>79</v>
      </c>
    </row>
    <row r="123" s="2" customFormat="1" ht="16.5" customHeight="1">
      <c r="A123" s="41"/>
      <c r="B123" s="42"/>
      <c r="C123" s="277" t="s">
        <v>236</v>
      </c>
      <c r="D123" s="277" t="s">
        <v>306</v>
      </c>
      <c r="E123" s="278" t="s">
        <v>819</v>
      </c>
      <c r="F123" s="279" t="s">
        <v>820</v>
      </c>
      <c r="G123" s="280" t="s">
        <v>385</v>
      </c>
      <c r="H123" s="281">
        <v>4</v>
      </c>
      <c r="I123" s="282"/>
      <c r="J123" s="283">
        <f>ROUND(I123*H123,2)</f>
        <v>0</v>
      </c>
      <c r="K123" s="279" t="s">
        <v>19</v>
      </c>
      <c r="L123" s="284"/>
      <c r="M123" s="285" t="s">
        <v>19</v>
      </c>
      <c r="N123" s="286" t="s">
        <v>41</v>
      </c>
      <c r="O123" s="87"/>
      <c r="P123" s="224">
        <f>O123*H123</f>
        <v>0</v>
      </c>
      <c r="Q123" s="224">
        <v>0.0030000000000000001</v>
      </c>
      <c r="R123" s="224">
        <f>Q123*H123</f>
        <v>0.012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217</v>
      </c>
      <c r="AT123" s="226" t="s">
        <v>306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821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822</v>
      </c>
      <c r="G124" s="234"/>
      <c r="H124" s="238">
        <v>4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79</v>
      </c>
      <c r="AV124" s="13" t="s">
        <v>79</v>
      </c>
      <c r="AW124" s="13" t="s">
        <v>32</v>
      </c>
      <c r="AX124" s="13" t="s">
        <v>70</v>
      </c>
      <c r="AY124" s="244" t="s">
        <v>164</v>
      </c>
    </row>
    <row r="125" s="14" customFormat="1">
      <c r="A125" s="14"/>
      <c r="B125" s="245"/>
      <c r="C125" s="246"/>
      <c r="D125" s="235" t="s">
        <v>175</v>
      </c>
      <c r="E125" s="247" t="s">
        <v>19</v>
      </c>
      <c r="F125" s="248" t="s">
        <v>177</v>
      </c>
      <c r="G125" s="246"/>
      <c r="H125" s="249">
        <v>4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175</v>
      </c>
      <c r="AU125" s="255" t="s">
        <v>79</v>
      </c>
      <c r="AV125" s="14" t="s">
        <v>171</v>
      </c>
      <c r="AW125" s="14" t="s">
        <v>32</v>
      </c>
      <c r="AX125" s="14" t="s">
        <v>77</v>
      </c>
      <c r="AY125" s="255" t="s">
        <v>164</v>
      </c>
    </row>
    <row r="126" s="2" customFormat="1" ht="16.5" customHeight="1">
      <c r="A126" s="41"/>
      <c r="B126" s="42"/>
      <c r="C126" s="277" t="s">
        <v>244</v>
      </c>
      <c r="D126" s="277" t="s">
        <v>306</v>
      </c>
      <c r="E126" s="278" t="s">
        <v>823</v>
      </c>
      <c r="F126" s="279" t="s">
        <v>824</v>
      </c>
      <c r="G126" s="280" t="s">
        <v>385</v>
      </c>
      <c r="H126" s="281">
        <v>2</v>
      </c>
      <c r="I126" s="282"/>
      <c r="J126" s="283">
        <f>ROUND(I126*H126,2)</f>
        <v>0</v>
      </c>
      <c r="K126" s="279" t="s">
        <v>19</v>
      </c>
      <c r="L126" s="284"/>
      <c r="M126" s="285" t="s">
        <v>19</v>
      </c>
      <c r="N126" s="286" t="s">
        <v>41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217</v>
      </c>
      <c r="AT126" s="226" t="s">
        <v>306</v>
      </c>
      <c r="AU126" s="226" t="s">
        <v>79</v>
      </c>
      <c r="AY126" s="20" t="s">
        <v>164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77</v>
      </c>
      <c r="BK126" s="227">
        <f>ROUND(I126*H126,2)</f>
        <v>0</v>
      </c>
      <c r="BL126" s="20" t="s">
        <v>171</v>
      </c>
      <c r="BM126" s="226" t="s">
        <v>825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826</v>
      </c>
      <c r="G127" s="234"/>
      <c r="H127" s="238">
        <v>2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79</v>
      </c>
      <c r="AV127" s="13" t="s">
        <v>79</v>
      </c>
      <c r="AW127" s="13" t="s">
        <v>32</v>
      </c>
      <c r="AX127" s="13" t="s">
        <v>70</v>
      </c>
      <c r="AY127" s="244" t="s">
        <v>164</v>
      </c>
    </row>
    <row r="128" s="14" customFormat="1">
      <c r="A128" s="14"/>
      <c r="B128" s="245"/>
      <c r="C128" s="246"/>
      <c r="D128" s="235" t="s">
        <v>175</v>
      </c>
      <c r="E128" s="247" t="s">
        <v>19</v>
      </c>
      <c r="F128" s="248" t="s">
        <v>177</v>
      </c>
      <c r="G128" s="246"/>
      <c r="H128" s="249">
        <v>2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175</v>
      </c>
      <c r="AU128" s="255" t="s">
        <v>79</v>
      </c>
      <c r="AV128" s="14" t="s">
        <v>171</v>
      </c>
      <c r="AW128" s="14" t="s">
        <v>32</v>
      </c>
      <c r="AX128" s="14" t="s">
        <v>77</v>
      </c>
      <c r="AY128" s="255" t="s">
        <v>164</v>
      </c>
    </row>
    <row r="129" s="2" customFormat="1" ht="16.5" customHeight="1">
      <c r="A129" s="41"/>
      <c r="B129" s="42"/>
      <c r="C129" s="277" t="s">
        <v>8</v>
      </c>
      <c r="D129" s="277" t="s">
        <v>306</v>
      </c>
      <c r="E129" s="278" t="s">
        <v>827</v>
      </c>
      <c r="F129" s="279" t="s">
        <v>828</v>
      </c>
      <c r="G129" s="280" t="s">
        <v>385</v>
      </c>
      <c r="H129" s="281">
        <v>2</v>
      </c>
      <c r="I129" s="282"/>
      <c r="J129" s="283">
        <f>ROUND(I129*H129,2)</f>
        <v>0</v>
      </c>
      <c r="K129" s="279" t="s">
        <v>19</v>
      </c>
      <c r="L129" s="284"/>
      <c r="M129" s="285" t="s">
        <v>19</v>
      </c>
      <c r="N129" s="286" t="s">
        <v>41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217</v>
      </c>
      <c r="AT129" s="226" t="s">
        <v>306</v>
      </c>
      <c r="AU129" s="226" t="s">
        <v>79</v>
      </c>
      <c r="AY129" s="20" t="s">
        <v>164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77</v>
      </c>
      <c r="BK129" s="227">
        <f>ROUND(I129*H129,2)</f>
        <v>0</v>
      </c>
      <c r="BL129" s="20" t="s">
        <v>171</v>
      </c>
      <c r="BM129" s="226" t="s">
        <v>829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830</v>
      </c>
      <c r="G130" s="234"/>
      <c r="H130" s="238">
        <v>2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177</v>
      </c>
      <c r="G131" s="246"/>
      <c r="H131" s="249">
        <v>2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79</v>
      </c>
      <c r="AV131" s="14" t="s">
        <v>171</v>
      </c>
      <c r="AW131" s="14" t="s">
        <v>32</v>
      </c>
      <c r="AX131" s="14" t="s">
        <v>77</v>
      </c>
      <c r="AY131" s="255" t="s">
        <v>164</v>
      </c>
    </row>
    <row r="132" s="2" customFormat="1" ht="21.75" customHeight="1">
      <c r="A132" s="41"/>
      <c r="B132" s="42"/>
      <c r="C132" s="215" t="s">
        <v>254</v>
      </c>
      <c r="D132" s="215" t="s">
        <v>166</v>
      </c>
      <c r="E132" s="216" t="s">
        <v>831</v>
      </c>
      <c r="F132" s="217" t="s">
        <v>832</v>
      </c>
      <c r="G132" s="218" t="s">
        <v>385</v>
      </c>
      <c r="H132" s="219">
        <v>4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833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834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2" customFormat="1" ht="16.5" customHeight="1">
      <c r="A134" s="41"/>
      <c r="B134" s="42"/>
      <c r="C134" s="277" t="s">
        <v>260</v>
      </c>
      <c r="D134" s="277" t="s">
        <v>306</v>
      </c>
      <c r="E134" s="278" t="s">
        <v>835</v>
      </c>
      <c r="F134" s="279" t="s">
        <v>836</v>
      </c>
      <c r="G134" s="280" t="s">
        <v>385</v>
      </c>
      <c r="H134" s="281">
        <v>2</v>
      </c>
      <c r="I134" s="282"/>
      <c r="J134" s="283">
        <f>ROUND(I134*H134,2)</f>
        <v>0</v>
      </c>
      <c r="K134" s="279" t="s">
        <v>19</v>
      </c>
      <c r="L134" s="284"/>
      <c r="M134" s="285" t="s">
        <v>19</v>
      </c>
      <c r="N134" s="286" t="s">
        <v>41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217</v>
      </c>
      <c r="AT134" s="226" t="s">
        <v>306</v>
      </c>
      <c r="AU134" s="226" t="s">
        <v>79</v>
      </c>
      <c r="AY134" s="20" t="s">
        <v>164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77</v>
      </c>
      <c r="BK134" s="227">
        <f>ROUND(I134*H134,2)</f>
        <v>0</v>
      </c>
      <c r="BL134" s="20" t="s">
        <v>171</v>
      </c>
      <c r="BM134" s="226" t="s">
        <v>837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838</v>
      </c>
      <c r="G135" s="234"/>
      <c r="H135" s="238">
        <v>2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2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16.5" customHeight="1">
      <c r="A137" s="41"/>
      <c r="B137" s="42"/>
      <c r="C137" s="277" t="s">
        <v>265</v>
      </c>
      <c r="D137" s="277" t="s">
        <v>306</v>
      </c>
      <c r="E137" s="278" t="s">
        <v>839</v>
      </c>
      <c r="F137" s="279" t="s">
        <v>840</v>
      </c>
      <c r="G137" s="280" t="s">
        <v>385</v>
      </c>
      <c r="H137" s="281">
        <v>2</v>
      </c>
      <c r="I137" s="282"/>
      <c r="J137" s="283">
        <f>ROUND(I137*H137,2)</f>
        <v>0</v>
      </c>
      <c r="K137" s="279" t="s">
        <v>19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841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842</v>
      </c>
      <c r="G138" s="234"/>
      <c r="H138" s="238">
        <v>2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32</v>
      </c>
      <c r="AX138" s="13" t="s">
        <v>70</v>
      </c>
      <c r="AY138" s="244" t="s">
        <v>164</v>
      </c>
    </row>
    <row r="139" s="14" customFormat="1">
      <c r="A139" s="14"/>
      <c r="B139" s="245"/>
      <c r="C139" s="246"/>
      <c r="D139" s="235" t="s">
        <v>175</v>
      </c>
      <c r="E139" s="247" t="s">
        <v>19</v>
      </c>
      <c r="F139" s="248" t="s">
        <v>177</v>
      </c>
      <c r="G139" s="246"/>
      <c r="H139" s="249">
        <v>2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175</v>
      </c>
      <c r="AU139" s="255" t="s">
        <v>79</v>
      </c>
      <c r="AV139" s="14" t="s">
        <v>171</v>
      </c>
      <c r="AW139" s="14" t="s">
        <v>32</v>
      </c>
      <c r="AX139" s="14" t="s">
        <v>77</v>
      </c>
      <c r="AY139" s="255" t="s">
        <v>164</v>
      </c>
    </row>
    <row r="140" s="2" customFormat="1" ht="21.75" customHeight="1">
      <c r="A140" s="41"/>
      <c r="B140" s="42"/>
      <c r="C140" s="215" t="s">
        <v>274</v>
      </c>
      <c r="D140" s="215" t="s">
        <v>166</v>
      </c>
      <c r="E140" s="216" t="s">
        <v>843</v>
      </c>
      <c r="F140" s="217" t="s">
        <v>844</v>
      </c>
      <c r="G140" s="218" t="s">
        <v>385</v>
      </c>
      <c r="H140" s="219">
        <v>2</v>
      </c>
      <c r="I140" s="220"/>
      <c r="J140" s="221">
        <f>ROUND(I140*H140,2)</f>
        <v>0</v>
      </c>
      <c r="K140" s="217" t="s">
        <v>170</v>
      </c>
      <c r="L140" s="47"/>
      <c r="M140" s="222" t="s">
        <v>19</v>
      </c>
      <c r="N140" s="223" t="s">
        <v>41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171</v>
      </c>
      <c r="AT140" s="226" t="s">
        <v>166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845</v>
      </c>
    </row>
    <row r="141" s="2" customFormat="1">
      <c r="A141" s="41"/>
      <c r="B141" s="42"/>
      <c r="C141" s="43"/>
      <c r="D141" s="228" t="s">
        <v>173</v>
      </c>
      <c r="E141" s="43"/>
      <c r="F141" s="229" t="s">
        <v>846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173</v>
      </c>
      <c r="AU141" s="20" t="s">
        <v>79</v>
      </c>
    </row>
    <row r="142" s="2" customFormat="1" ht="16.5" customHeight="1">
      <c r="A142" s="41"/>
      <c r="B142" s="42"/>
      <c r="C142" s="277" t="s">
        <v>279</v>
      </c>
      <c r="D142" s="277" t="s">
        <v>306</v>
      </c>
      <c r="E142" s="278" t="s">
        <v>847</v>
      </c>
      <c r="F142" s="279" t="s">
        <v>848</v>
      </c>
      <c r="G142" s="280" t="s">
        <v>385</v>
      </c>
      <c r="H142" s="281">
        <v>1</v>
      </c>
      <c r="I142" s="282"/>
      <c r="J142" s="283">
        <f>ROUND(I142*H142,2)</f>
        <v>0</v>
      </c>
      <c r="K142" s="279" t="s">
        <v>19</v>
      </c>
      <c r="L142" s="284"/>
      <c r="M142" s="285" t="s">
        <v>19</v>
      </c>
      <c r="N142" s="286" t="s">
        <v>41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217</v>
      </c>
      <c r="AT142" s="226" t="s">
        <v>306</v>
      </c>
      <c r="AU142" s="226" t="s">
        <v>79</v>
      </c>
      <c r="AY142" s="20" t="s">
        <v>164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77</v>
      </c>
      <c r="BK142" s="227">
        <f>ROUND(I142*H142,2)</f>
        <v>0</v>
      </c>
      <c r="BL142" s="20" t="s">
        <v>171</v>
      </c>
      <c r="BM142" s="226" t="s">
        <v>849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850</v>
      </c>
      <c r="G143" s="234"/>
      <c r="H143" s="238">
        <v>1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79</v>
      </c>
      <c r="AV143" s="13" t="s">
        <v>79</v>
      </c>
      <c r="AW143" s="13" t="s">
        <v>32</v>
      </c>
      <c r="AX143" s="13" t="s">
        <v>70</v>
      </c>
      <c r="AY143" s="244" t="s">
        <v>164</v>
      </c>
    </row>
    <row r="144" s="14" customFormat="1">
      <c r="A144" s="14"/>
      <c r="B144" s="245"/>
      <c r="C144" s="246"/>
      <c r="D144" s="235" t="s">
        <v>175</v>
      </c>
      <c r="E144" s="247" t="s">
        <v>19</v>
      </c>
      <c r="F144" s="248" t="s">
        <v>177</v>
      </c>
      <c r="G144" s="246"/>
      <c r="H144" s="249">
        <v>1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175</v>
      </c>
      <c r="AU144" s="255" t="s">
        <v>79</v>
      </c>
      <c r="AV144" s="14" t="s">
        <v>171</v>
      </c>
      <c r="AW144" s="14" t="s">
        <v>32</v>
      </c>
      <c r="AX144" s="14" t="s">
        <v>77</v>
      </c>
      <c r="AY144" s="255" t="s">
        <v>164</v>
      </c>
    </row>
    <row r="145" s="2" customFormat="1" ht="16.5" customHeight="1">
      <c r="A145" s="41"/>
      <c r="B145" s="42"/>
      <c r="C145" s="277" t="s">
        <v>285</v>
      </c>
      <c r="D145" s="277" t="s">
        <v>306</v>
      </c>
      <c r="E145" s="278" t="s">
        <v>851</v>
      </c>
      <c r="F145" s="279" t="s">
        <v>852</v>
      </c>
      <c r="G145" s="280" t="s">
        <v>385</v>
      </c>
      <c r="H145" s="281">
        <v>1</v>
      </c>
      <c r="I145" s="282"/>
      <c r="J145" s="283">
        <f>ROUND(I145*H145,2)</f>
        <v>0</v>
      </c>
      <c r="K145" s="279" t="s">
        <v>19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853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854</v>
      </c>
      <c r="G146" s="234"/>
      <c r="H146" s="238">
        <v>1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79</v>
      </c>
      <c r="AV146" s="13" t="s">
        <v>79</v>
      </c>
      <c r="AW146" s="13" t="s">
        <v>32</v>
      </c>
      <c r="AX146" s="13" t="s">
        <v>70</v>
      </c>
      <c r="AY146" s="244" t="s">
        <v>164</v>
      </c>
    </row>
    <row r="147" s="14" customFormat="1">
      <c r="A147" s="14"/>
      <c r="B147" s="245"/>
      <c r="C147" s="246"/>
      <c r="D147" s="235" t="s">
        <v>175</v>
      </c>
      <c r="E147" s="247" t="s">
        <v>19</v>
      </c>
      <c r="F147" s="248" t="s">
        <v>177</v>
      </c>
      <c r="G147" s="246"/>
      <c r="H147" s="249">
        <v>1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175</v>
      </c>
      <c r="AU147" s="255" t="s">
        <v>79</v>
      </c>
      <c r="AV147" s="14" t="s">
        <v>171</v>
      </c>
      <c r="AW147" s="14" t="s">
        <v>32</v>
      </c>
      <c r="AX147" s="14" t="s">
        <v>77</v>
      </c>
      <c r="AY147" s="255" t="s">
        <v>164</v>
      </c>
    </row>
    <row r="148" s="2" customFormat="1" ht="21.75" customHeight="1">
      <c r="A148" s="41"/>
      <c r="B148" s="42"/>
      <c r="C148" s="215" t="s">
        <v>292</v>
      </c>
      <c r="D148" s="215" t="s">
        <v>166</v>
      </c>
      <c r="E148" s="216" t="s">
        <v>855</v>
      </c>
      <c r="F148" s="217" t="s">
        <v>856</v>
      </c>
      <c r="G148" s="218" t="s">
        <v>385</v>
      </c>
      <c r="H148" s="219">
        <v>4</v>
      </c>
      <c r="I148" s="220"/>
      <c r="J148" s="221">
        <f>ROUND(I148*H148,2)</f>
        <v>0</v>
      </c>
      <c r="K148" s="217" t="s">
        <v>170</v>
      </c>
      <c r="L148" s="47"/>
      <c r="M148" s="222" t="s">
        <v>19</v>
      </c>
      <c r="N148" s="223" t="s">
        <v>41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171</v>
      </c>
      <c r="AT148" s="226" t="s">
        <v>166</v>
      </c>
      <c r="AU148" s="226" t="s">
        <v>79</v>
      </c>
      <c r="AY148" s="20" t="s">
        <v>164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77</v>
      </c>
      <c r="BK148" s="227">
        <f>ROUND(I148*H148,2)</f>
        <v>0</v>
      </c>
      <c r="BL148" s="20" t="s">
        <v>171</v>
      </c>
      <c r="BM148" s="226" t="s">
        <v>857</v>
      </c>
    </row>
    <row r="149" s="2" customFormat="1">
      <c r="A149" s="41"/>
      <c r="B149" s="42"/>
      <c r="C149" s="43"/>
      <c r="D149" s="228" t="s">
        <v>173</v>
      </c>
      <c r="E149" s="43"/>
      <c r="F149" s="229" t="s">
        <v>858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173</v>
      </c>
      <c r="AU149" s="20" t="s">
        <v>79</v>
      </c>
    </row>
    <row r="150" s="2" customFormat="1" ht="16.5" customHeight="1">
      <c r="A150" s="41"/>
      <c r="B150" s="42"/>
      <c r="C150" s="277" t="s">
        <v>299</v>
      </c>
      <c r="D150" s="277" t="s">
        <v>306</v>
      </c>
      <c r="E150" s="278" t="s">
        <v>859</v>
      </c>
      <c r="F150" s="279" t="s">
        <v>860</v>
      </c>
      <c r="G150" s="280" t="s">
        <v>385</v>
      </c>
      <c r="H150" s="281">
        <v>2</v>
      </c>
      <c r="I150" s="282"/>
      <c r="J150" s="283">
        <f>ROUND(I150*H150,2)</f>
        <v>0</v>
      </c>
      <c r="K150" s="279" t="s">
        <v>19</v>
      </c>
      <c r="L150" s="284"/>
      <c r="M150" s="285" t="s">
        <v>19</v>
      </c>
      <c r="N150" s="286" t="s">
        <v>41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217</v>
      </c>
      <c r="AT150" s="226" t="s">
        <v>306</v>
      </c>
      <c r="AU150" s="226" t="s">
        <v>79</v>
      </c>
      <c r="AY150" s="20" t="s">
        <v>164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77</v>
      </c>
      <c r="BK150" s="227">
        <f>ROUND(I150*H150,2)</f>
        <v>0</v>
      </c>
      <c r="BL150" s="20" t="s">
        <v>171</v>
      </c>
      <c r="BM150" s="226" t="s">
        <v>861</v>
      </c>
    </row>
    <row r="151" s="13" customFormat="1">
      <c r="A151" s="13"/>
      <c r="B151" s="233"/>
      <c r="C151" s="234"/>
      <c r="D151" s="235" t="s">
        <v>175</v>
      </c>
      <c r="E151" s="236" t="s">
        <v>19</v>
      </c>
      <c r="F151" s="237" t="s">
        <v>862</v>
      </c>
      <c r="G151" s="234"/>
      <c r="H151" s="238">
        <v>2</v>
      </c>
      <c r="I151" s="239"/>
      <c r="J151" s="234"/>
      <c r="K151" s="234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175</v>
      </c>
      <c r="AU151" s="244" t="s">
        <v>79</v>
      </c>
      <c r="AV151" s="13" t="s">
        <v>79</v>
      </c>
      <c r="AW151" s="13" t="s">
        <v>32</v>
      </c>
      <c r="AX151" s="13" t="s">
        <v>70</v>
      </c>
      <c r="AY151" s="244" t="s">
        <v>164</v>
      </c>
    </row>
    <row r="152" s="14" customFormat="1">
      <c r="A152" s="14"/>
      <c r="B152" s="245"/>
      <c r="C152" s="246"/>
      <c r="D152" s="235" t="s">
        <v>175</v>
      </c>
      <c r="E152" s="247" t="s">
        <v>19</v>
      </c>
      <c r="F152" s="248" t="s">
        <v>177</v>
      </c>
      <c r="G152" s="246"/>
      <c r="H152" s="249">
        <v>2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175</v>
      </c>
      <c r="AU152" s="255" t="s">
        <v>79</v>
      </c>
      <c r="AV152" s="14" t="s">
        <v>171</v>
      </c>
      <c r="AW152" s="14" t="s">
        <v>32</v>
      </c>
      <c r="AX152" s="14" t="s">
        <v>77</v>
      </c>
      <c r="AY152" s="255" t="s">
        <v>164</v>
      </c>
    </row>
    <row r="153" s="2" customFormat="1" ht="16.5" customHeight="1">
      <c r="A153" s="41"/>
      <c r="B153" s="42"/>
      <c r="C153" s="277" t="s">
        <v>7</v>
      </c>
      <c r="D153" s="277" t="s">
        <v>306</v>
      </c>
      <c r="E153" s="278" t="s">
        <v>863</v>
      </c>
      <c r="F153" s="279" t="s">
        <v>864</v>
      </c>
      <c r="G153" s="280" t="s">
        <v>385</v>
      </c>
      <c r="H153" s="281">
        <v>2</v>
      </c>
      <c r="I153" s="282"/>
      <c r="J153" s="283">
        <f>ROUND(I153*H153,2)</f>
        <v>0</v>
      </c>
      <c r="K153" s="279" t="s">
        <v>19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865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866</v>
      </c>
      <c r="G154" s="234"/>
      <c r="H154" s="238">
        <v>2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79</v>
      </c>
      <c r="AV154" s="13" t="s">
        <v>79</v>
      </c>
      <c r="AW154" s="13" t="s">
        <v>32</v>
      </c>
      <c r="AX154" s="13" t="s">
        <v>70</v>
      </c>
      <c r="AY154" s="244" t="s">
        <v>164</v>
      </c>
    </row>
    <row r="155" s="14" customFormat="1">
      <c r="A155" s="14"/>
      <c r="B155" s="245"/>
      <c r="C155" s="246"/>
      <c r="D155" s="235" t="s">
        <v>175</v>
      </c>
      <c r="E155" s="247" t="s">
        <v>19</v>
      </c>
      <c r="F155" s="248" t="s">
        <v>177</v>
      </c>
      <c r="G155" s="246"/>
      <c r="H155" s="249">
        <v>2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175</v>
      </c>
      <c r="AU155" s="255" t="s">
        <v>79</v>
      </c>
      <c r="AV155" s="14" t="s">
        <v>171</v>
      </c>
      <c r="AW155" s="14" t="s">
        <v>32</v>
      </c>
      <c r="AX155" s="14" t="s">
        <v>77</v>
      </c>
      <c r="AY155" s="255" t="s">
        <v>164</v>
      </c>
    </row>
    <row r="156" s="2" customFormat="1" ht="24.15" customHeight="1">
      <c r="A156" s="41"/>
      <c r="B156" s="42"/>
      <c r="C156" s="215" t="s">
        <v>312</v>
      </c>
      <c r="D156" s="215" t="s">
        <v>166</v>
      </c>
      <c r="E156" s="216" t="s">
        <v>569</v>
      </c>
      <c r="F156" s="217" t="s">
        <v>570</v>
      </c>
      <c r="G156" s="218" t="s">
        <v>385</v>
      </c>
      <c r="H156" s="219">
        <v>4</v>
      </c>
      <c r="I156" s="220"/>
      <c r="J156" s="221">
        <f>ROUND(I156*H156,2)</f>
        <v>0</v>
      </c>
      <c r="K156" s="217" t="s">
        <v>170</v>
      </c>
      <c r="L156" s="47"/>
      <c r="M156" s="222" t="s">
        <v>19</v>
      </c>
      <c r="N156" s="223" t="s">
        <v>41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171</v>
      </c>
      <c r="AT156" s="226" t="s">
        <v>166</v>
      </c>
      <c r="AU156" s="226" t="s">
        <v>79</v>
      </c>
      <c r="AY156" s="20" t="s">
        <v>164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77</v>
      </c>
      <c r="BK156" s="227">
        <f>ROUND(I156*H156,2)</f>
        <v>0</v>
      </c>
      <c r="BL156" s="20" t="s">
        <v>171</v>
      </c>
      <c r="BM156" s="226" t="s">
        <v>867</v>
      </c>
    </row>
    <row r="157" s="2" customFormat="1">
      <c r="A157" s="41"/>
      <c r="B157" s="42"/>
      <c r="C157" s="43"/>
      <c r="D157" s="228" t="s">
        <v>173</v>
      </c>
      <c r="E157" s="43"/>
      <c r="F157" s="229" t="s">
        <v>572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173</v>
      </c>
      <c r="AU157" s="20" t="s">
        <v>79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868</v>
      </c>
      <c r="G158" s="234"/>
      <c r="H158" s="238">
        <v>2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79</v>
      </c>
      <c r="AV158" s="13" t="s">
        <v>79</v>
      </c>
      <c r="AW158" s="13" t="s">
        <v>32</v>
      </c>
      <c r="AX158" s="13" t="s">
        <v>70</v>
      </c>
      <c r="AY158" s="244" t="s">
        <v>164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869</v>
      </c>
      <c r="G159" s="234"/>
      <c r="H159" s="238">
        <v>2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4" customFormat="1">
      <c r="A160" s="14"/>
      <c r="B160" s="245"/>
      <c r="C160" s="246"/>
      <c r="D160" s="235" t="s">
        <v>175</v>
      </c>
      <c r="E160" s="247" t="s">
        <v>19</v>
      </c>
      <c r="F160" s="248" t="s">
        <v>177</v>
      </c>
      <c r="G160" s="246"/>
      <c r="H160" s="249">
        <v>4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175</v>
      </c>
      <c r="AU160" s="255" t="s">
        <v>79</v>
      </c>
      <c r="AV160" s="14" t="s">
        <v>171</v>
      </c>
      <c r="AW160" s="14" t="s">
        <v>32</v>
      </c>
      <c r="AX160" s="14" t="s">
        <v>77</v>
      </c>
      <c r="AY160" s="255" t="s">
        <v>164</v>
      </c>
    </row>
    <row r="161" s="2" customFormat="1" ht="16.5" customHeight="1">
      <c r="A161" s="41"/>
      <c r="B161" s="42"/>
      <c r="C161" s="277" t="s">
        <v>324</v>
      </c>
      <c r="D161" s="277" t="s">
        <v>306</v>
      </c>
      <c r="E161" s="278" t="s">
        <v>575</v>
      </c>
      <c r="F161" s="279" t="s">
        <v>576</v>
      </c>
      <c r="G161" s="280" t="s">
        <v>385</v>
      </c>
      <c r="H161" s="281">
        <v>2</v>
      </c>
      <c r="I161" s="282"/>
      <c r="J161" s="283">
        <f>ROUND(I161*H161,2)</f>
        <v>0</v>
      </c>
      <c r="K161" s="279" t="s">
        <v>170</v>
      </c>
      <c r="L161" s="284"/>
      <c r="M161" s="285" t="s">
        <v>19</v>
      </c>
      <c r="N161" s="286" t="s">
        <v>41</v>
      </c>
      <c r="O161" s="87"/>
      <c r="P161" s="224">
        <f>O161*H161</f>
        <v>0</v>
      </c>
      <c r="Q161" s="224">
        <v>0.00022000000000000001</v>
      </c>
      <c r="R161" s="224">
        <f>Q161*H161</f>
        <v>0.00044000000000000002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217</v>
      </c>
      <c r="AT161" s="226" t="s">
        <v>306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870</v>
      </c>
    </row>
    <row r="162" s="2" customFormat="1" ht="16.5" customHeight="1">
      <c r="A162" s="41"/>
      <c r="B162" s="42"/>
      <c r="C162" s="277" t="s">
        <v>330</v>
      </c>
      <c r="D162" s="277" t="s">
        <v>306</v>
      </c>
      <c r="E162" s="278" t="s">
        <v>871</v>
      </c>
      <c r="F162" s="279" t="s">
        <v>872</v>
      </c>
      <c r="G162" s="280" t="s">
        <v>385</v>
      </c>
      <c r="H162" s="281">
        <v>2</v>
      </c>
      <c r="I162" s="282"/>
      <c r="J162" s="283">
        <f>ROUND(I162*H162,2)</f>
        <v>0</v>
      </c>
      <c r="K162" s="279" t="s">
        <v>170</v>
      </c>
      <c r="L162" s="284"/>
      <c r="M162" s="285" t="s">
        <v>19</v>
      </c>
      <c r="N162" s="286" t="s">
        <v>41</v>
      </c>
      <c r="O162" s="87"/>
      <c r="P162" s="224">
        <f>O162*H162</f>
        <v>0</v>
      </c>
      <c r="Q162" s="224">
        <v>0.00095</v>
      </c>
      <c r="R162" s="224">
        <f>Q162*H162</f>
        <v>0.0019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217</v>
      </c>
      <c r="AT162" s="226" t="s">
        <v>306</v>
      </c>
      <c r="AU162" s="226" t="s">
        <v>79</v>
      </c>
      <c r="AY162" s="20" t="s">
        <v>164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77</v>
      </c>
      <c r="BK162" s="227">
        <f>ROUND(I162*H162,2)</f>
        <v>0</v>
      </c>
      <c r="BL162" s="20" t="s">
        <v>171</v>
      </c>
      <c r="BM162" s="226" t="s">
        <v>873</v>
      </c>
    </row>
    <row r="163" s="2" customFormat="1" ht="24.15" customHeight="1">
      <c r="A163" s="41"/>
      <c r="B163" s="42"/>
      <c r="C163" s="215" t="s">
        <v>341</v>
      </c>
      <c r="D163" s="215" t="s">
        <v>166</v>
      </c>
      <c r="E163" s="216" t="s">
        <v>874</v>
      </c>
      <c r="F163" s="217" t="s">
        <v>875</v>
      </c>
      <c r="G163" s="218" t="s">
        <v>385</v>
      </c>
      <c r="H163" s="219">
        <v>2</v>
      </c>
      <c r="I163" s="220"/>
      <c r="J163" s="221">
        <f>ROUND(I163*H163,2)</f>
        <v>0</v>
      </c>
      <c r="K163" s="217" t="s">
        <v>170</v>
      </c>
      <c r="L163" s="47"/>
      <c r="M163" s="222" t="s">
        <v>19</v>
      </c>
      <c r="N163" s="223" t="s">
        <v>41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171</v>
      </c>
      <c r="AT163" s="226" t="s">
        <v>166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876</v>
      </c>
    </row>
    <row r="164" s="2" customFormat="1">
      <c r="A164" s="41"/>
      <c r="B164" s="42"/>
      <c r="C164" s="43"/>
      <c r="D164" s="228" t="s">
        <v>173</v>
      </c>
      <c r="E164" s="43"/>
      <c r="F164" s="229" t="s">
        <v>877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173</v>
      </c>
      <c r="AU164" s="20" t="s">
        <v>79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878</v>
      </c>
      <c r="G165" s="234"/>
      <c r="H165" s="238">
        <v>2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79</v>
      </c>
      <c r="AV165" s="13" t="s">
        <v>79</v>
      </c>
      <c r="AW165" s="13" t="s">
        <v>32</v>
      </c>
      <c r="AX165" s="13" t="s">
        <v>70</v>
      </c>
      <c r="AY165" s="244" t="s">
        <v>164</v>
      </c>
    </row>
    <row r="166" s="14" customFormat="1">
      <c r="A166" s="14"/>
      <c r="B166" s="245"/>
      <c r="C166" s="246"/>
      <c r="D166" s="235" t="s">
        <v>175</v>
      </c>
      <c r="E166" s="247" t="s">
        <v>19</v>
      </c>
      <c r="F166" s="248" t="s">
        <v>177</v>
      </c>
      <c r="G166" s="246"/>
      <c r="H166" s="249">
        <v>2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175</v>
      </c>
      <c r="AU166" s="255" t="s">
        <v>79</v>
      </c>
      <c r="AV166" s="14" t="s">
        <v>171</v>
      </c>
      <c r="AW166" s="14" t="s">
        <v>32</v>
      </c>
      <c r="AX166" s="14" t="s">
        <v>77</v>
      </c>
      <c r="AY166" s="255" t="s">
        <v>164</v>
      </c>
    </row>
    <row r="167" s="2" customFormat="1" ht="16.5" customHeight="1">
      <c r="A167" s="41"/>
      <c r="B167" s="42"/>
      <c r="C167" s="277" t="s">
        <v>347</v>
      </c>
      <c r="D167" s="277" t="s">
        <v>306</v>
      </c>
      <c r="E167" s="278" t="s">
        <v>879</v>
      </c>
      <c r="F167" s="279" t="s">
        <v>880</v>
      </c>
      <c r="G167" s="280" t="s">
        <v>385</v>
      </c>
      <c r="H167" s="281">
        <v>2</v>
      </c>
      <c r="I167" s="282"/>
      <c r="J167" s="283">
        <f>ROUND(I167*H167,2)</f>
        <v>0</v>
      </c>
      <c r="K167" s="279" t="s">
        <v>170</v>
      </c>
      <c r="L167" s="284"/>
      <c r="M167" s="285" t="s">
        <v>19</v>
      </c>
      <c r="N167" s="286" t="s">
        <v>41</v>
      </c>
      <c r="O167" s="87"/>
      <c r="P167" s="224">
        <f>O167*H167</f>
        <v>0</v>
      </c>
      <c r="Q167" s="224">
        <v>0.00048999999999999998</v>
      </c>
      <c r="R167" s="224">
        <f>Q167*H167</f>
        <v>0.00097999999999999997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217</v>
      </c>
      <c r="AT167" s="226" t="s">
        <v>306</v>
      </c>
      <c r="AU167" s="226" t="s">
        <v>79</v>
      </c>
      <c r="AY167" s="20" t="s">
        <v>164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77</v>
      </c>
      <c r="BK167" s="227">
        <f>ROUND(I167*H167,2)</f>
        <v>0</v>
      </c>
      <c r="BL167" s="20" t="s">
        <v>171</v>
      </c>
      <c r="BM167" s="226" t="s">
        <v>881</v>
      </c>
    </row>
    <row r="168" s="2" customFormat="1" ht="16.5" customHeight="1">
      <c r="A168" s="41"/>
      <c r="B168" s="42"/>
      <c r="C168" s="215" t="s">
        <v>354</v>
      </c>
      <c r="D168" s="215" t="s">
        <v>166</v>
      </c>
      <c r="E168" s="216" t="s">
        <v>605</v>
      </c>
      <c r="F168" s="217" t="s">
        <v>606</v>
      </c>
      <c r="G168" s="218" t="s">
        <v>200</v>
      </c>
      <c r="H168" s="219">
        <v>9</v>
      </c>
      <c r="I168" s="220"/>
      <c r="J168" s="221">
        <f>ROUND(I168*H168,2)</f>
        <v>0</v>
      </c>
      <c r="K168" s="217" t="s">
        <v>170</v>
      </c>
      <c r="L168" s="47"/>
      <c r="M168" s="222" t="s">
        <v>19</v>
      </c>
      <c r="N168" s="223" t="s">
        <v>41</v>
      </c>
      <c r="O168" s="87"/>
      <c r="P168" s="224">
        <f>O168*H168</f>
        <v>0</v>
      </c>
      <c r="Q168" s="224">
        <v>1.6999999999999999E-07</v>
      </c>
      <c r="R168" s="224">
        <f>Q168*H168</f>
        <v>1.53E-06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171</v>
      </c>
      <c r="AT168" s="226" t="s">
        <v>166</v>
      </c>
      <c r="AU168" s="226" t="s">
        <v>79</v>
      </c>
      <c r="AY168" s="20" t="s">
        <v>164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77</v>
      </c>
      <c r="BK168" s="227">
        <f>ROUND(I168*H168,2)</f>
        <v>0</v>
      </c>
      <c r="BL168" s="20" t="s">
        <v>171</v>
      </c>
      <c r="BM168" s="226" t="s">
        <v>882</v>
      </c>
    </row>
    <row r="169" s="2" customFormat="1">
      <c r="A169" s="41"/>
      <c r="B169" s="42"/>
      <c r="C169" s="43"/>
      <c r="D169" s="228" t="s">
        <v>173</v>
      </c>
      <c r="E169" s="43"/>
      <c r="F169" s="229" t="s">
        <v>608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173</v>
      </c>
      <c r="AU169" s="20" t="s">
        <v>79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883</v>
      </c>
      <c r="G170" s="234"/>
      <c r="H170" s="238">
        <v>9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177</v>
      </c>
      <c r="G171" s="246"/>
      <c r="H171" s="249">
        <v>9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79</v>
      </c>
      <c r="AV171" s="14" t="s">
        <v>171</v>
      </c>
      <c r="AW171" s="14" t="s">
        <v>32</v>
      </c>
      <c r="AX171" s="14" t="s">
        <v>77</v>
      </c>
      <c r="AY171" s="255" t="s">
        <v>164</v>
      </c>
    </row>
    <row r="172" s="2" customFormat="1" ht="16.5" customHeight="1">
      <c r="A172" s="41"/>
      <c r="B172" s="42"/>
      <c r="C172" s="215" t="s">
        <v>360</v>
      </c>
      <c r="D172" s="215" t="s">
        <v>166</v>
      </c>
      <c r="E172" s="216" t="s">
        <v>610</v>
      </c>
      <c r="F172" s="217" t="s">
        <v>611</v>
      </c>
      <c r="G172" s="218" t="s">
        <v>200</v>
      </c>
      <c r="H172" s="219">
        <v>9</v>
      </c>
      <c r="I172" s="220"/>
      <c r="J172" s="221">
        <f>ROUND(I172*H172,2)</f>
        <v>0</v>
      </c>
      <c r="K172" s="217" t="s">
        <v>170</v>
      </c>
      <c r="L172" s="47"/>
      <c r="M172" s="222" t="s">
        <v>19</v>
      </c>
      <c r="N172" s="223" t="s">
        <v>41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171</v>
      </c>
      <c r="AT172" s="226" t="s">
        <v>166</v>
      </c>
      <c r="AU172" s="226" t="s">
        <v>79</v>
      </c>
      <c r="AY172" s="20" t="s">
        <v>164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77</v>
      </c>
      <c r="BK172" s="227">
        <f>ROUND(I172*H172,2)</f>
        <v>0</v>
      </c>
      <c r="BL172" s="20" t="s">
        <v>171</v>
      </c>
      <c r="BM172" s="226" t="s">
        <v>884</v>
      </c>
    </row>
    <row r="173" s="2" customFormat="1">
      <c r="A173" s="41"/>
      <c r="B173" s="42"/>
      <c r="C173" s="43"/>
      <c r="D173" s="228" t="s">
        <v>173</v>
      </c>
      <c r="E173" s="43"/>
      <c r="F173" s="229" t="s">
        <v>613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173</v>
      </c>
      <c r="AU173" s="20" t="s">
        <v>79</v>
      </c>
    </row>
    <row r="174" s="2" customFormat="1" ht="16.5" customHeight="1">
      <c r="A174" s="41"/>
      <c r="B174" s="42"/>
      <c r="C174" s="215" t="s">
        <v>365</v>
      </c>
      <c r="D174" s="215" t="s">
        <v>166</v>
      </c>
      <c r="E174" s="216" t="s">
        <v>885</v>
      </c>
      <c r="F174" s="217" t="s">
        <v>886</v>
      </c>
      <c r="G174" s="218" t="s">
        <v>385</v>
      </c>
      <c r="H174" s="219">
        <v>9</v>
      </c>
      <c r="I174" s="220"/>
      <c r="J174" s="221">
        <f>ROUND(I174*H174,2)</f>
        <v>0</v>
      </c>
      <c r="K174" s="217" t="s">
        <v>170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0.00033119999999999997</v>
      </c>
      <c r="R174" s="224">
        <f>Q174*H174</f>
        <v>0.0029807999999999996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887</v>
      </c>
    </row>
    <row r="175" s="2" customFormat="1">
      <c r="A175" s="41"/>
      <c r="B175" s="42"/>
      <c r="C175" s="43"/>
      <c r="D175" s="228" t="s">
        <v>173</v>
      </c>
      <c r="E175" s="43"/>
      <c r="F175" s="229" t="s">
        <v>888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173</v>
      </c>
      <c r="AU175" s="20" t="s">
        <v>79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889</v>
      </c>
      <c r="G176" s="234"/>
      <c r="H176" s="238">
        <v>9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4" customFormat="1">
      <c r="A177" s="14"/>
      <c r="B177" s="245"/>
      <c r="C177" s="246"/>
      <c r="D177" s="235" t="s">
        <v>175</v>
      </c>
      <c r="E177" s="247" t="s">
        <v>19</v>
      </c>
      <c r="F177" s="248" t="s">
        <v>177</v>
      </c>
      <c r="G177" s="246"/>
      <c r="H177" s="249">
        <v>9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175</v>
      </c>
      <c r="AU177" s="255" t="s">
        <v>79</v>
      </c>
      <c r="AV177" s="14" t="s">
        <v>171</v>
      </c>
      <c r="AW177" s="14" t="s">
        <v>32</v>
      </c>
      <c r="AX177" s="14" t="s">
        <v>77</v>
      </c>
      <c r="AY177" s="255" t="s">
        <v>164</v>
      </c>
    </row>
    <row r="178" s="12" customFormat="1" ht="22.8" customHeight="1">
      <c r="A178" s="12"/>
      <c r="B178" s="199"/>
      <c r="C178" s="200"/>
      <c r="D178" s="201" t="s">
        <v>69</v>
      </c>
      <c r="E178" s="213" t="s">
        <v>658</v>
      </c>
      <c r="F178" s="213" t="s">
        <v>659</v>
      </c>
      <c r="G178" s="200"/>
      <c r="H178" s="200"/>
      <c r="I178" s="203"/>
      <c r="J178" s="214">
        <f>BK178</f>
        <v>0</v>
      </c>
      <c r="K178" s="200"/>
      <c r="L178" s="205"/>
      <c r="M178" s="206"/>
      <c r="N178" s="207"/>
      <c r="O178" s="207"/>
      <c r="P178" s="208">
        <f>SUM(P179:P212)</f>
        <v>0</v>
      </c>
      <c r="Q178" s="207"/>
      <c r="R178" s="208">
        <f>SUM(R179:R212)</f>
        <v>0.76680000000000004</v>
      </c>
      <c r="S178" s="207"/>
      <c r="T178" s="209">
        <f>SUM(T179:T212)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10" t="s">
        <v>77</v>
      </c>
      <c r="AT178" s="211" t="s">
        <v>69</v>
      </c>
      <c r="AU178" s="211" t="s">
        <v>77</v>
      </c>
      <c r="AY178" s="210" t="s">
        <v>164</v>
      </c>
      <c r="BK178" s="212">
        <f>SUM(BK179:BK212)</f>
        <v>0</v>
      </c>
    </row>
    <row r="179" s="2" customFormat="1" ht="16.5" customHeight="1">
      <c r="A179" s="41"/>
      <c r="B179" s="42"/>
      <c r="C179" s="215" t="s">
        <v>371</v>
      </c>
      <c r="D179" s="215" t="s">
        <v>166</v>
      </c>
      <c r="E179" s="216" t="s">
        <v>890</v>
      </c>
      <c r="F179" s="217" t="s">
        <v>891</v>
      </c>
      <c r="G179" s="218" t="s">
        <v>385</v>
      </c>
      <c r="H179" s="219">
        <v>9</v>
      </c>
      <c r="I179" s="220"/>
      <c r="J179" s="221">
        <f>ROUND(I179*H179,2)</f>
        <v>0</v>
      </c>
      <c r="K179" s="217" t="s">
        <v>170</v>
      </c>
      <c r="L179" s="47"/>
      <c r="M179" s="222" t="s">
        <v>19</v>
      </c>
      <c r="N179" s="223" t="s">
        <v>41</v>
      </c>
      <c r="O179" s="87"/>
      <c r="P179" s="224">
        <f>O179*H179</f>
        <v>0</v>
      </c>
      <c r="Q179" s="224">
        <v>0.040000000000000001</v>
      </c>
      <c r="R179" s="224">
        <f>Q179*H179</f>
        <v>0.35999999999999999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171</v>
      </c>
      <c r="AT179" s="226" t="s">
        <v>166</v>
      </c>
      <c r="AU179" s="226" t="s">
        <v>79</v>
      </c>
      <c r="AY179" s="20" t="s">
        <v>164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77</v>
      </c>
      <c r="BK179" s="227">
        <f>ROUND(I179*H179,2)</f>
        <v>0</v>
      </c>
      <c r="BL179" s="20" t="s">
        <v>171</v>
      </c>
      <c r="BM179" s="226" t="s">
        <v>892</v>
      </c>
    </row>
    <row r="180" s="2" customFormat="1">
      <c r="A180" s="41"/>
      <c r="B180" s="42"/>
      <c r="C180" s="43"/>
      <c r="D180" s="228" t="s">
        <v>173</v>
      </c>
      <c r="E180" s="43"/>
      <c r="F180" s="229" t="s">
        <v>893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173</v>
      </c>
      <c r="AU180" s="20" t="s">
        <v>79</v>
      </c>
    </row>
    <row r="181" s="13" customFormat="1">
      <c r="A181" s="13"/>
      <c r="B181" s="233"/>
      <c r="C181" s="234"/>
      <c r="D181" s="235" t="s">
        <v>175</v>
      </c>
      <c r="E181" s="236" t="s">
        <v>19</v>
      </c>
      <c r="F181" s="237" t="s">
        <v>894</v>
      </c>
      <c r="G181" s="234"/>
      <c r="H181" s="238">
        <v>9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79</v>
      </c>
      <c r="AV181" s="13" t="s">
        <v>79</v>
      </c>
      <c r="AW181" s="13" t="s">
        <v>32</v>
      </c>
      <c r="AX181" s="13" t="s">
        <v>70</v>
      </c>
      <c r="AY181" s="244" t="s">
        <v>164</v>
      </c>
    </row>
    <row r="182" s="14" customFormat="1">
      <c r="A182" s="14"/>
      <c r="B182" s="245"/>
      <c r="C182" s="246"/>
      <c r="D182" s="235" t="s">
        <v>175</v>
      </c>
      <c r="E182" s="247" t="s">
        <v>19</v>
      </c>
      <c r="F182" s="248" t="s">
        <v>177</v>
      </c>
      <c r="G182" s="246"/>
      <c r="H182" s="249">
        <v>9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175</v>
      </c>
      <c r="AU182" s="255" t="s">
        <v>79</v>
      </c>
      <c r="AV182" s="14" t="s">
        <v>171</v>
      </c>
      <c r="AW182" s="14" t="s">
        <v>32</v>
      </c>
      <c r="AX182" s="14" t="s">
        <v>77</v>
      </c>
      <c r="AY182" s="255" t="s">
        <v>164</v>
      </c>
    </row>
    <row r="183" s="2" customFormat="1" ht="16.5" customHeight="1">
      <c r="A183" s="41"/>
      <c r="B183" s="42"/>
      <c r="C183" s="277" t="s">
        <v>382</v>
      </c>
      <c r="D183" s="277" t="s">
        <v>306</v>
      </c>
      <c r="E183" s="278" t="s">
        <v>895</v>
      </c>
      <c r="F183" s="279" t="s">
        <v>896</v>
      </c>
      <c r="G183" s="280" t="s">
        <v>385</v>
      </c>
      <c r="H183" s="281">
        <v>9</v>
      </c>
      <c r="I183" s="282"/>
      <c r="J183" s="283">
        <f>ROUND(I183*H183,2)</f>
        <v>0</v>
      </c>
      <c r="K183" s="279" t="s">
        <v>170</v>
      </c>
      <c r="L183" s="284"/>
      <c r="M183" s="285" t="s">
        <v>19</v>
      </c>
      <c r="N183" s="286" t="s">
        <v>41</v>
      </c>
      <c r="O183" s="87"/>
      <c r="P183" s="224">
        <f>O183*H183</f>
        <v>0</v>
      </c>
      <c r="Q183" s="224">
        <v>0.0079000000000000008</v>
      </c>
      <c r="R183" s="224">
        <f>Q183*H183</f>
        <v>0.07110000000000001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217</v>
      </c>
      <c r="AT183" s="226" t="s">
        <v>306</v>
      </c>
      <c r="AU183" s="226" t="s">
        <v>79</v>
      </c>
      <c r="AY183" s="20" t="s">
        <v>164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77</v>
      </c>
      <c r="BK183" s="227">
        <f>ROUND(I183*H183,2)</f>
        <v>0</v>
      </c>
      <c r="BL183" s="20" t="s">
        <v>171</v>
      </c>
      <c r="BM183" s="226" t="s">
        <v>897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898</v>
      </c>
      <c r="G184" s="234"/>
      <c r="H184" s="238">
        <v>9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79</v>
      </c>
      <c r="AV184" s="13" t="s">
        <v>79</v>
      </c>
      <c r="AW184" s="13" t="s">
        <v>32</v>
      </c>
      <c r="AX184" s="13" t="s">
        <v>70</v>
      </c>
      <c r="AY184" s="244" t="s">
        <v>164</v>
      </c>
    </row>
    <row r="185" s="14" customFormat="1">
      <c r="A185" s="14"/>
      <c r="B185" s="245"/>
      <c r="C185" s="246"/>
      <c r="D185" s="235" t="s">
        <v>175</v>
      </c>
      <c r="E185" s="247" t="s">
        <v>19</v>
      </c>
      <c r="F185" s="248" t="s">
        <v>177</v>
      </c>
      <c r="G185" s="246"/>
      <c r="H185" s="249">
        <v>9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175</v>
      </c>
      <c r="AU185" s="255" t="s">
        <v>79</v>
      </c>
      <c r="AV185" s="14" t="s">
        <v>171</v>
      </c>
      <c r="AW185" s="14" t="s">
        <v>32</v>
      </c>
      <c r="AX185" s="14" t="s">
        <v>77</v>
      </c>
      <c r="AY185" s="255" t="s">
        <v>164</v>
      </c>
    </row>
    <row r="186" s="2" customFormat="1" ht="16.5" customHeight="1">
      <c r="A186" s="41"/>
      <c r="B186" s="42"/>
      <c r="C186" s="277" t="s">
        <v>388</v>
      </c>
      <c r="D186" s="277" t="s">
        <v>306</v>
      </c>
      <c r="E186" s="278" t="s">
        <v>899</v>
      </c>
      <c r="F186" s="279" t="s">
        <v>900</v>
      </c>
      <c r="G186" s="280" t="s">
        <v>385</v>
      </c>
      <c r="H186" s="281">
        <v>9</v>
      </c>
      <c r="I186" s="282"/>
      <c r="J186" s="283">
        <f>ROUND(I186*H186,2)</f>
        <v>0</v>
      </c>
      <c r="K186" s="279" t="s">
        <v>170</v>
      </c>
      <c r="L186" s="284"/>
      <c r="M186" s="285" t="s">
        <v>19</v>
      </c>
      <c r="N186" s="286" t="s">
        <v>41</v>
      </c>
      <c r="O186" s="87"/>
      <c r="P186" s="224">
        <f>O186*H186</f>
        <v>0</v>
      </c>
      <c r="Q186" s="224">
        <v>0.00029999999999999997</v>
      </c>
      <c r="R186" s="224">
        <f>Q186*H186</f>
        <v>0.0026999999999999997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217</v>
      </c>
      <c r="AT186" s="226" t="s">
        <v>306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901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902</v>
      </c>
      <c r="G187" s="234"/>
      <c r="H187" s="238">
        <v>9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79</v>
      </c>
      <c r="AV187" s="13" t="s">
        <v>79</v>
      </c>
      <c r="AW187" s="13" t="s">
        <v>32</v>
      </c>
      <c r="AX187" s="13" t="s">
        <v>70</v>
      </c>
      <c r="AY187" s="244" t="s">
        <v>164</v>
      </c>
    </row>
    <row r="188" s="14" customFormat="1">
      <c r="A188" s="14"/>
      <c r="B188" s="245"/>
      <c r="C188" s="246"/>
      <c r="D188" s="235" t="s">
        <v>175</v>
      </c>
      <c r="E188" s="247" t="s">
        <v>19</v>
      </c>
      <c r="F188" s="248" t="s">
        <v>177</v>
      </c>
      <c r="G188" s="246"/>
      <c r="H188" s="249">
        <v>9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175</v>
      </c>
      <c r="AU188" s="255" t="s">
        <v>79</v>
      </c>
      <c r="AV188" s="14" t="s">
        <v>171</v>
      </c>
      <c r="AW188" s="14" t="s">
        <v>32</v>
      </c>
      <c r="AX188" s="14" t="s">
        <v>77</v>
      </c>
      <c r="AY188" s="255" t="s">
        <v>164</v>
      </c>
    </row>
    <row r="189" s="2" customFormat="1" ht="16.5" customHeight="1">
      <c r="A189" s="41"/>
      <c r="B189" s="42"/>
      <c r="C189" s="215" t="s">
        <v>393</v>
      </c>
      <c r="D189" s="215" t="s">
        <v>166</v>
      </c>
      <c r="E189" s="216" t="s">
        <v>394</v>
      </c>
      <c r="F189" s="217" t="s">
        <v>743</v>
      </c>
      <c r="G189" s="218" t="s">
        <v>385</v>
      </c>
      <c r="H189" s="219">
        <v>9</v>
      </c>
      <c r="I189" s="220"/>
      <c r="J189" s="221">
        <f>ROUND(I189*H189,2)</f>
        <v>0</v>
      </c>
      <c r="K189" s="217" t="s">
        <v>19</v>
      </c>
      <c r="L189" s="47"/>
      <c r="M189" s="222" t="s">
        <v>19</v>
      </c>
      <c r="N189" s="223" t="s">
        <v>41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744</v>
      </c>
      <c r="AT189" s="226" t="s">
        <v>166</v>
      </c>
      <c r="AU189" s="226" t="s">
        <v>79</v>
      </c>
      <c r="AY189" s="20" t="s">
        <v>164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77</v>
      </c>
      <c r="BK189" s="227">
        <f>ROUND(I189*H189,2)</f>
        <v>0</v>
      </c>
      <c r="BL189" s="20" t="s">
        <v>744</v>
      </c>
      <c r="BM189" s="226" t="s">
        <v>903</v>
      </c>
    </row>
    <row r="190" s="2" customFormat="1" ht="16.5" customHeight="1">
      <c r="A190" s="41"/>
      <c r="B190" s="42"/>
      <c r="C190" s="215" t="s">
        <v>398</v>
      </c>
      <c r="D190" s="215" t="s">
        <v>166</v>
      </c>
      <c r="E190" s="216" t="s">
        <v>747</v>
      </c>
      <c r="F190" s="217" t="s">
        <v>748</v>
      </c>
      <c r="G190" s="218" t="s">
        <v>385</v>
      </c>
      <c r="H190" s="219">
        <v>9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41</v>
      </c>
      <c r="O190" s="87"/>
      <c r="P190" s="224">
        <f>O190*H190</f>
        <v>0</v>
      </c>
      <c r="Q190" s="224">
        <v>0.025000000000000001</v>
      </c>
      <c r="R190" s="224">
        <f>Q190*H190</f>
        <v>0.22500000000000001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79</v>
      </c>
      <c r="AY190" s="20" t="s">
        <v>164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77</v>
      </c>
      <c r="BK190" s="227">
        <f>ROUND(I190*H190,2)</f>
        <v>0</v>
      </c>
      <c r="BL190" s="20" t="s">
        <v>171</v>
      </c>
      <c r="BM190" s="226" t="s">
        <v>904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905</v>
      </c>
      <c r="G191" s="234"/>
      <c r="H191" s="238">
        <v>9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4" customFormat="1">
      <c r="A192" s="14"/>
      <c r="B192" s="245"/>
      <c r="C192" s="246"/>
      <c r="D192" s="235" t="s">
        <v>175</v>
      </c>
      <c r="E192" s="247" t="s">
        <v>19</v>
      </c>
      <c r="F192" s="248" t="s">
        <v>177</v>
      </c>
      <c r="G192" s="246"/>
      <c r="H192" s="249">
        <v>9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175</v>
      </c>
      <c r="AU192" s="255" t="s">
        <v>79</v>
      </c>
      <c r="AV192" s="14" t="s">
        <v>171</v>
      </c>
      <c r="AW192" s="14" t="s">
        <v>32</v>
      </c>
      <c r="AX192" s="14" t="s">
        <v>77</v>
      </c>
      <c r="AY192" s="255" t="s">
        <v>164</v>
      </c>
    </row>
    <row r="193" s="2" customFormat="1" ht="24.15" customHeight="1">
      <c r="A193" s="41"/>
      <c r="B193" s="42"/>
      <c r="C193" s="215" t="s">
        <v>403</v>
      </c>
      <c r="D193" s="215" t="s">
        <v>166</v>
      </c>
      <c r="E193" s="216" t="s">
        <v>906</v>
      </c>
      <c r="F193" s="217" t="s">
        <v>907</v>
      </c>
      <c r="G193" s="218" t="s">
        <v>385</v>
      </c>
      <c r="H193" s="219">
        <v>9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41</v>
      </c>
      <c r="O193" s="87"/>
      <c r="P193" s="224">
        <f>O193*H193</f>
        <v>0</v>
      </c>
      <c r="Q193" s="224">
        <v>0.0060000000000000001</v>
      </c>
      <c r="R193" s="224">
        <f>Q193*H193</f>
        <v>0.053999999999999999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171</v>
      </c>
      <c r="AT193" s="226" t="s">
        <v>166</v>
      </c>
      <c r="AU193" s="226" t="s">
        <v>79</v>
      </c>
      <c r="AY193" s="20" t="s">
        <v>164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77</v>
      </c>
      <c r="BK193" s="227">
        <f>ROUND(I193*H193,2)</f>
        <v>0</v>
      </c>
      <c r="BL193" s="20" t="s">
        <v>171</v>
      </c>
      <c r="BM193" s="226" t="s">
        <v>908</v>
      </c>
    </row>
    <row r="194" s="2" customFormat="1">
      <c r="A194" s="41"/>
      <c r="B194" s="42"/>
      <c r="C194" s="43"/>
      <c r="D194" s="235" t="s">
        <v>479</v>
      </c>
      <c r="E194" s="43"/>
      <c r="F194" s="291" t="s">
        <v>909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479</v>
      </c>
      <c r="AU194" s="20" t="s">
        <v>79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910</v>
      </c>
      <c r="G195" s="234"/>
      <c r="H195" s="238">
        <v>9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79</v>
      </c>
      <c r="AV195" s="13" t="s">
        <v>79</v>
      </c>
      <c r="AW195" s="13" t="s">
        <v>32</v>
      </c>
      <c r="AX195" s="13" t="s">
        <v>70</v>
      </c>
      <c r="AY195" s="244" t="s">
        <v>164</v>
      </c>
    </row>
    <row r="196" s="14" customFormat="1">
      <c r="A196" s="14"/>
      <c r="B196" s="245"/>
      <c r="C196" s="246"/>
      <c r="D196" s="235" t="s">
        <v>175</v>
      </c>
      <c r="E196" s="247" t="s">
        <v>19</v>
      </c>
      <c r="F196" s="248" t="s">
        <v>177</v>
      </c>
      <c r="G196" s="246"/>
      <c r="H196" s="249">
        <v>9</v>
      </c>
      <c r="I196" s="250"/>
      <c r="J196" s="246"/>
      <c r="K196" s="246"/>
      <c r="L196" s="251"/>
      <c r="M196" s="252"/>
      <c r="N196" s="253"/>
      <c r="O196" s="253"/>
      <c r="P196" s="253"/>
      <c r="Q196" s="253"/>
      <c r="R196" s="253"/>
      <c r="S196" s="253"/>
      <c r="T196" s="25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5" t="s">
        <v>175</v>
      </c>
      <c r="AU196" s="255" t="s">
        <v>79</v>
      </c>
      <c r="AV196" s="14" t="s">
        <v>171</v>
      </c>
      <c r="AW196" s="14" t="s">
        <v>32</v>
      </c>
      <c r="AX196" s="14" t="s">
        <v>77</v>
      </c>
      <c r="AY196" s="255" t="s">
        <v>164</v>
      </c>
    </row>
    <row r="197" s="2" customFormat="1" ht="33" customHeight="1">
      <c r="A197" s="41"/>
      <c r="B197" s="42"/>
      <c r="C197" s="215" t="s">
        <v>408</v>
      </c>
      <c r="D197" s="215" t="s">
        <v>166</v>
      </c>
      <c r="E197" s="216" t="s">
        <v>911</v>
      </c>
      <c r="F197" s="217" t="s">
        <v>912</v>
      </c>
      <c r="G197" s="218" t="s">
        <v>385</v>
      </c>
      <c r="H197" s="219">
        <v>4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41</v>
      </c>
      <c r="O197" s="87"/>
      <c r="P197" s="224">
        <f>O197*H197</f>
        <v>0</v>
      </c>
      <c r="Q197" s="224">
        <v>0.0060000000000000001</v>
      </c>
      <c r="R197" s="224">
        <f>Q197*H197</f>
        <v>0.024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171</v>
      </c>
      <c r="AT197" s="226" t="s">
        <v>166</v>
      </c>
      <c r="AU197" s="226" t="s">
        <v>79</v>
      </c>
      <c r="AY197" s="20" t="s">
        <v>164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77</v>
      </c>
      <c r="BK197" s="227">
        <f>ROUND(I197*H197,2)</f>
        <v>0</v>
      </c>
      <c r="BL197" s="20" t="s">
        <v>171</v>
      </c>
      <c r="BM197" s="226" t="s">
        <v>913</v>
      </c>
    </row>
    <row r="198" s="2" customFormat="1">
      <c r="A198" s="41"/>
      <c r="B198" s="42"/>
      <c r="C198" s="43"/>
      <c r="D198" s="235" t="s">
        <v>479</v>
      </c>
      <c r="E198" s="43"/>
      <c r="F198" s="291" t="s">
        <v>914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479</v>
      </c>
      <c r="AU198" s="20" t="s">
        <v>79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915</v>
      </c>
      <c r="G199" s="234"/>
      <c r="H199" s="238">
        <v>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4" customFormat="1">
      <c r="A200" s="14"/>
      <c r="B200" s="245"/>
      <c r="C200" s="246"/>
      <c r="D200" s="235" t="s">
        <v>175</v>
      </c>
      <c r="E200" s="247" t="s">
        <v>19</v>
      </c>
      <c r="F200" s="248" t="s">
        <v>177</v>
      </c>
      <c r="G200" s="246"/>
      <c r="H200" s="249">
        <v>4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175</v>
      </c>
      <c r="AU200" s="255" t="s">
        <v>79</v>
      </c>
      <c r="AV200" s="14" t="s">
        <v>171</v>
      </c>
      <c r="AW200" s="14" t="s">
        <v>32</v>
      </c>
      <c r="AX200" s="14" t="s">
        <v>77</v>
      </c>
      <c r="AY200" s="255" t="s">
        <v>164</v>
      </c>
    </row>
    <row r="201" s="2" customFormat="1" ht="33" customHeight="1">
      <c r="A201" s="41"/>
      <c r="B201" s="42"/>
      <c r="C201" s="215" t="s">
        <v>413</v>
      </c>
      <c r="D201" s="215" t="s">
        <v>166</v>
      </c>
      <c r="E201" s="216" t="s">
        <v>916</v>
      </c>
      <c r="F201" s="217" t="s">
        <v>917</v>
      </c>
      <c r="G201" s="218" t="s">
        <v>385</v>
      </c>
      <c r="H201" s="219">
        <v>2</v>
      </c>
      <c r="I201" s="220"/>
      <c r="J201" s="221">
        <f>ROUND(I201*H201,2)</f>
        <v>0</v>
      </c>
      <c r="K201" s="217" t="s">
        <v>19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0.0060000000000000001</v>
      </c>
      <c r="R201" s="224">
        <f>Q201*H201</f>
        <v>0.012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918</v>
      </c>
    </row>
    <row r="202" s="2" customFormat="1">
      <c r="A202" s="41"/>
      <c r="B202" s="42"/>
      <c r="C202" s="43"/>
      <c r="D202" s="235" t="s">
        <v>479</v>
      </c>
      <c r="E202" s="43"/>
      <c r="F202" s="291" t="s">
        <v>919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479</v>
      </c>
      <c r="AU202" s="20" t="s">
        <v>79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920</v>
      </c>
      <c r="G203" s="234"/>
      <c r="H203" s="238">
        <v>2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4" customFormat="1">
      <c r="A204" s="14"/>
      <c r="B204" s="245"/>
      <c r="C204" s="246"/>
      <c r="D204" s="235" t="s">
        <v>175</v>
      </c>
      <c r="E204" s="247" t="s">
        <v>19</v>
      </c>
      <c r="F204" s="248" t="s">
        <v>177</v>
      </c>
      <c r="G204" s="246"/>
      <c r="H204" s="249">
        <v>2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175</v>
      </c>
      <c r="AU204" s="255" t="s">
        <v>79</v>
      </c>
      <c r="AV204" s="14" t="s">
        <v>171</v>
      </c>
      <c r="AW204" s="14" t="s">
        <v>32</v>
      </c>
      <c r="AX204" s="14" t="s">
        <v>77</v>
      </c>
      <c r="AY204" s="255" t="s">
        <v>164</v>
      </c>
    </row>
    <row r="205" s="2" customFormat="1" ht="33" customHeight="1">
      <c r="A205" s="41"/>
      <c r="B205" s="42"/>
      <c r="C205" s="215" t="s">
        <v>420</v>
      </c>
      <c r="D205" s="215" t="s">
        <v>166</v>
      </c>
      <c r="E205" s="216" t="s">
        <v>921</v>
      </c>
      <c r="F205" s="217" t="s">
        <v>922</v>
      </c>
      <c r="G205" s="218" t="s">
        <v>385</v>
      </c>
      <c r="H205" s="219">
        <v>1</v>
      </c>
      <c r="I205" s="220"/>
      <c r="J205" s="221">
        <f>ROUND(I205*H205,2)</f>
        <v>0</v>
      </c>
      <c r="K205" s="217" t="s">
        <v>19</v>
      </c>
      <c r="L205" s="47"/>
      <c r="M205" s="222" t="s">
        <v>19</v>
      </c>
      <c r="N205" s="223" t="s">
        <v>41</v>
      </c>
      <c r="O205" s="87"/>
      <c r="P205" s="224">
        <f>O205*H205</f>
        <v>0</v>
      </c>
      <c r="Q205" s="224">
        <v>0.0060000000000000001</v>
      </c>
      <c r="R205" s="224">
        <f>Q205*H205</f>
        <v>0.0060000000000000001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171</v>
      </c>
      <c r="AT205" s="226" t="s">
        <v>166</v>
      </c>
      <c r="AU205" s="226" t="s">
        <v>79</v>
      </c>
      <c r="AY205" s="20" t="s">
        <v>164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77</v>
      </c>
      <c r="BK205" s="227">
        <f>ROUND(I205*H205,2)</f>
        <v>0</v>
      </c>
      <c r="BL205" s="20" t="s">
        <v>171</v>
      </c>
      <c r="BM205" s="226" t="s">
        <v>923</v>
      </c>
    </row>
    <row r="206" s="2" customFormat="1">
      <c r="A206" s="41"/>
      <c r="B206" s="42"/>
      <c r="C206" s="43"/>
      <c r="D206" s="235" t="s">
        <v>479</v>
      </c>
      <c r="E206" s="43"/>
      <c r="F206" s="291" t="s">
        <v>924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479</v>
      </c>
      <c r="AU206" s="20" t="s">
        <v>79</v>
      </c>
    </row>
    <row r="207" s="13" customFormat="1">
      <c r="A207" s="13"/>
      <c r="B207" s="233"/>
      <c r="C207" s="234"/>
      <c r="D207" s="235" t="s">
        <v>175</v>
      </c>
      <c r="E207" s="236" t="s">
        <v>19</v>
      </c>
      <c r="F207" s="237" t="s">
        <v>925</v>
      </c>
      <c r="G207" s="234"/>
      <c r="H207" s="238">
        <v>1</v>
      </c>
      <c r="I207" s="239"/>
      <c r="J207" s="234"/>
      <c r="K207" s="234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175</v>
      </c>
      <c r="AU207" s="244" t="s">
        <v>79</v>
      </c>
      <c r="AV207" s="13" t="s">
        <v>79</v>
      </c>
      <c r="AW207" s="13" t="s">
        <v>32</v>
      </c>
      <c r="AX207" s="13" t="s">
        <v>70</v>
      </c>
      <c r="AY207" s="244" t="s">
        <v>164</v>
      </c>
    </row>
    <row r="208" s="14" customFormat="1">
      <c r="A208" s="14"/>
      <c r="B208" s="245"/>
      <c r="C208" s="246"/>
      <c r="D208" s="235" t="s">
        <v>175</v>
      </c>
      <c r="E208" s="247" t="s">
        <v>19</v>
      </c>
      <c r="F208" s="248" t="s">
        <v>177</v>
      </c>
      <c r="G208" s="246"/>
      <c r="H208" s="249">
        <v>1</v>
      </c>
      <c r="I208" s="250"/>
      <c r="J208" s="246"/>
      <c r="K208" s="246"/>
      <c r="L208" s="251"/>
      <c r="M208" s="252"/>
      <c r="N208" s="253"/>
      <c r="O208" s="253"/>
      <c r="P208" s="253"/>
      <c r="Q208" s="253"/>
      <c r="R208" s="253"/>
      <c r="S208" s="253"/>
      <c r="T208" s="25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5" t="s">
        <v>175</v>
      </c>
      <c r="AU208" s="255" t="s">
        <v>79</v>
      </c>
      <c r="AV208" s="14" t="s">
        <v>171</v>
      </c>
      <c r="AW208" s="14" t="s">
        <v>32</v>
      </c>
      <c r="AX208" s="14" t="s">
        <v>77</v>
      </c>
      <c r="AY208" s="255" t="s">
        <v>164</v>
      </c>
    </row>
    <row r="209" s="2" customFormat="1" ht="24.15" customHeight="1">
      <c r="A209" s="41"/>
      <c r="B209" s="42"/>
      <c r="C209" s="215" t="s">
        <v>427</v>
      </c>
      <c r="D209" s="215" t="s">
        <v>166</v>
      </c>
      <c r="E209" s="216" t="s">
        <v>926</v>
      </c>
      <c r="F209" s="217" t="s">
        <v>927</v>
      </c>
      <c r="G209" s="218" t="s">
        <v>385</v>
      </c>
      <c r="H209" s="219">
        <v>2</v>
      </c>
      <c r="I209" s="220"/>
      <c r="J209" s="221">
        <f>ROUND(I209*H209,2)</f>
        <v>0</v>
      </c>
      <c r="K209" s="217" t="s">
        <v>19</v>
      </c>
      <c r="L209" s="47"/>
      <c r="M209" s="222" t="s">
        <v>19</v>
      </c>
      <c r="N209" s="223" t="s">
        <v>41</v>
      </c>
      <c r="O209" s="87"/>
      <c r="P209" s="224">
        <f>O209*H209</f>
        <v>0</v>
      </c>
      <c r="Q209" s="224">
        <v>0.0060000000000000001</v>
      </c>
      <c r="R209" s="224">
        <f>Q209*H209</f>
        <v>0.012</v>
      </c>
      <c r="S209" s="224">
        <v>0</v>
      </c>
      <c r="T209" s="225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6" t="s">
        <v>171</v>
      </c>
      <c r="AT209" s="226" t="s">
        <v>166</v>
      </c>
      <c r="AU209" s="226" t="s">
        <v>79</v>
      </c>
      <c r="AY209" s="20" t="s">
        <v>164</v>
      </c>
      <c r="BE209" s="227">
        <f>IF(N209="základní",J209,0)</f>
        <v>0</v>
      </c>
      <c r="BF209" s="227">
        <f>IF(N209="snížená",J209,0)</f>
        <v>0</v>
      </c>
      <c r="BG209" s="227">
        <f>IF(N209="zákl. přenesená",J209,0)</f>
        <v>0</v>
      </c>
      <c r="BH209" s="227">
        <f>IF(N209="sníž. přenesená",J209,0)</f>
        <v>0</v>
      </c>
      <c r="BI209" s="227">
        <f>IF(N209="nulová",J209,0)</f>
        <v>0</v>
      </c>
      <c r="BJ209" s="20" t="s">
        <v>77</v>
      </c>
      <c r="BK209" s="227">
        <f>ROUND(I209*H209,2)</f>
        <v>0</v>
      </c>
      <c r="BL209" s="20" t="s">
        <v>171</v>
      </c>
      <c r="BM209" s="226" t="s">
        <v>928</v>
      </c>
    </row>
    <row r="210" s="2" customFormat="1">
      <c r="A210" s="41"/>
      <c r="B210" s="42"/>
      <c r="C210" s="43"/>
      <c r="D210" s="235" t="s">
        <v>479</v>
      </c>
      <c r="E210" s="43"/>
      <c r="F210" s="291" t="s">
        <v>929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479</v>
      </c>
      <c r="AU210" s="20" t="s">
        <v>79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930</v>
      </c>
      <c r="G211" s="234"/>
      <c r="H211" s="238">
        <v>2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4" customFormat="1">
      <c r="A212" s="14"/>
      <c r="B212" s="245"/>
      <c r="C212" s="246"/>
      <c r="D212" s="235" t="s">
        <v>175</v>
      </c>
      <c r="E212" s="247" t="s">
        <v>19</v>
      </c>
      <c r="F212" s="248" t="s">
        <v>177</v>
      </c>
      <c r="G212" s="246"/>
      <c r="H212" s="249">
        <v>2</v>
      </c>
      <c r="I212" s="250"/>
      <c r="J212" s="246"/>
      <c r="K212" s="246"/>
      <c r="L212" s="251"/>
      <c r="M212" s="252"/>
      <c r="N212" s="253"/>
      <c r="O212" s="253"/>
      <c r="P212" s="253"/>
      <c r="Q212" s="253"/>
      <c r="R212" s="253"/>
      <c r="S212" s="253"/>
      <c r="T212" s="25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5" t="s">
        <v>175</v>
      </c>
      <c r="AU212" s="255" t="s">
        <v>79</v>
      </c>
      <c r="AV212" s="14" t="s">
        <v>171</v>
      </c>
      <c r="AW212" s="14" t="s">
        <v>32</v>
      </c>
      <c r="AX212" s="14" t="s">
        <v>77</v>
      </c>
      <c r="AY212" s="255" t="s">
        <v>164</v>
      </c>
    </row>
    <row r="213" s="12" customFormat="1" ht="22.8" customHeight="1">
      <c r="A213" s="12"/>
      <c r="B213" s="199"/>
      <c r="C213" s="200"/>
      <c r="D213" s="201" t="s">
        <v>69</v>
      </c>
      <c r="E213" s="213" t="s">
        <v>448</v>
      </c>
      <c r="F213" s="213" t="s">
        <v>449</v>
      </c>
      <c r="G213" s="200"/>
      <c r="H213" s="200"/>
      <c r="I213" s="203"/>
      <c r="J213" s="214">
        <f>BK213</f>
        <v>0</v>
      </c>
      <c r="K213" s="200"/>
      <c r="L213" s="205"/>
      <c r="M213" s="206"/>
      <c r="N213" s="207"/>
      <c r="O213" s="207"/>
      <c r="P213" s="208">
        <f>SUM(P214:P217)</f>
        <v>0</v>
      </c>
      <c r="Q213" s="207"/>
      <c r="R213" s="208">
        <f>SUM(R214:R217)</f>
        <v>0</v>
      </c>
      <c r="S213" s="207"/>
      <c r="T213" s="209">
        <f>SUM(T214:T217)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10" t="s">
        <v>77</v>
      </c>
      <c r="AT213" s="211" t="s">
        <v>69</v>
      </c>
      <c r="AU213" s="211" t="s">
        <v>77</v>
      </c>
      <c r="AY213" s="210" t="s">
        <v>164</v>
      </c>
      <c r="BK213" s="212">
        <f>SUM(BK214:BK217)</f>
        <v>0</v>
      </c>
    </row>
    <row r="214" s="2" customFormat="1" ht="24.15" customHeight="1">
      <c r="A214" s="41"/>
      <c r="B214" s="42"/>
      <c r="C214" s="215" t="s">
        <v>433</v>
      </c>
      <c r="D214" s="215" t="s">
        <v>166</v>
      </c>
      <c r="E214" s="216" t="s">
        <v>451</v>
      </c>
      <c r="F214" s="217" t="s">
        <v>452</v>
      </c>
      <c r="G214" s="218" t="s">
        <v>295</v>
      </c>
      <c r="H214" s="219">
        <v>0.79000000000000004</v>
      </c>
      <c r="I214" s="220"/>
      <c r="J214" s="221">
        <f>ROUND(I214*H214,2)</f>
        <v>0</v>
      </c>
      <c r="K214" s="217" t="s">
        <v>170</v>
      </c>
      <c r="L214" s="47"/>
      <c r="M214" s="222" t="s">
        <v>19</v>
      </c>
      <c r="N214" s="223" t="s">
        <v>41</v>
      </c>
      <c r="O214" s="87"/>
      <c r="P214" s="224">
        <f>O214*H214</f>
        <v>0</v>
      </c>
      <c r="Q214" s="224">
        <v>0</v>
      </c>
      <c r="R214" s="224">
        <f>Q214*H214</f>
        <v>0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171</v>
      </c>
      <c r="AT214" s="226" t="s">
        <v>166</v>
      </c>
      <c r="AU214" s="226" t="s">
        <v>79</v>
      </c>
      <c r="AY214" s="20" t="s">
        <v>164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77</v>
      </c>
      <c r="BK214" s="227">
        <f>ROUND(I214*H214,2)</f>
        <v>0</v>
      </c>
      <c r="BL214" s="20" t="s">
        <v>171</v>
      </c>
      <c r="BM214" s="226" t="s">
        <v>931</v>
      </c>
    </row>
    <row r="215" s="2" customFormat="1">
      <c r="A215" s="41"/>
      <c r="B215" s="42"/>
      <c r="C215" s="43"/>
      <c r="D215" s="228" t="s">
        <v>173</v>
      </c>
      <c r="E215" s="43"/>
      <c r="F215" s="229" t="s">
        <v>454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173</v>
      </c>
      <c r="AU215" s="20" t="s">
        <v>79</v>
      </c>
    </row>
    <row r="216" s="2" customFormat="1" ht="33" customHeight="1">
      <c r="A216" s="41"/>
      <c r="B216" s="42"/>
      <c r="C216" s="215" t="s">
        <v>439</v>
      </c>
      <c r="D216" s="215" t="s">
        <v>166</v>
      </c>
      <c r="E216" s="216" t="s">
        <v>456</v>
      </c>
      <c r="F216" s="217" t="s">
        <v>457</v>
      </c>
      <c r="G216" s="218" t="s">
        <v>295</v>
      </c>
      <c r="H216" s="219">
        <v>0.79000000000000004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41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79</v>
      </c>
      <c r="AY216" s="20" t="s">
        <v>164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77</v>
      </c>
      <c r="BK216" s="227">
        <f>ROUND(I216*H216,2)</f>
        <v>0</v>
      </c>
      <c r="BL216" s="20" t="s">
        <v>171</v>
      </c>
      <c r="BM216" s="226" t="s">
        <v>932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459</v>
      </c>
      <c r="G217" s="43"/>
      <c r="H217" s="43"/>
      <c r="I217" s="230"/>
      <c r="J217" s="43"/>
      <c r="K217" s="43"/>
      <c r="L217" s="47"/>
      <c r="M217" s="287"/>
      <c r="N217" s="288"/>
      <c r="O217" s="289"/>
      <c r="P217" s="289"/>
      <c r="Q217" s="289"/>
      <c r="R217" s="289"/>
      <c r="S217" s="289"/>
      <c r="T217" s="290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79</v>
      </c>
    </row>
    <row r="218" s="2" customFormat="1" ht="6.96" customHeight="1">
      <c r="A218" s="41"/>
      <c r="B218" s="62"/>
      <c r="C218" s="63"/>
      <c r="D218" s="63"/>
      <c r="E218" s="63"/>
      <c r="F218" s="63"/>
      <c r="G218" s="63"/>
      <c r="H218" s="63"/>
      <c r="I218" s="63"/>
      <c r="J218" s="63"/>
      <c r="K218" s="63"/>
      <c r="L218" s="47"/>
      <c r="M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</row>
  </sheetData>
  <sheetProtection sheet="1" autoFilter="0" formatColumns="0" formatRows="0" objects="1" scenarios="1" spinCount="100000" saltValue="dDL7I0Kup+Gae8ICNDBKxgnDHyJDzHb7Q+td1QSzilvhp/sHsQsopS8RQyVbaFZAAuO2BhF6Xlqz6mmd2rGeyA==" hashValue="xdsF5qCUP6y9wcouvXtuMdeyfp9t5iDDKHAOvIeyQ81tDp0Wp1d9vCkhjOtRLl/ZEVbSCtDInXWiitmp9qskpQ==" algorithmName="SHA-512" password="CC51"/>
  <autoFilter ref="C88:K2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71161211"/>
    <hyperlink ref="F101" r:id="rId2" display="https://podminky.urs.cz/item/CS_URS_2025_01/871171211"/>
    <hyperlink ref="F108" r:id="rId3" display="https://podminky.urs.cz/item/CS_URS_2025_01/871181211"/>
    <hyperlink ref="F115" r:id="rId4" display="https://podminky.urs.cz/item/CS_URS_2025_01/871211211"/>
    <hyperlink ref="F122" r:id="rId5" display="https://podminky.urs.cz/item/CS_URS_2025_01/877162001"/>
    <hyperlink ref="F133" r:id="rId6" display="https://podminky.urs.cz/item/CS_URS_2025_01/877172001"/>
    <hyperlink ref="F141" r:id="rId7" display="https://podminky.urs.cz/item/CS_URS_2025_01/877182001"/>
    <hyperlink ref="F149" r:id="rId8" display="https://podminky.urs.cz/item/CS_URS_2025_01/877212001"/>
    <hyperlink ref="F157" r:id="rId9" display="https://podminky.urs.cz/item/CS_URS_2025_01/877211101"/>
    <hyperlink ref="F164" r:id="rId10" display="https://podminky.urs.cz/item/CS_URS_2025_01/877211113"/>
    <hyperlink ref="F169" r:id="rId11" display="https://podminky.urs.cz/item/CS_URS_2025_01/892233122"/>
    <hyperlink ref="F173" r:id="rId12" display="https://podminky.urs.cz/item/CS_URS_2025_01/892241111"/>
    <hyperlink ref="F175" r:id="rId13" display="https://podminky.urs.cz/item/CS_URS_2025_01/899712111"/>
    <hyperlink ref="F180" r:id="rId14" display="https://podminky.urs.cz/item/CS_URS_2025_01/899401111"/>
    <hyperlink ref="F215" r:id="rId15" display="https://podminky.urs.cz/item/CS_URS_2025_01/998276101"/>
    <hyperlink ref="F217" r:id="rId16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134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933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ROUND((SUM(BE89:BE204)),  2)</f>
        <v>0</v>
      </c>
      <c r="G35" s="41"/>
      <c r="H35" s="41"/>
      <c r="I35" s="160">
        <v>0.20999999999999999</v>
      </c>
      <c r="J35" s="159">
        <f>ROUND(((SUM(BE89:BE204))*I35),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ROUND((SUM(BF89:BF204)),  2)</f>
        <v>0</v>
      </c>
      <c r="G36" s="41"/>
      <c r="H36" s="41"/>
      <c r="I36" s="160">
        <v>0.12</v>
      </c>
      <c r="J36" s="159">
        <f>ROUND(((SUM(BF89:BF204))*I36),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ROUND((SUM(BG89:BG204)),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ROUND((SUM(BH89:BH204)),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ROUND((SUM(BI89:BI204)),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134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001.004 - Provizorní zásobení vodou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J187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J200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134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001.004 - Provizorní zásobení vodou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4.767039112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P91+P187+P200</f>
        <v>0</v>
      </c>
      <c r="Q90" s="207"/>
      <c r="R90" s="208">
        <f>R91+R187+R200</f>
        <v>4.767039112</v>
      </c>
      <c r="S90" s="207"/>
      <c r="T90" s="209">
        <f>T91+T187+T200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BK91+BK187+BK200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SUM(P92:P186)</f>
        <v>0</v>
      </c>
      <c r="Q91" s="207"/>
      <c r="R91" s="208">
        <f>SUM(R92:R186)</f>
        <v>2.2470391119999999</v>
      </c>
      <c r="S91" s="207"/>
      <c r="T91" s="209">
        <f>SUM(T92:T186)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SUM(BK92:BK186)</f>
        <v>0</v>
      </c>
    </row>
    <row r="92" s="2" customFormat="1" ht="16.5" customHeight="1">
      <c r="A92" s="41"/>
      <c r="B92" s="42"/>
      <c r="C92" s="215" t="s">
        <v>77</v>
      </c>
      <c r="D92" s="215" t="s">
        <v>166</v>
      </c>
      <c r="E92" s="216" t="s">
        <v>934</v>
      </c>
      <c r="F92" s="217" t="s">
        <v>935</v>
      </c>
      <c r="G92" s="218" t="s">
        <v>385</v>
      </c>
      <c r="H92" s="219">
        <v>1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936</v>
      </c>
    </row>
    <row r="93" s="2" customFormat="1">
      <c r="A93" s="41"/>
      <c r="B93" s="42"/>
      <c r="C93" s="43"/>
      <c r="D93" s="228" t="s">
        <v>173</v>
      </c>
      <c r="E93" s="43"/>
      <c r="F93" s="229" t="s">
        <v>937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 ht="24.15" customHeight="1">
      <c r="A94" s="41"/>
      <c r="B94" s="42"/>
      <c r="C94" s="215" t="s">
        <v>79</v>
      </c>
      <c r="D94" s="215" t="s">
        <v>166</v>
      </c>
      <c r="E94" s="216" t="s">
        <v>938</v>
      </c>
      <c r="F94" s="217" t="s">
        <v>939</v>
      </c>
      <c r="G94" s="218" t="s">
        <v>385</v>
      </c>
      <c r="H94" s="219">
        <v>2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940</v>
      </c>
    </row>
    <row r="95" s="2" customFormat="1">
      <c r="A95" s="41"/>
      <c r="B95" s="42"/>
      <c r="C95" s="43"/>
      <c r="D95" s="228" t="s">
        <v>173</v>
      </c>
      <c r="E95" s="43"/>
      <c r="F95" s="229" t="s">
        <v>941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2" customFormat="1" ht="16.5" customHeight="1">
      <c r="A96" s="41"/>
      <c r="B96" s="42"/>
      <c r="C96" s="277" t="s">
        <v>183</v>
      </c>
      <c r="D96" s="277" t="s">
        <v>306</v>
      </c>
      <c r="E96" s="278" t="s">
        <v>942</v>
      </c>
      <c r="F96" s="279" t="s">
        <v>943</v>
      </c>
      <c r="G96" s="280" t="s">
        <v>385</v>
      </c>
      <c r="H96" s="281">
        <v>1</v>
      </c>
      <c r="I96" s="282"/>
      <c r="J96" s="283">
        <f>ROUND(I96*H96,2)</f>
        <v>0</v>
      </c>
      <c r="K96" s="279" t="s">
        <v>19</v>
      </c>
      <c r="L96" s="284"/>
      <c r="M96" s="285" t="s">
        <v>19</v>
      </c>
      <c r="N96" s="286" t="s">
        <v>41</v>
      </c>
      <c r="O96" s="87"/>
      <c r="P96" s="224">
        <f>O96*H96</f>
        <v>0</v>
      </c>
      <c r="Q96" s="224">
        <v>0.01</v>
      </c>
      <c r="R96" s="224">
        <f>Q96*H96</f>
        <v>0.01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217</v>
      </c>
      <c r="AT96" s="226" t="s">
        <v>306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944</v>
      </c>
    </row>
    <row r="97" s="13" customFormat="1">
      <c r="A97" s="13"/>
      <c r="B97" s="233"/>
      <c r="C97" s="234"/>
      <c r="D97" s="235" t="s">
        <v>175</v>
      </c>
      <c r="E97" s="236" t="s">
        <v>19</v>
      </c>
      <c r="F97" s="237" t="s">
        <v>945</v>
      </c>
      <c r="G97" s="234"/>
      <c r="H97" s="238">
        <v>1</v>
      </c>
      <c r="I97" s="239"/>
      <c r="J97" s="234"/>
      <c r="K97" s="234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175</v>
      </c>
      <c r="AU97" s="244" t="s">
        <v>79</v>
      </c>
      <c r="AV97" s="13" t="s">
        <v>79</v>
      </c>
      <c r="AW97" s="13" t="s">
        <v>32</v>
      </c>
      <c r="AX97" s="13" t="s">
        <v>70</v>
      </c>
      <c r="AY97" s="244" t="s">
        <v>164</v>
      </c>
    </row>
    <row r="98" s="14" customFormat="1">
      <c r="A98" s="14"/>
      <c r="B98" s="245"/>
      <c r="C98" s="246"/>
      <c r="D98" s="235" t="s">
        <v>175</v>
      </c>
      <c r="E98" s="247" t="s">
        <v>19</v>
      </c>
      <c r="F98" s="248" t="s">
        <v>177</v>
      </c>
      <c r="G98" s="246"/>
      <c r="H98" s="249">
        <v>1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175</v>
      </c>
      <c r="AU98" s="255" t="s">
        <v>79</v>
      </c>
      <c r="AV98" s="14" t="s">
        <v>171</v>
      </c>
      <c r="AW98" s="14" t="s">
        <v>32</v>
      </c>
      <c r="AX98" s="14" t="s">
        <v>77</v>
      </c>
      <c r="AY98" s="255" t="s">
        <v>164</v>
      </c>
    </row>
    <row r="99" s="2" customFormat="1" ht="16.5" customHeight="1">
      <c r="A99" s="41"/>
      <c r="B99" s="42"/>
      <c r="C99" s="277" t="s">
        <v>171</v>
      </c>
      <c r="D99" s="277" t="s">
        <v>306</v>
      </c>
      <c r="E99" s="278" t="s">
        <v>946</v>
      </c>
      <c r="F99" s="279" t="s">
        <v>947</v>
      </c>
      <c r="G99" s="280" t="s">
        <v>385</v>
      </c>
      <c r="H99" s="281">
        <v>1</v>
      </c>
      <c r="I99" s="282"/>
      <c r="J99" s="283">
        <f>ROUND(I99*H99,2)</f>
        <v>0</v>
      </c>
      <c r="K99" s="279" t="s">
        <v>19</v>
      </c>
      <c r="L99" s="284"/>
      <c r="M99" s="285" t="s">
        <v>19</v>
      </c>
      <c r="N99" s="286" t="s">
        <v>41</v>
      </c>
      <c r="O99" s="87"/>
      <c r="P99" s="224">
        <f>O99*H99</f>
        <v>0</v>
      </c>
      <c r="Q99" s="224">
        <v>0.01</v>
      </c>
      <c r="R99" s="224">
        <f>Q99*H99</f>
        <v>0.01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217</v>
      </c>
      <c r="AT99" s="226" t="s">
        <v>306</v>
      </c>
      <c r="AU99" s="226" t="s">
        <v>79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948</v>
      </c>
    </row>
    <row r="100" s="13" customFormat="1">
      <c r="A100" s="13"/>
      <c r="B100" s="233"/>
      <c r="C100" s="234"/>
      <c r="D100" s="235" t="s">
        <v>175</v>
      </c>
      <c r="E100" s="236" t="s">
        <v>19</v>
      </c>
      <c r="F100" s="237" t="s">
        <v>945</v>
      </c>
      <c r="G100" s="234"/>
      <c r="H100" s="238">
        <v>1</v>
      </c>
      <c r="I100" s="239"/>
      <c r="J100" s="234"/>
      <c r="K100" s="234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175</v>
      </c>
      <c r="AU100" s="244" t="s">
        <v>79</v>
      </c>
      <c r="AV100" s="13" t="s">
        <v>79</v>
      </c>
      <c r="AW100" s="13" t="s">
        <v>32</v>
      </c>
      <c r="AX100" s="13" t="s">
        <v>70</v>
      </c>
      <c r="AY100" s="244" t="s">
        <v>164</v>
      </c>
    </row>
    <row r="101" s="14" customFormat="1">
      <c r="A101" s="14"/>
      <c r="B101" s="245"/>
      <c r="C101" s="246"/>
      <c r="D101" s="235" t="s">
        <v>175</v>
      </c>
      <c r="E101" s="247" t="s">
        <v>19</v>
      </c>
      <c r="F101" s="248" t="s">
        <v>177</v>
      </c>
      <c r="G101" s="246"/>
      <c r="H101" s="249">
        <v>1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175</v>
      </c>
      <c r="AU101" s="255" t="s">
        <v>79</v>
      </c>
      <c r="AV101" s="14" t="s">
        <v>171</v>
      </c>
      <c r="AW101" s="14" t="s">
        <v>32</v>
      </c>
      <c r="AX101" s="14" t="s">
        <v>77</v>
      </c>
      <c r="AY101" s="255" t="s">
        <v>164</v>
      </c>
    </row>
    <row r="102" s="2" customFormat="1" ht="24.15" customHeight="1">
      <c r="A102" s="41"/>
      <c r="B102" s="42"/>
      <c r="C102" s="215" t="s">
        <v>197</v>
      </c>
      <c r="D102" s="215" t="s">
        <v>166</v>
      </c>
      <c r="E102" s="216" t="s">
        <v>775</v>
      </c>
      <c r="F102" s="217" t="s">
        <v>776</v>
      </c>
      <c r="G102" s="218" t="s">
        <v>200</v>
      </c>
      <c r="H102" s="219">
        <v>35</v>
      </c>
      <c r="I102" s="220"/>
      <c r="J102" s="221">
        <f>ROUND(I102*H102,2)</f>
        <v>0</v>
      </c>
      <c r="K102" s="217" t="s">
        <v>170</v>
      </c>
      <c r="L102" s="47"/>
      <c r="M102" s="222" t="s">
        <v>19</v>
      </c>
      <c r="N102" s="223" t="s">
        <v>41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171</v>
      </c>
      <c r="AT102" s="226" t="s">
        <v>166</v>
      </c>
      <c r="AU102" s="226" t="s">
        <v>79</v>
      </c>
      <c r="AY102" s="20" t="s">
        <v>164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77</v>
      </c>
      <c r="BK102" s="227">
        <f>ROUND(I102*H102,2)</f>
        <v>0</v>
      </c>
      <c r="BL102" s="20" t="s">
        <v>171</v>
      </c>
      <c r="BM102" s="226" t="s">
        <v>949</v>
      </c>
    </row>
    <row r="103" s="2" customFormat="1">
      <c r="A103" s="41"/>
      <c r="B103" s="42"/>
      <c r="C103" s="43"/>
      <c r="D103" s="228" t="s">
        <v>173</v>
      </c>
      <c r="E103" s="43"/>
      <c r="F103" s="229" t="s">
        <v>778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173</v>
      </c>
      <c r="AU103" s="20" t="s">
        <v>79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950</v>
      </c>
      <c r="G104" s="234"/>
      <c r="H104" s="238">
        <v>35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79</v>
      </c>
      <c r="AV104" s="13" t="s">
        <v>79</v>
      </c>
      <c r="AW104" s="13" t="s">
        <v>32</v>
      </c>
      <c r="AX104" s="13" t="s">
        <v>70</v>
      </c>
      <c r="AY104" s="244" t="s">
        <v>164</v>
      </c>
    </row>
    <row r="105" s="14" customFormat="1">
      <c r="A105" s="14"/>
      <c r="B105" s="245"/>
      <c r="C105" s="246"/>
      <c r="D105" s="235" t="s">
        <v>175</v>
      </c>
      <c r="E105" s="247" t="s">
        <v>19</v>
      </c>
      <c r="F105" s="248" t="s">
        <v>177</v>
      </c>
      <c r="G105" s="246"/>
      <c r="H105" s="249">
        <v>35</v>
      </c>
      <c r="I105" s="250"/>
      <c r="J105" s="246"/>
      <c r="K105" s="246"/>
      <c r="L105" s="251"/>
      <c r="M105" s="252"/>
      <c r="N105" s="253"/>
      <c r="O105" s="253"/>
      <c r="P105" s="253"/>
      <c r="Q105" s="253"/>
      <c r="R105" s="253"/>
      <c r="S105" s="253"/>
      <c r="T105" s="25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5" t="s">
        <v>175</v>
      </c>
      <c r="AU105" s="255" t="s">
        <v>79</v>
      </c>
      <c r="AV105" s="14" t="s">
        <v>171</v>
      </c>
      <c r="AW105" s="14" t="s">
        <v>32</v>
      </c>
      <c r="AX105" s="14" t="s">
        <v>77</v>
      </c>
      <c r="AY105" s="255" t="s">
        <v>164</v>
      </c>
    </row>
    <row r="106" s="2" customFormat="1" ht="21.75" customHeight="1">
      <c r="A106" s="41"/>
      <c r="B106" s="42"/>
      <c r="C106" s="277" t="s">
        <v>204</v>
      </c>
      <c r="D106" s="277" t="s">
        <v>306</v>
      </c>
      <c r="E106" s="278" t="s">
        <v>951</v>
      </c>
      <c r="F106" s="279" t="s">
        <v>952</v>
      </c>
      <c r="G106" s="280" t="s">
        <v>200</v>
      </c>
      <c r="H106" s="281">
        <v>35.524999999999999</v>
      </c>
      <c r="I106" s="282"/>
      <c r="J106" s="283">
        <f>ROUND(I106*H106,2)</f>
        <v>0</v>
      </c>
      <c r="K106" s="279" t="s">
        <v>19</v>
      </c>
      <c r="L106" s="284"/>
      <c r="M106" s="285" t="s">
        <v>19</v>
      </c>
      <c r="N106" s="286" t="s">
        <v>41</v>
      </c>
      <c r="O106" s="87"/>
      <c r="P106" s="224">
        <f>O106*H106</f>
        <v>0</v>
      </c>
      <c r="Q106" s="224">
        <v>0.0067400000000000003</v>
      </c>
      <c r="R106" s="224">
        <f>Q106*H106</f>
        <v>0.2394385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217</v>
      </c>
      <c r="AT106" s="226" t="s">
        <v>306</v>
      </c>
      <c r="AU106" s="226" t="s">
        <v>79</v>
      </c>
      <c r="AY106" s="20" t="s">
        <v>164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77</v>
      </c>
      <c r="BK106" s="227">
        <f>ROUND(I106*H106,2)</f>
        <v>0</v>
      </c>
      <c r="BL106" s="20" t="s">
        <v>171</v>
      </c>
      <c r="BM106" s="226" t="s">
        <v>953</v>
      </c>
    </row>
    <row r="107" s="13" customFormat="1">
      <c r="A107" s="13"/>
      <c r="B107" s="233"/>
      <c r="C107" s="234"/>
      <c r="D107" s="235" t="s">
        <v>175</v>
      </c>
      <c r="E107" s="234"/>
      <c r="F107" s="237" t="s">
        <v>954</v>
      </c>
      <c r="G107" s="234"/>
      <c r="H107" s="238">
        <v>35.524999999999999</v>
      </c>
      <c r="I107" s="239"/>
      <c r="J107" s="234"/>
      <c r="K107" s="234"/>
      <c r="L107" s="240"/>
      <c r="M107" s="241"/>
      <c r="N107" s="242"/>
      <c r="O107" s="242"/>
      <c r="P107" s="242"/>
      <c r="Q107" s="242"/>
      <c r="R107" s="242"/>
      <c r="S107" s="242"/>
      <c r="T107" s="24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4" t="s">
        <v>175</v>
      </c>
      <c r="AU107" s="244" t="s">
        <v>79</v>
      </c>
      <c r="AV107" s="13" t="s">
        <v>79</v>
      </c>
      <c r="AW107" s="13" t="s">
        <v>4</v>
      </c>
      <c r="AX107" s="13" t="s">
        <v>77</v>
      </c>
      <c r="AY107" s="244" t="s">
        <v>164</v>
      </c>
    </row>
    <row r="108" s="2" customFormat="1" ht="24.15" customHeight="1">
      <c r="A108" s="41"/>
      <c r="B108" s="42"/>
      <c r="C108" s="215" t="s">
        <v>211</v>
      </c>
      <c r="D108" s="215" t="s">
        <v>166</v>
      </c>
      <c r="E108" s="216" t="s">
        <v>796</v>
      </c>
      <c r="F108" s="217" t="s">
        <v>797</v>
      </c>
      <c r="G108" s="218" t="s">
        <v>200</v>
      </c>
      <c r="H108" s="219">
        <v>12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41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79</v>
      </c>
      <c r="AY108" s="20" t="s">
        <v>164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77</v>
      </c>
      <c r="BK108" s="227">
        <f>ROUND(I108*H108,2)</f>
        <v>0</v>
      </c>
      <c r="BL108" s="20" t="s">
        <v>171</v>
      </c>
      <c r="BM108" s="226" t="s">
        <v>955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799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79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956</v>
      </c>
      <c r="G110" s="234"/>
      <c r="H110" s="238">
        <v>12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79</v>
      </c>
      <c r="AV110" s="13" t="s">
        <v>79</v>
      </c>
      <c r="AW110" s="13" t="s">
        <v>32</v>
      </c>
      <c r="AX110" s="13" t="s">
        <v>70</v>
      </c>
      <c r="AY110" s="244" t="s">
        <v>164</v>
      </c>
    </row>
    <row r="111" s="14" customFormat="1">
      <c r="A111" s="14"/>
      <c r="B111" s="245"/>
      <c r="C111" s="246"/>
      <c r="D111" s="235" t="s">
        <v>175</v>
      </c>
      <c r="E111" s="247" t="s">
        <v>19</v>
      </c>
      <c r="F111" s="248" t="s">
        <v>177</v>
      </c>
      <c r="G111" s="246"/>
      <c r="H111" s="249">
        <v>12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175</v>
      </c>
      <c r="AU111" s="255" t="s">
        <v>79</v>
      </c>
      <c r="AV111" s="14" t="s">
        <v>171</v>
      </c>
      <c r="AW111" s="14" t="s">
        <v>32</v>
      </c>
      <c r="AX111" s="14" t="s">
        <v>77</v>
      </c>
      <c r="AY111" s="255" t="s">
        <v>164</v>
      </c>
    </row>
    <row r="112" s="2" customFormat="1" ht="21.75" customHeight="1">
      <c r="A112" s="41"/>
      <c r="B112" s="42"/>
      <c r="C112" s="277" t="s">
        <v>217</v>
      </c>
      <c r="D112" s="277" t="s">
        <v>306</v>
      </c>
      <c r="E112" s="278" t="s">
        <v>957</v>
      </c>
      <c r="F112" s="279" t="s">
        <v>958</v>
      </c>
      <c r="G112" s="280" t="s">
        <v>200</v>
      </c>
      <c r="H112" s="281">
        <v>12.18</v>
      </c>
      <c r="I112" s="282"/>
      <c r="J112" s="283">
        <f>ROUND(I112*H112,2)</f>
        <v>0</v>
      </c>
      <c r="K112" s="279" t="s">
        <v>19</v>
      </c>
      <c r="L112" s="284"/>
      <c r="M112" s="285" t="s">
        <v>19</v>
      </c>
      <c r="N112" s="286" t="s">
        <v>41</v>
      </c>
      <c r="O112" s="87"/>
      <c r="P112" s="224">
        <f>O112*H112</f>
        <v>0</v>
      </c>
      <c r="Q112" s="224">
        <v>0.0067400000000000003</v>
      </c>
      <c r="R112" s="224">
        <f>Q112*H112</f>
        <v>0.082093200000000005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217</v>
      </c>
      <c r="AT112" s="226" t="s">
        <v>306</v>
      </c>
      <c r="AU112" s="226" t="s">
        <v>79</v>
      </c>
      <c r="AY112" s="20" t="s">
        <v>164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77</v>
      </c>
      <c r="BK112" s="227">
        <f>ROUND(I112*H112,2)</f>
        <v>0</v>
      </c>
      <c r="BL112" s="20" t="s">
        <v>171</v>
      </c>
      <c r="BM112" s="226" t="s">
        <v>959</v>
      </c>
    </row>
    <row r="113" s="13" customFormat="1">
      <c r="A113" s="13"/>
      <c r="B113" s="233"/>
      <c r="C113" s="234"/>
      <c r="D113" s="235" t="s">
        <v>175</v>
      </c>
      <c r="E113" s="234"/>
      <c r="F113" s="237" t="s">
        <v>960</v>
      </c>
      <c r="G113" s="234"/>
      <c r="H113" s="238">
        <v>12.18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4</v>
      </c>
      <c r="AX113" s="13" t="s">
        <v>77</v>
      </c>
      <c r="AY113" s="244" t="s">
        <v>164</v>
      </c>
    </row>
    <row r="114" s="2" customFormat="1" ht="24.15" customHeight="1">
      <c r="A114" s="41"/>
      <c r="B114" s="42"/>
      <c r="C114" s="215" t="s">
        <v>227</v>
      </c>
      <c r="D114" s="215" t="s">
        <v>166</v>
      </c>
      <c r="E114" s="216" t="s">
        <v>806</v>
      </c>
      <c r="F114" s="217" t="s">
        <v>807</v>
      </c>
      <c r="G114" s="218" t="s">
        <v>200</v>
      </c>
      <c r="H114" s="219">
        <v>135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41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79</v>
      </c>
      <c r="AY114" s="20" t="s">
        <v>164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77</v>
      </c>
      <c r="BK114" s="227">
        <f>ROUND(I114*H114,2)</f>
        <v>0</v>
      </c>
      <c r="BL114" s="20" t="s">
        <v>171</v>
      </c>
      <c r="BM114" s="226" t="s">
        <v>961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809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79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962</v>
      </c>
      <c r="G116" s="234"/>
      <c r="H116" s="238">
        <v>135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79</v>
      </c>
      <c r="AV116" s="13" t="s">
        <v>79</v>
      </c>
      <c r="AW116" s="13" t="s">
        <v>32</v>
      </c>
      <c r="AX116" s="13" t="s">
        <v>70</v>
      </c>
      <c r="AY116" s="244" t="s">
        <v>164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177</v>
      </c>
      <c r="G117" s="246"/>
      <c r="H117" s="249">
        <v>135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79</v>
      </c>
      <c r="AV117" s="14" t="s">
        <v>171</v>
      </c>
      <c r="AW117" s="14" t="s">
        <v>32</v>
      </c>
      <c r="AX117" s="14" t="s">
        <v>77</v>
      </c>
      <c r="AY117" s="255" t="s">
        <v>164</v>
      </c>
    </row>
    <row r="118" s="2" customFormat="1" ht="21.75" customHeight="1">
      <c r="A118" s="41"/>
      <c r="B118" s="42"/>
      <c r="C118" s="277" t="s">
        <v>236</v>
      </c>
      <c r="D118" s="277" t="s">
        <v>306</v>
      </c>
      <c r="E118" s="278" t="s">
        <v>963</v>
      </c>
      <c r="F118" s="279" t="s">
        <v>964</v>
      </c>
      <c r="G118" s="280" t="s">
        <v>200</v>
      </c>
      <c r="H118" s="281">
        <v>137.02500000000001</v>
      </c>
      <c r="I118" s="282"/>
      <c r="J118" s="283">
        <f>ROUND(I118*H118,2)</f>
        <v>0</v>
      </c>
      <c r="K118" s="279" t="s">
        <v>19</v>
      </c>
      <c r="L118" s="284"/>
      <c r="M118" s="285" t="s">
        <v>19</v>
      </c>
      <c r="N118" s="286" t="s">
        <v>41</v>
      </c>
      <c r="O118" s="87"/>
      <c r="P118" s="224">
        <f>O118*H118</f>
        <v>0</v>
      </c>
      <c r="Q118" s="224">
        <v>0.0067400000000000003</v>
      </c>
      <c r="R118" s="224">
        <f>Q118*H118</f>
        <v>0.92354850000000011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217</v>
      </c>
      <c r="AT118" s="226" t="s">
        <v>306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965</v>
      </c>
    </row>
    <row r="119" s="13" customFormat="1">
      <c r="A119" s="13"/>
      <c r="B119" s="233"/>
      <c r="C119" s="234"/>
      <c r="D119" s="235" t="s">
        <v>175</v>
      </c>
      <c r="E119" s="234"/>
      <c r="F119" s="237" t="s">
        <v>966</v>
      </c>
      <c r="G119" s="234"/>
      <c r="H119" s="238">
        <v>137.02500000000001</v>
      </c>
      <c r="I119" s="239"/>
      <c r="J119" s="234"/>
      <c r="K119" s="234"/>
      <c r="L119" s="240"/>
      <c r="M119" s="241"/>
      <c r="N119" s="242"/>
      <c r="O119" s="242"/>
      <c r="P119" s="242"/>
      <c r="Q119" s="242"/>
      <c r="R119" s="242"/>
      <c r="S119" s="242"/>
      <c r="T119" s="24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4" t="s">
        <v>175</v>
      </c>
      <c r="AU119" s="244" t="s">
        <v>79</v>
      </c>
      <c r="AV119" s="13" t="s">
        <v>79</v>
      </c>
      <c r="AW119" s="13" t="s">
        <v>4</v>
      </c>
      <c r="AX119" s="13" t="s">
        <v>77</v>
      </c>
      <c r="AY119" s="244" t="s">
        <v>164</v>
      </c>
    </row>
    <row r="120" s="2" customFormat="1" ht="24.15" customHeight="1">
      <c r="A120" s="41"/>
      <c r="B120" s="42"/>
      <c r="C120" s="215" t="s">
        <v>244</v>
      </c>
      <c r="D120" s="215" t="s">
        <v>166</v>
      </c>
      <c r="E120" s="216" t="s">
        <v>967</v>
      </c>
      <c r="F120" s="217" t="s">
        <v>968</v>
      </c>
      <c r="G120" s="218" t="s">
        <v>200</v>
      </c>
      <c r="H120" s="219">
        <v>28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41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79</v>
      </c>
      <c r="AY120" s="20" t="s">
        <v>164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77</v>
      </c>
      <c r="BK120" s="227">
        <f>ROUND(I120*H120,2)</f>
        <v>0</v>
      </c>
      <c r="BL120" s="20" t="s">
        <v>171</v>
      </c>
      <c r="BM120" s="226" t="s">
        <v>969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970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79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971</v>
      </c>
      <c r="G122" s="234"/>
      <c r="H122" s="238">
        <v>28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79</v>
      </c>
      <c r="AV122" s="13" t="s">
        <v>79</v>
      </c>
      <c r="AW122" s="13" t="s">
        <v>32</v>
      </c>
      <c r="AX122" s="13" t="s">
        <v>70</v>
      </c>
      <c r="AY122" s="244" t="s">
        <v>164</v>
      </c>
    </row>
    <row r="123" s="14" customFormat="1">
      <c r="A123" s="14"/>
      <c r="B123" s="245"/>
      <c r="C123" s="246"/>
      <c r="D123" s="235" t="s">
        <v>175</v>
      </c>
      <c r="E123" s="247" t="s">
        <v>19</v>
      </c>
      <c r="F123" s="248" t="s">
        <v>177</v>
      </c>
      <c r="G123" s="246"/>
      <c r="H123" s="249">
        <v>28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175</v>
      </c>
      <c r="AU123" s="255" t="s">
        <v>79</v>
      </c>
      <c r="AV123" s="14" t="s">
        <v>171</v>
      </c>
      <c r="AW123" s="14" t="s">
        <v>32</v>
      </c>
      <c r="AX123" s="14" t="s">
        <v>77</v>
      </c>
      <c r="AY123" s="255" t="s">
        <v>164</v>
      </c>
    </row>
    <row r="124" s="2" customFormat="1" ht="16.5" customHeight="1">
      <c r="A124" s="41"/>
      <c r="B124" s="42"/>
      <c r="C124" s="277" t="s">
        <v>8</v>
      </c>
      <c r="D124" s="277" t="s">
        <v>306</v>
      </c>
      <c r="E124" s="278" t="s">
        <v>972</v>
      </c>
      <c r="F124" s="279" t="s">
        <v>973</v>
      </c>
      <c r="G124" s="280" t="s">
        <v>200</v>
      </c>
      <c r="H124" s="281">
        <v>28.420000000000002</v>
      </c>
      <c r="I124" s="282"/>
      <c r="J124" s="283">
        <f>ROUND(I124*H124,2)</f>
        <v>0</v>
      </c>
      <c r="K124" s="279" t="s">
        <v>170</v>
      </c>
      <c r="L124" s="284"/>
      <c r="M124" s="285" t="s">
        <v>19</v>
      </c>
      <c r="N124" s="286" t="s">
        <v>41</v>
      </c>
      <c r="O124" s="87"/>
      <c r="P124" s="224">
        <f>O124*H124</f>
        <v>0</v>
      </c>
      <c r="Q124" s="224">
        <v>0.00147</v>
      </c>
      <c r="R124" s="224">
        <f>Q124*H124</f>
        <v>0.041777399999999999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217</v>
      </c>
      <c r="AT124" s="226" t="s">
        <v>306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974</v>
      </c>
    </row>
    <row r="125" s="13" customFormat="1">
      <c r="A125" s="13"/>
      <c r="B125" s="233"/>
      <c r="C125" s="234"/>
      <c r="D125" s="235" t="s">
        <v>175</v>
      </c>
      <c r="E125" s="234"/>
      <c r="F125" s="237" t="s">
        <v>975</v>
      </c>
      <c r="G125" s="234"/>
      <c r="H125" s="238">
        <v>28.420000000000002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4</v>
      </c>
      <c r="AX125" s="13" t="s">
        <v>77</v>
      </c>
      <c r="AY125" s="244" t="s">
        <v>164</v>
      </c>
    </row>
    <row r="126" s="2" customFormat="1" ht="21.75" customHeight="1">
      <c r="A126" s="41"/>
      <c r="B126" s="42"/>
      <c r="C126" s="215" t="s">
        <v>254</v>
      </c>
      <c r="D126" s="215" t="s">
        <v>166</v>
      </c>
      <c r="E126" s="216" t="s">
        <v>815</v>
      </c>
      <c r="F126" s="217" t="s">
        <v>816</v>
      </c>
      <c r="G126" s="218" t="s">
        <v>385</v>
      </c>
      <c r="H126" s="219">
        <v>7</v>
      </c>
      <c r="I126" s="220"/>
      <c r="J126" s="221">
        <f>ROUND(I126*H126,2)</f>
        <v>0</v>
      </c>
      <c r="K126" s="217" t="s">
        <v>170</v>
      </c>
      <c r="L126" s="47"/>
      <c r="M126" s="222" t="s">
        <v>19</v>
      </c>
      <c r="N126" s="223" t="s">
        <v>41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171</v>
      </c>
      <c r="AT126" s="226" t="s">
        <v>166</v>
      </c>
      <c r="AU126" s="226" t="s">
        <v>79</v>
      </c>
      <c r="AY126" s="20" t="s">
        <v>164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77</v>
      </c>
      <c r="BK126" s="227">
        <f>ROUND(I126*H126,2)</f>
        <v>0</v>
      </c>
      <c r="BL126" s="20" t="s">
        <v>171</v>
      </c>
      <c r="BM126" s="226" t="s">
        <v>976</v>
      </c>
    </row>
    <row r="127" s="2" customFormat="1">
      <c r="A127" s="41"/>
      <c r="B127" s="42"/>
      <c r="C127" s="43"/>
      <c r="D127" s="228" t="s">
        <v>173</v>
      </c>
      <c r="E127" s="43"/>
      <c r="F127" s="229" t="s">
        <v>818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173</v>
      </c>
      <c r="AU127" s="20" t="s">
        <v>79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977</v>
      </c>
      <c r="G128" s="234"/>
      <c r="H128" s="238">
        <v>7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7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16.5" customHeight="1">
      <c r="A130" s="41"/>
      <c r="B130" s="42"/>
      <c r="C130" s="277" t="s">
        <v>260</v>
      </c>
      <c r="D130" s="277" t="s">
        <v>306</v>
      </c>
      <c r="E130" s="278" t="s">
        <v>978</v>
      </c>
      <c r="F130" s="279" t="s">
        <v>979</v>
      </c>
      <c r="G130" s="280" t="s">
        <v>385</v>
      </c>
      <c r="H130" s="281">
        <v>5</v>
      </c>
      <c r="I130" s="282"/>
      <c r="J130" s="283">
        <f>ROUND(I130*H130,2)</f>
        <v>0</v>
      </c>
      <c r="K130" s="279" t="s">
        <v>19</v>
      </c>
      <c r="L130" s="284"/>
      <c r="M130" s="285" t="s">
        <v>19</v>
      </c>
      <c r="N130" s="286" t="s">
        <v>41</v>
      </c>
      <c r="O130" s="87"/>
      <c r="P130" s="224">
        <f>O130*H130</f>
        <v>0</v>
      </c>
      <c r="Q130" s="224">
        <v>0.00046000000000000001</v>
      </c>
      <c r="R130" s="224">
        <f>Q130*H130</f>
        <v>0.0023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217</v>
      </c>
      <c r="AT130" s="226" t="s">
        <v>306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980</v>
      </c>
    </row>
    <row r="131" s="2" customFormat="1" ht="16.5" customHeight="1">
      <c r="A131" s="41"/>
      <c r="B131" s="42"/>
      <c r="C131" s="277" t="s">
        <v>265</v>
      </c>
      <c r="D131" s="277" t="s">
        <v>306</v>
      </c>
      <c r="E131" s="278" t="s">
        <v>819</v>
      </c>
      <c r="F131" s="279" t="s">
        <v>981</v>
      </c>
      <c r="G131" s="280" t="s">
        <v>385</v>
      </c>
      <c r="H131" s="281">
        <v>2</v>
      </c>
      <c r="I131" s="282"/>
      <c r="J131" s="283">
        <f>ROUND(I131*H131,2)</f>
        <v>0</v>
      </c>
      <c r="K131" s="279" t="s">
        <v>19</v>
      </c>
      <c r="L131" s="284"/>
      <c r="M131" s="285" t="s">
        <v>19</v>
      </c>
      <c r="N131" s="286" t="s">
        <v>41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217</v>
      </c>
      <c r="AT131" s="226" t="s">
        <v>306</v>
      </c>
      <c r="AU131" s="226" t="s">
        <v>79</v>
      </c>
      <c r="AY131" s="20" t="s">
        <v>164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77</v>
      </c>
      <c r="BK131" s="227">
        <f>ROUND(I131*H131,2)</f>
        <v>0</v>
      </c>
      <c r="BL131" s="20" t="s">
        <v>171</v>
      </c>
      <c r="BM131" s="226" t="s">
        <v>982</v>
      </c>
    </row>
    <row r="132" s="2" customFormat="1" ht="21.75" customHeight="1">
      <c r="A132" s="41"/>
      <c r="B132" s="42"/>
      <c r="C132" s="215" t="s">
        <v>274</v>
      </c>
      <c r="D132" s="215" t="s">
        <v>166</v>
      </c>
      <c r="E132" s="216" t="s">
        <v>831</v>
      </c>
      <c r="F132" s="217" t="s">
        <v>832</v>
      </c>
      <c r="G132" s="218" t="s">
        <v>385</v>
      </c>
      <c r="H132" s="219">
        <v>5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983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834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984</v>
      </c>
      <c r="G134" s="234"/>
      <c r="H134" s="238">
        <v>5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79</v>
      </c>
      <c r="AV134" s="13" t="s">
        <v>79</v>
      </c>
      <c r="AW134" s="13" t="s">
        <v>32</v>
      </c>
      <c r="AX134" s="13" t="s">
        <v>70</v>
      </c>
      <c r="AY134" s="244" t="s">
        <v>164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177</v>
      </c>
      <c r="G135" s="246"/>
      <c r="H135" s="249">
        <v>5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79</v>
      </c>
      <c r="AV135" s="14" t="s">
        <v>171</v>
      </c>
      <c r="AW135" s="14" t="s">
        <v>32</v>
      </c>
      <c r="AX135" s="14" t="s">
        <v>77</v>
      </c>
      <c r="AY135" s="255" t="s">
        <v>164</v>
      </c>
    </row>
    <row r="136" s="2" customFormat="1" ht="16.5" customHeight="1">
      <c r="A136" s="41"/>
      <c r="B136" s="42"/>
      <c r="C136" s="277" t="s">
        <v>279</v>
      </c>
      <c r="D136" s="277" t="s">
        <v>306</v>
      </c>
      <c r="E136" s="278" t="s">
        <v>985</v>
      </c>
      <c r="F136" s="279" t="s">
        <v>986</v>
      </c>
      <c r="G136" s="280" t="s">
        <v>385</v>
      </c>
      <c r="H136" s="281">
        <v>2</v>
      </c>
      <c r="I136" s="282"/>
      <c r="J136" s="283">
        <f>ROUND(I136*H136,2)</f>
        <v>0</v>
      </c>
      <c r="K136" s="279" t="s">
        <v>170</v>
      </c>
      <c r="L136" s="284"/>
      <c r="M136" s="285" t="s">
        <v>19</v>
      </c>
      <c r="N136" s="286" t="s">
        <v>41</v>
      </c>
      <c r="O136" s="87"/>
      <c r="P136" s="224">
        <f>O136*H136</f>
        <v>0</v>
      </c>
      <c r="Q136" s="224">
        <v>0.00020000000000000001</v>
      </c>
      <c r="R136" s="224">
        <f>Q136*H136</f>
        <v>0.00040000000000000002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217</v>
      </c>
      <c r="AT136" s="226" t="s">
        <v>306</v>
      </c>
      <c r="AU136" s="226" t="s">
        <v>79</v>
      </c>
      <c r="AY136" s="20" t="s">
        <v>164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77</v>
      </c>
      <c r="BK136" s="227">
        <f>ROUND(I136*H136,2)</f>
        <v>0</v>
      </c>
      <c r="BL136" s="20" t="s">
        <v>171</v>
      </c>
      <c r="BM136" s="226" t="s">
        <v>987</v>
      </c>
    </row>
    <row r="137" s="2" customFormat="1" ht="16.5" customHeight="1">
      <c r="A137" s="41"/>
      <c r="B137" s="42"/>
      <c r="C137" s="277" t="s">
        <v>285</v>
      </c>
      <c r="D137" s="277" t="s">
        <v>306</v>
      </c>
      <c r="E137" s="278" t="s">
        <v>988</v>
      </c>
      <c r="F137" s="279" t="s">
        <v>989</v>
      </c>
      <c r="G137" s="280" t="s">
        <v>385</v>
      </c>
      <c r="H137" s="281">
        <v>3</v>
      </c>
      <c r="I137" s="282"/>
      <c r="J137" s="283">
        <f>ROUND(I137*H137,2)</f>
        <v>0</v>
      </c>
      <c r="K137" s="279" t="s">
        <v>19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0.00080000000000000004</v>
      </c>
      <c r="R137" s="224">
        <f>Q137*H137</f>
        <v>0.0024000000000000002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990</v>
      </c>
    </row>
    <row r="138" s="2" customFormat="1" ht="21.75" customHeight="1">
      <c r="A138" s="41"/>
      <c r="B138" s="42"/>
      <c r="C138" s="215" t="s">
        <v>292</v>
      </c>
      <c r="D138" s="215" t="s">
        <v>166</v>
      </c>
      <c r="E138" s="216" t="s">
        <v>843</v>
      </c>
      <c r="F138" s="217" t="s">
        <v>844</v>
      </c>
      <c r="G138" s="218" t="s">
        <v>385</v>
      </c>
      <c r="H138" s="219">
        <v>1</v>
      </c>
      <c r="I138" s="220"/>
      <c r="J138" s="221">
        <f>ROUND(I138*H138,2)</f>
        <v>0</v>
      </c>
      <c r="K138" s="217" t="s">
        <v>170</v>
      </c>
      <c r="L138" s="47"/>
      <c r="M138" s="222" t="s">
        <v>19</v>
      </c>
      <c r="N138" s="223" t="s">
        <v>41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171</v>
      </c>
      <c r="AT138" s="226" t="s">
        <v>166</v>
      </c>
      <c r="AU138" s="226" t="s">
        <v>79</v>
      </c>
      <c r="AY138" s="20" t="s">
        <v>164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77</v>
      </c>
      <c r="BK138" s="227">
        <f>ROUND(I138*H138,2)</f>
        <v>0</v>
      </c>
      <c r="BL138" s="20" t="s">
        <v>171</v>
      </c>
      <c r="BM138" s="226" t="s">
        <v>991</v>
      </c>
    </row>
    <row r="139" s="2" customFormat="1">
      <c r="A139" s="41"/>
      <c r="B139" s="42"/>
      <c r="C139" s="43"/>
      <c r="D139" s="228" t="s">
        <v>173</v>
      </c>
      <c r="E139" s="43"/>
      <c r="F139" s="229" t="s">
        <v>846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173</v>
      </c>
      <c r="AU139" s="20" t="s">
        <v>79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945</v>
      </c>
      <c r="G140" s="234"/>
      <c r="H140" s="238">
        <v>1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79</v>
      </c>
      <c r="AV140" s="13" t="s">
        <v>79</v>
      </c>
      <c r="AW140" s="13" t="s">
        <v>32</v>
      </c>
      <c r="AX140" s="13" t="s">
        <v>70</v>
      </c>
      <c r="AY140" s="244" t="s">
        <v>164</v>
      </c>
    </row>
    <row r="141" s="14" customFormat="1">
      <c r="A141" s="14"/>
      <c r="B141" s="245"/>
      <c r="C141" s="246"/>
      <c r="D141" s="235" t="s">
        <v>175</v>
      </c>
      <c r="E141" s="247" t="s">
        <v>19</v>
      </c>
      <c r="F141" s="248" t="s">
        <v>177</v>
      </c>
      <c r="G141" s="246"/>
      <c r="H141" s="249">
        <v>1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175</v>
      </c>
      <c r="AU141" s="255" t="s">
        <v>79</v>
      </c>
      <c r="AV141" s="14" t="s">
        <v>171</v>
      </c>
      <c r="AW141" s="14" t="s">
        <v>32</v>
      </c>
      <c r="AX141" s="14" t="s">
        <v>77</v>
      </c>
      <c r="AY141" s="255" t="s">
        <v>164</v>
      </c>
    </row>
    <row r="142" s="2" customFormat="1" ht="16.5" customHeight="1">
      <c r="A142" s="41"/>
      <c r="B142" s="42"/>
      <c r="C142" s="277" t="s">
        <v>299</v>
      </c>
      <c r="D142" s="277" t="s">
        <v>306</v>
      </c>
      <c r="E142" s="278" t="s">
        <v>992</v>
      </c>
      <c r="F142" s="279" t="s">
        <v>993</v>
      </c>
      <c r="G142" s="280" t="s">
        <v>385</v>
      </c>
      <c r="H142" s="281">
        <v>1</v>
      </c>
      <c r="I142" s="282"/>
      <c r="J142" s="283">
        <f>ROUND(I142*H142,2)</f>
        <v>0</v>
      </c>
      <c r="K142" s="279" t="s">
        <v>170</v>
      </c>
      <c r="L142" s="284"/>
      <c r="M142" s="285" t="s">
        <v>19</v>
      </c>
      <c r="N142" s="286" t="s">
        <v>41</v>
      </c>
      <c r="O142" s="87"/>
      <c r="P142" s="224">
        <f>O142*H142</f>
        <v>0</v>
      </c>
      <c r="Q142" s="224">
        <v>0.00029</v>
      </c>
      <c r="R142" s="224">
        <f>Q142*H142</f>
        <v>0.00029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217</v>
      </c>
      <c r="AT142" s="226" t="s">
        <v>306</v>
      </c>
      <c r="AU142" s="226" t="s">
        <v>79</v>
      </c>
      <c r="AY142" s="20" t="s">
        <v>164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77</v>
      </c>
      <c r="BK142" s="227">
        <f>ROUND(I142*H142,2)</f>
        <v>0</v>
      </c>
      <c r="BL142" s="20" t="s">
        <v>171</v>
      </c>
      <c r="BM142" s="226" t="s">
        <v>994</v>
      </c>
    </row>
    <row r="143" s="2" customFormat="1" ht="24.15" customHeight="1">
      <c r="A143" s="41"/>
      <c r="B143" s="42"/>
      <c r="C143" s="215" t="s">
        <v>7</v>
      </c>
      <c r="D143" s="215" t="s">
        <v>166</v>
      </c>
      <c r="E143" s="216" t="s">
        <v>995</v>
      </c>
      <c r="F143" s="217" t="s">
        <v>996</v>
      </c>
      <c r="G143" s="218" t="s">
        <v>385</v>
      </c>
      <c r="H143" s="219">
        <v>5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41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79</v>
      </c>
      <c r="AY143" s="20" t="s">
        <v>164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77</v>
      </c>
      <c r="BK143" s="227">
        <f>ROUND(I143*H143,2)</f>
        <v>0</v>
      </c>
      <c r="BL143" s="20" t="s">
        <v>171</v>
      </c>
      <c r="BM143" s="226" t="s">
        <v>997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998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79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999</v>
      </c>
      <c r="G145" s="234"/>
      <c r="H145" s="238">
        <v>5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4" customFormat="1">
      <c r="A146" s="14"/>
      <c r="B146" s="245"/>
      <c r="C146" s="246"/>
      <c r="D146" s="235" t="s">
        <v>175</v>
      </c>
      <c r="E146" s="247" t="s">
        <v>19</v>
      </c>
      <c r="F146" s="248" t="s">
        <v>177</v>
      </c>
      <c r="G146" s="246"/>
      <c r="H146" s="249">
        <v>5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175</v>
      </c>
      <c r="AU146" s="255" t="s">
        <v>79</v>
      </c>
      <c r="AV146" s="14" t="s">
        <v>171</v>
      </c>
      <c r="AW146" s="14" t="s">
        <v>32</v>
      </c>
      <c r="AX146" s="14" t="s">
        <v>77</v>
      </c>
      <c r="AY146" s="255" t="s">
        <v>164</v>
      </c>
    </row>
    <row r="147" s="2" customFormat="1" ht="16.5" customHeight="1">
      <c r="A147" s="41"/>
      <c r="B147" s="42"/>
      <c r="C147" s="277" t="s">
        <v>312</v>
      </c>
      <c r="D147" s="277" t="s">
        <v>306</v>
      </c>
      <c r="E147" s="278" t="s">
        <v>1000</v>
      </c>
      <c r="F147" s="279" t="s">
        <v>1001</v>
      </c>
      <c r="G147" s="280" t="s">
        <v>385</v>
      </c>
      <c r="H147" s="281">
        <v>5</v>
      </c>
      <c r="I147" s="282"/>
      <c r="J147" s="283">
        <f>ROUND(I147*H147,2)</f>
        <v>0</v>
      </c>
      <c r="K147" s="279" t="s">
        <v>170</v>
      </c>
      <c r="L147" s="284"/>
      <c r="M147" s="285" t="s">
        <v>19</v>
      </c>
      <c r="N147" s="286" t="s">
        <v>41</v>
      </c>
      <c r="O147" s="87"/>
      <c r="P147" s="224">
        <f>O147*H147</f>
        <v>0</v>
      </c>
      <c r="Q147" s="224">
        <v>0.00051000000000000004</v>
      </c>
      <c r="R147" s="224">
        <f>Q147*H147</f>
        <v>0.0025500000000000002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217</v>
      </c>
      <c r="AT147" s="226" t="s">
        <v>306</v>
      </c>
      <c r="AU147" s="226" t="s">
        <v>79</v>
      </c>
      <c r="AY147" s="20" t="s">
        <v>164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77</v>
      </c>
      <c r="BK147" s="227">
        <f>ROUND(I147*H147,2)</f>
        <v>0</v>
      </c>
      <c r="BL147" s="20" t="s">
        <v>171</v>
      </c>
      <c r="BM147" s="226" t="s">
        <v>1002</v>
      </c>
    </row>
    <row r="148" s="2" customFormat="1" ht="21.75" customHeight="1">
      <c r="A148" s="41"/>
      <c r="B148" s="42"/>
      <c r="C148" s="215" t="s">
        <v>324</v>
      </c>
      <c r="D148" s="215" t="s">
        <v>166</v>
      </c>
      <c r="E148" s="216" t="s">
        <v>855</v>
      </c>
      <c r="F148" s="217" t="s">
        <v>856</v>
      </c>
      <c r="G148" s="218" t="s">
        <v>385</v>
      </c>
      <c r="H148" s="219">
        <v>4</v>
      </c>
      <c r="I148" s="220"/>
      <c r="J148" s="221">
        <f>ROUND(I148*H148,2)</f>
        <v>0</v>
      </c>
      <c r="K148" s="217" t="s">
        <v>170</v>
      </c>
      <c r="L148" s="47"/>
      <c r="M148" s="222" t="s">
        <v>19</v>
      </c>
      <c r="N148" s="223" t="s">
        <v>41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171</v>
      </c>
      <c r="AT148" s="226" t="s">
        <v>166</v>
      </c>
      <c r="AU148" s="226" t="s">
        <v>79</v>
      </c>
      <c r="AY148" s="20" t="s">
        <v>164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77</v>
      </c>
      <c r="BK148" s="227">
        <f>ROUND(I148*H148,2)</f>
        <v>0</v>
      </c>
      <c r="BL148" s="20" t="s">
        <v>171</v>
      </c>
      <c r="BM148" s="226" t="s">
        <v>1003</v>
      </c>
    </row>
    <row r="149" s="2" customFormat="1">
      <c r="A149" s="41"/>
      <c r="B149" s="42"/>
      <c r="C149" s="43"/>
      <c r="D149" s="228" t="s">
        <v>173</v>
      </c>
      <c r="E149" s="43"/>
      <c r="F149" s="229" t="s">
        <v>858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173</v>
      </c>
      <c r="AU149" s="20" t="s">
        <v>79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1004</v>
      </c>
      <c r="G150" s="234"/>
      <c r="H150" s="238">
        <v>4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79</v>
      </c>
      <c r="AV150" s="13" t="s">
        <v>79</v>
      </c>
      <c r="AW150" s="13" t="s">
        <v>32</v>
      </c>
      <c r="AX150" s="13" t="s">
        <v>70</v>
      </c>
      <c r="AY150" s="244" t="s">
        <v>164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177</v>
      </c>
      <c r="G151" s="246"/>
      <c r="H151" s="249">
        <v>4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79</v>
      </c>
      <c r="AV151" s="14" t="s">
        <v>171</v>
      </c>
      <c r="AW151" s="14" t="s">
        <v>32</v>
      </c>
      <c r="AX151" s="14" t="s">
        <v>77</v>
      </c>
      <c r="AY151" s="255" t="s">
        <v>164</v>
      </c>
    </row>
    <row r="152" s="2" customFormat="1" ht="16.5" customHeight="1">
      <c r="A152" s="41"/>
      <c r="B152" s="42"/>
      <c r="C152" s="277" t="s">
        <v>330</v>
      </c>
      <c r="D152" s="277" t="s">
        <v>306</v>
      </c>
      <c r="E152" s="278" t="s">
        <v>1005</v>
      </c>
      <c r="F152" s="279" t="s">
        <v>1006</v>
      </c>
      <c r="G152" s="280" t="s">
        <v>385</v>
      </c>
      <c r="H152" s="281">
        <v>2</v>
      </c>
      <c r="I152" s="282"/>
      <c r="J152" s="283">
        <f>ROUND(I152*H152,2)</f>
        <v>0</v>
      </c>
      <c r="K152" s="279" t="s">
        <v>19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0.00052999999999999998</v>
      </c>
      <c r="R152" s="224">
        <f>Q152*H152</f>
        <v>0.00106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1007</v>
      </c>
    </row>
    <row r="153" s="2" customFormat="1" ht="16.5" customHeight="1">
      <c r="A153" s="41"/>
      <c r="B153" s="42"/>
      <c r="C153" s="277" t="s">
        <v>341</v>
      </c>
      <c r="D153" s="277" t="s">
        <v>306</v>
      </c>
      <c r="E153" s="278" t="s">
        <v>1008</v>
      </c>
      <c r="F153" s="279" t="s">
        <v>1009</v>
      </c>
      <c r="G153" s="280" t="s">
        <v>385</v>
      </c>
      <c r="H153" s="281">
        <v>2</v>
      </c>
      <c r="I153" s="282"/>
      <c r="J153" s="283">
        <f>ROUND(I153*H153,2)</f>
        <v>0</v>
      </c>
      <c r="K153" s="279" t="s">
        <v>170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0.00059999999999999995</v>
      </c>
      <c r="R153" s="224">
        <f>Q153*H153</f>
        <v>0.0011999999999999999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1010</v>
      </c>
    </row>
    <row r="154" s="2" customFormat="1" ht="21.75" customHeight="1">
      <c r="A154" s="41"/>
      <c r="B154" s="42"/>
      <c r="C154" s="215" t="s">
        <v>347</v>
      </c>
      <c r="D154" s="215" t="s">
        <v>166</v>
      </c>
      <c r="E154" s="216" t="s">
        <v>1011</v>
      </c>
      <c r="F154" s="217" t="s">
        <v>1012</v>
      </c>
      <c r="G154" s="218" t="s">
        <v>385</v>
      </c>
      <c r="H154" s="219">
        <v>5</v>
      </c>
      <c r="I154" s="220"/>
      <c r="J154" s="221">
        <f>ROUND(I154*H154,2)</f>
        <v>0</v>
      </c>
      <c r="K154" s="217" t="s">
        <v>170</v>
      </c>
      <c r="L154" s="47"/>
      <c r="M154" s="222" t="s">
        <v>19</v>
      </c>
      <c r="N154" s="223" t="s">
        <v>41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171</v>
      </c>
      <c r="AT154" s="226" t="s">
        <v>166</v>
      </c>
      <c r="AU154" s="226" t="s">
        <v>79</v>
      </c>
      <c r="AY154" s="20" t="s">
        <v>164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77</v>
      </c>
      <c r="BK154" s="227">
        <f>ROUND(I154*H154,2)</f>
        <v>0</v>
      </c>
      <c r="BL154" s="20" t="s">
        <v>171</v>
      </c>
      <c r="BM154" s="226" t="s">
        <v>1013</v>
      </c>
    </row>
    <row r="155" s="2" customFormat="1">
      <c r="A155" s="41"/>
      <c r="B155" s="42"/>
      <c r="C155" s="43"/>
      <c r="D155" s="228" t="s">
        <v>173</v>
      </c>
      <c r="E155" s="43"/>
      <c r="F155" s="229" t="s">
        <v>1014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173</v>
      </c>
      <c r="AU155" s="20" t="s">
        <v>79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1015</v>
      </c>
      <c r="G156" s="234"/>
      <c r="H156" s="238">
        <v>5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5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16.5" customHeight="1">
      <c r="A158" s="41"/>
      <c r="B158" s="42"/>
      <c r="C158" s="277" t="s">
        <v>354</v>
      </c>
      <c r="D158" s="277" t="s">
        <v>306</v>
      </c>
      <c r="E158" s="278" t="s">
        <v>1016</v>
      </c>
      <c r="F158" s="279" t="s">
        <v>1017</v>
      </c>
      <c r="G158" s="280" t="s">
        <v>385</v>
      </c>
      <c r="H158" s="281">
        <v>2</v>
      </c>
      <c r="I158" s="282"/>
      <c r="J158" s="283">
        <f>ROUND(I158*H158,2)</f>
        <v>0</v>
      </c>
      <c r="K158" s="279" t="s">
        <v>170</v>
      </c>
      <c r="L158" s="284"/>
      <c r="M158" s="285" t="s">
        <v>19</v>
      </c>
      <c r="N158" s="286" t="s">
        <v>41</v>
      </c>
      <c r="O158" s="87"/>
      <c r="P158" s="224">
        <f>O158*H158</f>
        <v>0</v>
      </c>
      <c r="Q158" s="224">
        <v>0.0019499999999999999</v>
      </c>
      <c r="R158" s="224">
        <f>Q158*H158</f>
        <v>0.0038999999999999998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217</v>
      </c>
      <c r="AT158" s="226" t="s">
        <v>306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1018</v>
      </c>
    </row>
    <row r="159" s="2" customFormat="1" ht="16.5" customHeight="1">
      <c r="A159" s="41"/>
      <c r="B159" s="42"/>
      <c r="C159" s="277" t="s">
        <v>360</v>
      </c>
      <c r="D159" s="277" t="s">
        <v>306</v>
      </c>
      <c r="E159" s="278" t="s">
        <v>1019</v>
      </c>
      <c r="F159" s="279" t="s">
        <v>1020</v>
      </c>
      <c r="G159" s="280" t="s">
        <v>385</v>
      </c>
      <c r="H159" s="281">
        <v>2</v>
      </c>
      <c r="I159" s="282"/>
      <c r="J159" s="283">
        <f>ROUND(I159*H159,2)</f>
        <v>0</v>
      </c>
      <c r="K159" s="279" t="s">
        <v>19</v>
      </c>
      <c r="L159" s="284"/>
      <c r="M159" s="285" t="s">
        <v>19</v>
      </c>
      <c r="N159" s="286" t="s">
        <v>41</v>
      </c>
      <c r="O159" s="87"/>
      <c r="P159" s="224">
        <f>O159*H159</f>
        <v>0</v>
      </c>
      <c r="Q159" s="224">
        <v>0.00139</v>
      </c>
      <c r="R159" s="224">
        <f>Q159*H159</f>
        <v>0.0027799999999999999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217</v>
      </c>
      <c r="AT159" s="226" t="s">
        <v>306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1021</v>
      </c>
    </row>
    <row r="160" s="2" customFormat="1" ht="16.5" customHeight="1">
      <c r="A160" s="41"/>
      <c r="B160" s="42"/>
      <c r="C160" s="277" t="s">
        <v>365</v>
      </c>
      <c r="D160" s="277" t="s">
        <v>306</v>
      </c>
      <c r="E160" s="278" t="s">
        <v>839</v>
      </c>
      <c r="F160" s="279" t="s">
        <v>1022</v>
      </c>
      <c r="G160" s="280" t="s">
        <v>385</v>
      </c>
      <c r="H160" s="281">
        <v>1</v>
      </c>
      <c r="I160" s="282"/>
      <c r="J160" s="283">
        <f>ROUND(I160*H160,2)</f>
        <v>0</v>
      </c>
      <c r="K160" s="279" t="s">
        <v>19</v>
      </c>
      <c r="L160" s="284"/>
      <c r="M160" s="285" t="s">
        <v>19</v>
      </c>
      <c r="N160" s="286" t="s">
        <v>41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217</v>
      </c>
      <c r="AT160" s="226" t="s">
        <v>306</v>
      </c>
      <c r="AU160" s="226" t="s">
        <v>79</v>
      </c>
      <c r="AY160" s="20" t="s">
        <v>164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77</v>
      </c>
      <c r="BK160" s="227">
        <f>ROUND(I160*H160,2)</f>
        <v>0</v>
      </c>
      <c r="BL160" s="20" t="s">
        <v>171</v>
      </c>
      <c r="BM160" s="226" t="s">
        <v>1023</v>
      </c>
    </row>
    <row r="161" s="2" customFormat="1" ht="16.5" customHeight="1">
      <c r="A161" s="41"/>
      <c r="B161" s="42"/>
      <c r="C161" s="215" t="s">
        <v>371</v>
      </c>
      <c r="D161" s="215" t="s">
        <v>166</v>
      </c>
      <c r="E161" s="216" t="s">
        <v>1024</v>
      </c>
      <c r="F161" s="217" t="s">
        <v>1025</v>
      </c>
      <c r="G161" s="218" t="s">
        <v>385</v>
      </c>
      <c r="H161" s="219">
        <v>1</v>
      </c>
      <c r="I161" s="220"/>
      <c r="J161" s="221">
        <f>ROUND(I161*H161,2)</f>
        <v>0</v>
      </c>
      <c r="K161" s="217" t="s">
        <v>170</v>
      </c>
      <c r="L161" s="47"/>
      <c r="M161" s="222" t="s">
        <v>19</v>
      </c>
      <c r="N161" s="223" t="s">
        <v>41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171</v>
      </c>
      <c r="AT161" s="226" t="s">
        <v>166</v>
      </c>
      <c r="AU161" s="226" t="s">
        <v>79</v>
      </c>
      <c r="AY161" s="20" t="s">
        <v>164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77</v>
      </c>
      <c r="BK161" s="227">
        <f>ROUND(I161*H161,2)</f>
        <v>0</v>
      </c>
      <c r="BL161" s="20" t="s">
        <v>171</v>
      </c>
      <c r="BM161" s="226" t="s">
        <v>1026</v>
      </c>
    </row>
    <row r="162" s="2" customFormat="1">
      <c r="A162" s="41"/>
      <c r="B162" s="42"/>
      <c r="C162" s="43"/>
      <c r="D162" s="228" t="s">
        <v>173</v>
      </c>
      <c r="E162" s="43"/>
      <c r="F162" s="229" t="s">
        <v>1027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173</v>
      </c>
      <c r="AU162" s="20" t="s">
        <v>79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945</v>
      </c>
      <c r="G163" s="234"/>
      <c r="H163" s="238">
        <v>1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79</v>
      </c>
      <c r="AV163" s="13" t="s">
        <v>79</v>
      </c>
      <c r="AW163" s="13" t="s">
        <v>32</v>
      </c>
      <c r="AX163" s="13" t="s">
        <v>70</v>
      </c>
      <c r="AY163" s="244" t="s">
        <v>164</v>
      </c>
    </row>
    <row r="164" s="14" customFormat="1">
      <c r="A164" s="14"/>
      <c r="B164" s="245"/>
      <c r="C164" s="246"/>
      <c r="D164" s="235" t="s">
        <v>175</v>
      </c>
      <c r="E164" s="247" t="s">
        <v>19</v>
      </c>
      <c r="F164" s="248" t="s">
        <v>177</v>
      </c>
      <c r="G164" s="246"/>
      <c r="H164" s="249">
        <v>1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175</v>
      </c>
      <c r="AU164" s="255" t="s">
        <v>79</v>
      </c>
      <c r="AV164" s="14" t="s">
        <v>171</v>
      </c>
      <c r="AW164" s="14" t="s">
        <v>32</v>
      </c>
      <c r="AX164" s="14" t="s">
        <v>77</v>
      </c>
      <c r="AY164" s="255" t="s">
        <v>164</v>
      </c>
    </row>
    <row r="165" s="2" customFormat="1" ht="16.5" customHeight="1">
      <c r="A165" s="41"/>
      <c r="B165" s="42"/>
      <c r="C165" s="277" t="s">
        <v>382</v>
      </c>
      <c r="D165" s="277" t="s">
        <v>306</v>
      </c>
      <c r="E165" s="278" t="s">
        <v>1028</v>
      </c>
      <c r="F165" s="279" t="s">
        <v>1029</v>
      </c>
      <c r="G165" s="280" t="s">
        <v>385</v>
      </c>
      <c r="H165" s="281">
        <v>1</v>
      </c>
      <c r="I165" s="282"/>
      <c r="J165" s="283">
        <f>ROUND(I165*H165,2)</f>
        <v>0</v>
      </c>
      <c r="K165" s="279" t="s">
        <v>170</v>
      </c>
      <c r="L165" s="284"/>
      <c r="M165" s="285" t="s">
        <v>19</v>
      </c>
      <c r="N165" s="286" t="s">
        <v>41</v>
      </c>
      <c r="O165" s="87"/>
      <c r="P165" s="224">
        <f>O165*H165</f>
        <v>0</v>
      </c>
      <c r="Q165" s="224">
        <v>0.0028999999999999998</v>
      </c>
      <c r="R165" s="224">
        <f>Q165*H165</f>
        <v>0.0028999999999999998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217</v>
      </c>
      <c r="AT165" s="226" t="s">
        <v>306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1030</v>
      </c>
    </row>
    <row r="166" s="2" customFormat="1" ht="24.15" customHeight="1">
      <c r="A166" s="41"/>
      <c r="B166" s="42"/>
      <c r="C166" s="215" t="s">
        <v>388</v>
      </c>
      <c r="D166" s="215" t="s">
        <v>166</v>
      </c>
      <c r="E166" s="216" t="s">
        <v>1031</v>
      </c>
      <c r="F166" s="217" t="s">
        <v>1032</v>
      </c>
      <c r="G166" s="218" t="s">
        <v>385</v>
      </c>
      <c r="H166" s="219">
        <v>2</v>
      </c>
      <c r="I166" s="220"/>
      <c r="J166" s="221">
        <f>ROUND(I166*H166,2)</f>
        <v>0</v>
      </c>
      <c r="K166" s="217" t="s">
        <v>170</v>
      </c>
      <c r="L166" s="47"/>
      <c r="M166" s="222" t="s">
        <v>19</v>
      </c>
      <c r="N166" s="223" t="s">
        <v>41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171</v>
      </c>
      <c r="AT166" s="226" t="s">
        <v>166</v>
      </c>
      <c r="AU166" s="226" t="s">
        <v>79</v>
      </c>
      <c r="AY166" s="20" t="s">
        <v>164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77</v>
      </c>
      <c r="BK166" s="227">
        <f>ROUND(I166*H166,2)</f>
        <v>0</v>
      </c>
      <c r="BL166" s="20" t="s">
        <v>171</v>
      </c>
      <c r="BM166" s="226" t="s">
        <v>1033</v>
      </c>
    </row>
    <row r="167" s="2" customFormat="1">
      <c r="A167" s="41"/>
      <c r="B167" s="42"/>
      <c r="C167" s="43"/>
      <c r="D167" s="228" t="s">
        <v>173</v>
      </c>
      <c r="E167" s="43"/>
      <c r="F167" s="229" t="s">
        <v>1034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173</v>
      </c>
      <c r="AU167" s="20" t="s">
        <v>79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1035</v>
      </c>
      <c r="G168" s="234"/>
      <c r="H168" s="238">
        <v>2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4" customFormat="1">
      <c r="A169" s="14"/>
      <c r="B169" s="245"/>
      <c r="C169" s="246"/>
      <c r="D169" s="235" t="s">
        <v>175</v>
      </c>
      <c r="E169" s="247" t="s">
        <v>19</v>
      </c>
      <c r="F169" s="248" t="s">
        <v>177</v>
      </c>
      <c r="G169" s="246"/>
      <c r="H169" s="249">
        <v>2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175</v>
      </c>
      <c r="AU169" s="255" t="s">
        <v>79</v>
      </c>
      <c r="AV169" s="14" t="s">
        <v>171</v>
      </c>
      <c r="AW169" s="14" t="s">
        <v>32</v>
      </c>
      <c r="AX169" s="14" t="s">
        <v>77</v>
      </c>
      <c r="AY169" s="255" t="s">
        <v>164</v>
      </c>
    </row>
    <row r="170" s="2" customFormat="1" ht="16.5" customHeight="1">
      <c r="A170" s="41"/>
      <c r="B170" s="42"/>
      <c r="C170" s="277" t="s">
        <v>393</v>
      </c>
      <c r="D170" s="277" t="s">
        <v>306</v>
      </c>
      <c r="E170" s="278" t="s">
        <v>1036</v>
      </c>
      <c r="F170" s="279" t="s">
        <v>1037</v>
      </c>
      <c r="G170" s="280" t="s">
        <v>385</v>
      </c>
      <c r="H170" s="281">
        <v>2</v>
      </c>
      <c r="I170" s="282"/>
      <c r="J170" s="283">
        <f>ROUND(I170*H170,2)</f>
        <v>0</v>
      </c>
      <c r="K170" s="279" t="s">
        <v>170</v>
      </c>
      <c r="L170" s="284"/>
      <c r="M170" s="285" t="s">
        <v>19</v>
      </c>
      <c r="N170" s="286" t="s">
        <v>41</v>
      </c>
      <c r="O170" s="87"/>
      <c r="P170" s="224">
        <f>O170*H170</f>
        <v>0</v>
      </c>
      <c r="Q170" s="224">
        <v>0.00080999999999999996</v>
      </c>
      <c r="R170" s="224">
        <f>Q170*H170</f>
        <v>0.0016199999999999999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217</v>
      </c>
      <c r="AT170" s="226" t="s">
        <v>306</v>
      </c>
      <c r="AU170" s="226" t="s">
        <v>79</v>
      </c>
      <c r="AY170" s="20" t="s">
        <v>164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77</v>
      </c>
      <c r="BK170" s="227">
        <f>ROUND(I170*H170,2)</f>
        <v>0</v>
      </c>
      <c r="BL170" s="20" t="s">
        <v>171</v>
      </c>
      <c r="BM170" s="226" t="s">
        <v>1038</v>
      </c>
    </row>
    <row r="171" s="2" customFormat="1" ht="16.5" customHeight="1">
      <c r="A171" s="41"/>
      <c r="B171" s="42"/>
      <c r="C171" s="215" t="s">
        <v>398</v>
      </c>
      <c r="D171" s="215" t="s">
        <v>166</v>
      </c>
      <c r="E171" s="216" t="s">
        <v>605</v>
      </c>
      <c r="F171" s="217" t="s">
        <v>606</v>
      </c>
      <c r="G171" s="218" t="s">
        <v>200</v>
      </c>
      <c r="H171" s="219">
        <v>210</v>
      </c>
      <c r="I171" s="220"/>
      <c r="J171" s="221">
        <f>ROUND(I171*H171,2)</f>
        <v>0</v>
      </c>
      <c r="K171" s="217" t="s">
        <v>170</v>
      </c>
      <c r="L171" s="47"/>
      <c r="M171" s="222" t="s">
        <v>19</v>
      </c>
      <c r="N171" s="223" t="s">
        <v>41</v>
      </c>
      <c r="O171" s="87"/>
      <c r="P171" s="224">
        <f>O171*H171</f>
        <v>0</v>
      </c>
      <c r="Q171" s="224">
        <v>1.6999999999999999E-07</v>
      </c>
      <c r="R171" s="224">
        <f>Q171*H171</f>
        <v>3.57E-05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171</v>
      </c>
      <c r="AT171" s="226" t="s">
        <v>166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1039</v>
      </c>
    </row>
    <row r="172" s="2" customFormat="1">
      <c r="A172" s="41"/>
      <c r="B172" s="42"/>
      <c r="C172" s="43"/>
      <c r="D172" s="228" t="s">
        <v>173</v>
      </c>
      <c r="E172" s="43"/>
      <c r="F172" s="229" t="s">
        <v>608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173</v>
      </c>
      <c r="AU172" s="20" t="s">
        <v>79</v>
      </c>
    </row>
    <row r="173" s="13" customFormat="1">
      <c r="A173" s="13"/>
      <c r="B173" s="233"/>
      <c r="C173" s="234"/>
      <c r="D173" s="235" t="s">
        <v>175</v>
      </c>
      <c r="E173" s="236" t="s">
        <v>19</v>
      </c>
      <c r="F173" s="237" t="s">
        <v>950</v>
      </c>
      <c r="G173" s="234"/>
      <c r="H173" s="238">
        <v>35</v>
      </c>
      <c r="I173" s="239"/>
      <c r="J173" s="234"/>
      <c r="K173" s="234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175</v>
      </c>
      <c r="AU173" s="244" t="s">
        <v>79</v>
      </c>
      <c r="AV173" s="13" t="s">
        <v>79</v>
      </c>
      <c r="AW173" s="13" t="s">
        <v>32</v>
      </c>
      <c r="AX173" s="13" t="s">
        <v>70</v>
      </c>
      <c r="AY173" s="244" t="s">
        <v>164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956</v>
      </c>
      <c r="G174" s="234"/>
      <c r="H174" s="238">
        <v>12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79</v>
      </c>
      <c r="AV174" s="13" t="s">
        <v>79</v>
      </c>
      <c r="AW174" s="13" t="s">
        <v>32</v>
      </c>
      <c r="AX174" s="13" t="s">
        <v>70</v>
      </c>
      <c r="AY174" s="244" t="s">
        <v>164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962</v>
      </c>
      <c r="G175" s="234"/>
      <c r="H175" s="238">
        <v>135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79</v>
      </c>
      <c r="AV175" s="13" t="s">
        <v>79</v>
      </c>
      <c r="AW175" s="13" t="s">
        <v>32</v>
      </c>
      <c r="AX175" s="13" t="s">
        <v>70</v>
      </c>
      <c r="AY175" s="244" t="s">
        <v>164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971</v>
      </c>
      <c r="G176" s="234"/>
      <c r="H176" s="238">
        <v>28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4" customFormat="1">
      <c r="A177" s="14"/>
      <c r="B177" s="245"/>
      <c r="C177" s="246"/>
      <c r="D177" s="235" t="s">
        <v>175</v>
      </c>
      <c r="E177" s="247" t="s">
        <v>19</v>
      </c>
      <c r="F177" s="248" t="s">
        <v>177</v>
      </c>
      <c r="G177" s="246"/>
      <c r="H177" s="249">
        <v>210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175</v>
      </c>
      <c r="AU177" s="255" t="s">
        <v>79</v>
      </c>
      <c r="AV177" s="14" t="s">
        <v>171</v>
      </c>
      <c r="AW177" s="14" t="s">
        <v>32</v>
      </c>
      <c r="AX177" s="14" t="s">
        <v>77</v>
      </c>
      <c r="AY177" s="255" t="s">
        <v>164</v>
      </c>
    </row>
    <row r="178" s="2" customFormat="1" ht="16.5" customHeight="1">
      <c r="A178" s="41"/>
      <c r="B178" s="42"/>
      <c r="C178" s="215" t="s">
        <v>403</v>
      </c>
      <c r="D178" s="215" t="s">
        <v>166</v>
      </c>
      <c r="E178" s="216" t="s">
        <v>610</v>
      </c>
      <c r="F178" s="217" t="s">
        <v>611</v>
      </c>
      <c r="G178" s="218" t="s">
        <v>200</v>
      </c>
      <c r="H178" s="219">
        <v>210</v>
      </c>
      <c r="I178" s="220"/>
      <c r="J178" s="221">
        <f>ROUND(I178*H178,2)</f>
        <v>0</v>
      </c>
      <c r="K178" s="217" t="s">
        <v>170</v>
      </c>
      <c r="L178" s="47"/>
      <c r="M178" s="222" t="s">
        <v>19</v>
      </c>
      <c r="N178" s="223" t="s">
        <v>41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171</v>
      </c>
      <c r="AT178" s="226" t="s">
        <v>166</v>
      </c>
      <c r="AU178" s="226" t="s">
        <v>79</v>
      </c>
      <c r="AY178" s="20" t="s">
        <v>164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77</v>
      </c>
      <c r="BK178" s="227">
        <f>ROUND(I178*H178,2)</f>
        <v>0</v>
      </c>
      <c r="BL178" s="20" t="s">
        <v>171</v>
      </c>
      <c r="BM178" s="226" t="s">
        <v>1040</v>
      </c>
    </row>
    <row r="179" s="2" customFormat="1">
      <c r="A179" s="41"/>
      <c r="B179" s="42"/>
      <c r="C179" s="43"/>
      <c r="D179" s="228" t="s">
        <v>173</v>
      </c>
      <c r="E179" s="43"/>
      <c r="F179" s="229" t="s">
        <v>613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173</v>
      </c>
      <c r="AU179" s="20" t="s">
        <v>79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950</v>
      </c>
      <c r="G180" s="234"/>
      <c r="H180" s="238">
        <v>35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3" customFormat="1">
      <c r="A181" s="13"/>
      <c r="B181" s="233"/>
      <c r="C181" s="234"/>
      <c r="D181" s="235" t="s">
        <v>175</v>
      </c>
      <c r="E181" s="236" t="s">
        <v>19</v>
      </c>
      <c r="F181" s="237" t="s">
        <v>956</v>
      </c>
      <c r="G181" s="234"/>
      <c r="H181" s="238">
        <v>12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79</v>
      </c>
      <c r="AV181" s="13" t="s">
        <v>79</v>
      </c>
      <c r="AW181" s="13" t="s">
        <v>32</v>
      </c>
      <c r="AX181" s="13" t="s">
        <v>70</v>
      </c>
      <c r="AY181" s="244" t="s">
        <v>164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962</v>
      </c>
      <c r="G182" s="234"/>
      <c r="H182" s="238">
        <v>135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79</v>
      </c>
      <c r="AV182" s="13" t="s">
        <v>79</v>
      </c>
      <c r="AW182" s="13" t="s">
        <v>32</v>
      </c>
      <c r="AX182" s="13" t="s">
        <v>70</v>
      </c>
      <c r="AY182" s="244" t="s">
        <v>164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971</v>
      </c>
      <c r="G183" s="234"/>
      <c r="H183" s="238">
        <v>28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79</v>
      </c>
      <c r="AV183" s="13" t="s">
        <v>79</v>
      </c>
      <c r="AW183" s="13" t="s">
        <v>32</v>
      </c>
      <c r="AX183" s="13" t="s">
        <v>70</v>
      </c>
      <c r="AY183" s="244" t="s">
        <v>164</v>
      </c>
    </row>
    <row r="184" s="14" customFormat="1">
      <c r="A184" s="14"/>
      <c r="B184" s="245"/>
      <c r="C184" s="246"/>
      <c r="D184" s="235" t="s">
        <v>175</v>
      </c>
      <c r="E184" s="247" t="s">
        <v>19</v>
      </c>
      <c r="F184" s="248" t="s">
        <v>177</v>
      </c>
      <c r="G184" s="246"/>
      <c r="H184" s="249">
        <v>210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175</v>
      </c>
      <c r="AU184" s="255" t="s">
        <v>79</v>
      </c>
      <c r="AV184" s="14" t="s">
        <v>171</v>
      </c>
      <c r="AW184" s="14" t="s">
        <v>32</v>
      </c>
      <c r="AX184" s="14" t="s">
        <v>77</v>
      </c>
      <c r="AY184" s="255" t="s">
        <v>164</v>
      </c>
    </row>
    <row r="185" s="2" customFormat="1" ht="16.5" customHeight="1">
      <c r="A185" s="41"/>
      <c r="B185" s="42"/>
      <c r="C185" s="215" t="s">
        <v>408</v>
      </c>
      <c r="D185" s="215" t="s">
        <v>166</v>
      </c>
      <c r="E185" s="216" t="s">
        <v>623</v>
      </c>
      <c r="F185" s="217" t="s">
        <v>624</v>
      </c>
      <c r="G185" s="218" t="s">
        <v>385</v>
      </c>
      <c r="H185" s="219">
        <v>2</v>
      </c>
      <c r="I185" s="220"/>
      <c r="J185" s="221">
        <f>ROUND(I185*H185,2)</f>
        <v>0</v>
      </c>
      <c r="K185" s="217" t="s">
        <v>170</v>
      </c>
      <c r="L185" s="47"/>
      <c r="M185" s="222" t="s">
        <v>19</v>
      </c>
      <c r="N185" s="223" t="s">
        <v>41</v>
      </c>
      <c r="O185" s="87"/>
      <c r="P185" s="224">
        <f>O185*H185</f>
        <v>0</v>
      </c>
      <c r="Q185" s="224">
        <v>0.45937290600000003</v>
      </c>
      <c r="R185" s="224">
        <f>Q185*H185</f>
        <v>0.91874581200000005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171</v>
      </c>
      <c r="AT185" s="226" t="s">
        <v>166</v>
      </c>
      <c r="AU185" s="226" t="s">
        <v>79</v>
      </c>
      <c r="AY185" s="20" t="s">
        <v>164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77</v>
      </c>
      <c r="BK185" s="227">
        <f>ROUND(I185*H185,2)</f>
        <v>0</v>
      </c>
      <c r="BL185" s="20" t="s">
        <v>171</v>
      </c>
      <c r="BM185" s="226" t="s">
        <v>1041</v>
      </c>
    </row>
    <row r="186" s="2" customFormat="1">
      <c r="A186" s="41"/>
      <c r="B186" s="42"/>
      <c r="C186" s="43"/>
      <c r="D186" s="228" t="s">
        <v>173</v>
      </c>
      <c r="E186" s="43"/>
      <c r="F186" s="229" t="s">
        <v>626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173</v>
      </c>
      <c r="AU186" s="20" t="s">
        <v>79</v>
      </c>
    </row>
    <row r="187" s="12" customFormat="1" ht="22.8" customHeight="1">
      <c r="A187" s="12"/>
      <c r="B187" s="199"/>
      <c r="C187" s="200"/>
      <c r="D187" s="201" t="s">
        <v>69</v>
      </c>
      <c r="E187" s="213" t="s">
        <v>658</v>
      </c>
      <c r="F187" s="213" t="s">
        <v>659</v>
      </c>
      <c r="G187" s="200"/>
      <c r="H187" s="200"/>
      <c r="I187" s="203"/>
      <c r="J187" s="214">
        <f>BK187</f>
        <v>0</v>
      </c>
      <c r="K187" s="200"/>
      <c r="L187" s="205"/>
      <c r="M187" s="206"/>
      <c r="N187" s="207"/>
      <c r="O187" s="207"/>
      <c r="P187" s="208">
        <f>SUM(P188:P199)</f>
        <v>0</v>
      </c>
      <c r="Q187" s="207"/>
      <c r="R187" s="208">
        <f>SUM(R188:R199)</f>
        <v>2.52</v>
      </c>
      <c r="S187" s="207"/>
      <c r="T187" s="209">
        <f>SUM(T188:T199)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10" t="s">
        <v>77</v>
      </c>
      <c r="AT187" s="211" t="s">
        <v>69</v>
      </c>
      <c r="AU187" s="211" t="s">
        <v>77</v>
      </c>
      <c r="AY187" s="210" t="s">
        <v>164</v>
      </c>
      <c r="BK187" s="212">
        <f>SUM(BK188:BK199)</f>
        <v>0</v>
      </c>
    </row>
    <row r="188" s="2" customFormat="1" ht="33" customHeight="1">
      <c r="A188" s="41"/>
      <c r="B188" s="42"/>
      <c r="C188" s="215" t="s">
        <v>413</v>
      </c>
      <c r="D188" s="215" t="s">
        <v>166</v>
      </c>
      <c r="E188" s="216" t="s">
        <v>916</v>
      </c>
      <c r="F188" s="217" t="s">
        <v>1042</v>
      </c>
      <c r="G188" s="218" t="s">
        <v>200</v>
      </c>
      <c r="H188" s="219">
        <v>210</v>
      </c>
      <c r="I188" s="220"/>
      <c r="J188" s="221">
        <f>ROUND(I188*H188,2)</f>
        <v>0</v>
      </c>
      <c r="K188" s="217" t="s">
        <v>19</v>
      </c>
      <c r="L188" s="47"/>
      <c r="M188" s="222" t="s">
        <v>19</v>
      </c>
      <c r="N188" s="223" t="s">
        <v>41</v>
      </c>
      <c r="O188" s="87"/>
      <c r="P188" s="224">
        <f>O188*H188</f>
        <v>0</v>
      </c>
      <c r="Q188" s="224">
        <v>0.0060000000000000001</v>
      </c>
      <c r="R188" s="224">
        <f>Q188*H188</f>
        <v>1.26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171</v>
      </c>
      <c r="AT188" s="226" t="s">
        <v>166</v>
      </c>
      <c r="AU188" s="226" t="s">
        <v>79</v>
      </c>
      <c r="AY188" s="20" t="s">
        <v>164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77</v>
      </c>
      <c r="BK188" s="227">
        <f>ROUND(I188*H188,2)</f>
        <v>0</v>
      </c>
      <c r="BL188" s="20" t="s">
        <v>171</v>
      </c>
      <c r="BM188" s="226" t="s">
        <v>1043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950</v>
      </c>
      <c r="G189" s="234"/>
      <c r="H189" s="238">
        <v>35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956</v>
      </c>
      <c r="G190" s="234"/>
      <c r="H190" s="238">
        <v>12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962</v>
      </c>
      <c r="G191" s="234"/>
      <c r="H191" s="238">
        <v>135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971</v>
      </c>
      <c r="G192" s="234"/>
      <c r="H192" s="238">
        <v>28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210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2" customFormat="1" ht="24.15" customHeight="1">
      <c r="A194" s="41"/>
      <c r="B194" s="42"/>
      <c r="C194" s="215" t="s">
        <v>420</v>
      </c>
      <c r="D194" s="215" t="s">
        <v>166</v>
      </c>
      <c r="E194" s="216" t="s">
        <v>921</v>
      </c>
      <c r="F194" s="217" t="s">
        <v>1044</v>
      </c>
      <c r="G194" s="218" t="s">
        <v>200</v>
      </c>
      <c r="H194" s="219">
        <v>210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0.0060000000000000001</v>
      </c>
      <c r="R194" s="224">
        <f>Q194*H194</f>
        <v>1.26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1045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950</v>
      </c>
      <c r="G195" s="234"/>
      <c r="H195" s="238">
        <v>35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79</v>
      </c>
      <c r="AV195" s="13" t="s">
        <v>79</v>
      </c>
      <c r="AW195" s="13" t="s">
        <v>32</v>
      </c>
      <c r="AX195" s="13" t="s">
        <v>70</v>
      </c>
      <c r="AY195" s="244" t="s">
        <v>164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956</v>
      </c>
      <c r="G196" s="234"/>
      <c r="H196" s="238">
        <v>12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79</v>
      </c>
      <c r="AV196" s="13" t="s">
        <v>79</v>
      </c>
      <c r="AW196" s="13" t="s">
        <v>32</v>
      </c>
      <c r="AX196" s="13" t="s">
        <v>70</v>
      </c>
      <c r="AY196" s="244" t="s">
        <v>164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962</v>
      </c>
      <c r="G197" s="234"/>
      <c r="H197" s="238">
        <v>135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79</v>
      </c>
      <c r="AV197" s="13" t="s">
        <v>79</v>
      </c>
      <c r="AW197" s="13" t="s">
        <v>32</v>
      </c>
      <c r="AX197" s="13" t="s">
        <v>70</v>
      </c>
      <c r="AY197" s="244" t="s">
        <v>164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971</v>
      </c>
      <c r="G198" s="234"/>
      <c r="H198" s="238">
        <v>28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4" customFormat="1">
      <c r="A199" s="14"/>
      <c r="B199" s="245"/>
      <c r="C199" s="246"/>
      <c r="D199" s="235" t="s">
        <v>175</v>
      </c>
      <c r="E199" s="247" t="s">
        <v>19</v>
      </c>
      <c r="F199" s="248" t="s">
        <v>177</v>
      </c>
      <c r="G199" s="246"/>
      <c r="H199" s="249">
        <v>210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175</v>
      </c>
      <c r="AU199" s="255" t="s">
        <v>79</v>
      </c>
      <c r="AV199" s="14" t="s">
        <v>171</v>
      </c>
      <c r="AW199" s="14" t="s">
        <v>32</v>
      </c>
      <c r="AX199" s="14" t="s">
        <v>77</v>
      </c>
      <c r="AY199" s="255" t="s">
        <v>164</v>
      </c>
    </row>
    <row r="200" s="12" customFormat="1" ht="22.8" customHeight="1">
      <c r="A200" s="12"/>
      <c r="B200" s="199"/>
      <c r="C200" s="200"/>
      <c r="D200" s="201" t="s">
        <v>69</v>
      </c>
      <c r="E200" s="213" t="s">
        <v>448</v>
      </c>
      <c r="F200" s="213" t="s">
        <v>449</v>
      </c>
      <c r="G200" s="200"/>
      <c r="H200" s="200"/>
      <c r="I200" s="203"/>
      <c r="J200" s="214">
        <f>BK200</f>
        <v>0</v>
      </c>
      <c r="K200" s="200"/>
      <c r="L200" s="205"/>
      <c r="M200" s="206"/>
      <c r="N200" s="207"/>
      <c r="O200" s="207"/>
      <c r="P200" s="208">
        <f>SUM(P201:P204)</f>
        <v>0</v>
      </c>
      <c r="Q200" s="207"/>
      <c r="R200" s="208">
        <f>SUM(R201:R204)</f>
        <v>0</v>
      </c>
      <c r="S200" s="207"/>
      <c r="T200" s="209">
        <f>SUM(T201:T204)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10" t="s">
        <v>77</v>
      </c>
      <c r="AT200" s="211" t="s">
        <v>69</v>
      </c>
      <c r="AU200" s="211" t="s">
        <v>77</v>
      </c>
      <c r="AY200" s="210" t="s">
        <v>164</v>
      </c>
      <c r="BK200" s="212">
        <f>SUM(BK201:BK204)</f>
        <v>0</v>
      </c>
    </row>
    <row r="201" s="2" customFormat="1" ht="24.15" customHeight="1">
      <c r="A201" s="41"/>
      <c r="B201" s="42"/>
      <c r="C201" s="215" t="s">
        <v>427</v>
      </c>
      <c r="D201" s="215" t="s">
        <v>166</v>
      </c>
      <c r="E201" s="216" t="s">
        <v>451</v>
      </c>
      <c r="F201" s="217" t="s">
        <v>452</v>
      </c>
      <c r="G201" s="218" t="s">
        <v>295</v>
      </c>
      <c r="H201" s="219">
        <v>4.7670000000000003</v>
      </c>
      <c r="I201" s="220"/>
      <c r="J201" s="221">
        <f>ROUND(I201*H201,2)</f>
        <v>0</v>
      </c>
      <c r="K201" s="217" t="s">
        <v>170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1046</v>
      </c>
    </row>
    <row r="202" s="2" customFormat="1">
      <c r="A202" s="41"/>
      <c r="B202" s="42"/>
      <c r="C202" s="43"/>
      <c r="D202" s="228" t="s">
        <v>173</v>
      </c>
      <c r="E202" s="43"/>
      <c r="F202" s="229" t="s">
        <v>454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173</v>
      </c>
      <c r="AU202" s="20" t="s">
        <v>79</v>
      </c>
    </row>
    <row r="203" s="2" customFormat="1" ht="33" customHeight="1">
      <c r="A203" s="41"/>
      <c r="B203" s="42"/>
      <c r="C203" s="215" t="s">
        <v>433</v>
      </c>
      <c r="D203" s="215" t="s">
        <v>166</v>
      </c>
      <c r="E203" s="216" t="s">
        <v>456</v>
      </c>
      <c r="F203" s="217" t="s">
        <v>457</v>
      </c>
      <c r="G203" s="218" t="s">
        <v>295</v>
      </c>
      <c r="H203" s="219">
        <v>4.7670000000000003</v>
      </c>
      <c r="I203" s="220"/>
      <c r="J203" s="221">
        <f>ROUND(I203*H203,2)</f>
        <v>0</v>
      </c>
      <c r="K203" s="217" t="s">
        <v>170</v>
      </c>
      <c r="L203" s="47"/>
      <c r="M203" s="222" t="s">
        <v>19</v>
      </c>
      <c r="N203" s="223" t="s">
        <v>41</v>
      </c>
      <c r="O203" s="87"/>
      <c r="P203" s="224">
        <f>O203*H203</f>
        <v>0</v>
      </c>
      <c r="Q203" s="224">
        <v>0</v>
      </c>
      <c r="R203" s="224">
        <f>Q203*H203</f>
        <v>0</v>
      </c>
      <c r="S203" s="224">
        <v>0</v>
      </c>
      <c r="T203" s="225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6" t="s">
        <v>171</v>
      </c>
      <c r="AT203" s="226" t="s">
        <v>166</v>
      </c>
      <c r="AU203" s="226" t="s">
        <v>79</v>
      </c>
      <c r="AY203" s="20" t="s">
        <v>164</v>
      </c>
      <c r="BE203" s="227">
        <f>IF(N203="základní",J203,0)</f>
        <v>0</v>
      </c>
      <c r="BF203" s="227">
        <f>IF(N203="snížená",J203,0)</f>
        <v>0</v>
      </c>
      <c r="BG203" s="227">
        <f>IF(N203="zákl. přenesená",J203,0)</f>
        <v>0</v>
      </c>
      <c r="BH203" s="227">
        <f>IF(N203="sníž. přenesená",J203,0)</f>
        <v>0</v>
      </c>
      <c r="BI203" s="227">
        <f>IF(N203="nulová",J203,0)</f>
        <v>0</v>
      </c>
      <c r="BJ203" s="20" t="s">
        <v>77</v>
      </c>
      <c r="BK203" s="227">
        <f>ROUND(I203*H203,2)</f>
        <v>0</v>
      </c>
      <c r="BL203" s="20" t="s">
        <v>171</v>
      </c>
      <c r="BM203" s="226" t="s">
        <v>1047</v>
      </c>
    </row>
    <row r="204" s="2" customFormat="1">
      <c r="A204" s="41"/>
      <c r="B204" s="42"/>
      <c r="C204" s="43"/>
      <c r="D204" s="228" t="s">
        <v>173</v>
      </c>
      <c r="E204" s="43"/>
      <c r="F204" s="229" t="s">
        <v>459</v>
      </c>
      <c r="G204" s="43"/>
      <c r="H204" s="43"/>
      <c r="I204" s="230"/>
      <c r="J204" s="43"/>
      <c r="K204" s="43"/>
      <c r="L204" s="47"/>
      <c r="M204" s="287"/>
      <c r="N204" s="288"/>
      <c r="O204" s="289"/>
      <c r="P204" s="289"/>
      <c r="Q204" s="289"/>
      <c r="R204" s="289"/>
      <c r="S204" s="289"/>
      <c r="T204" s="290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173</v>
      </c>
      <c r="AU204" s="20" t="s">
        <v>79</v>
      </c>
    </row>
    <row r="205" s="2" customFormat="1" ht="6.96" customHeight="1">
      <c r="A205" s="41"/>
      <c r="B205" s="62"/>
      <c r="C205" s="63"/>
      <c r="D205" s="63"/>
      <c r="E205" s="63"/>
      <c r="F205" s="63"/>
      <c r="G205" s="63"/>
      <c r="H205" s="63"/>
      <c r="I205" s="63"/>
      <c r="J205" s="63"/>
      <c r="K205" s="63"/>
      <c r="L205" s="47"/>
      <c r="M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</row>
  </sheetData>
  <sheetProtection sheet="1" autoFilter="0" formatColumns="0" formatRows="0" objects="1" scenarios="1" spinCount="100000" saltValue="1dWdU/+//aTESV1dfrSab+rjUhmwBDeuzWZvCuI2xC5RGTxehoDFd9Vb3XiEiIcHzwZSx8zh1Sv3S/VZHkbC8w==" hashValue="WBPDCkrGSIvQ5Nn/Dc723jmtgHTE7bOHj29COkwFg5/Rc/Jo1ApY8G+MAHlxRBU24+Beh5pJeoGyqrvwoSET3g==" algorithmName="SHA-512" password="CC51"/>
  <autoFilter ref="C88:K20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50245121"/>
    <hyperlink ref="F95" r:id="rId2" display="https://podminky.urs.cz/item/CS_URS_2025_01/857241131"/>
    <hyperlink ref="F103" r:id="rId3" display="https://podminky.urs.cz/item/CS_URS_2025_01/871161211"/>
    <hyperlink ref="F109" r:id="rId4" display="https://podminky.urs.cz/item/CS_URS_2025_01/871181211"/>
    <hyperlink ref="F115" r:id="rId5" display="https://podminky.urs.cz/item/CS_URS_2025_01/871211211"/>
    <hyperlink ref="F121" r:id="rId6" display="https://podminky.urs.cz/item/CS_URS_2025_01/871241221"/>
    <hyperlink ref="F127" r:id="rId7" display="https://podminky.urs.cz/item/CS_URS_2025_01/877162001"/>
    <hyperlink ref="F133" r:id="rId8" display="https://podminky.urs.cz/item/CS_URS_2025_01/877172001"/>
    <hyperlink ref="F139" r:id="rId9" display="https://podminky.urs.cz/item/CS_URS_2025_01/877182001"/>
    <hyperlink ref="F144" r:id="rId10" display="https://podminky.urs.cz/item/CS_URS_2025_01/877211120"/>
    <hyperlink ref="F149" r:id="rId11" display="https://podminky.urs.cz/item/CS_URS_2025_01/877212001"/>
    <hyperlink ref="F155" r:id="rId12" display="https://podminky.urs.cz/item/CS_URS_2025_01/877232001"/>
    <hyperlink ref="F162" r:id="rId13" display="https://podminky.urs.cz/item/CS_URS_2025_01/877232011"/>
    <hyperlink ref="F167" r:id="rId14" display="https://podminky.urs.cz/item/CS_URS_2025_01/877241122"/>
    <hyperlink ref="F172" r:id="rId15" display="https://podminky.urs.cz/item/CS_URS_2025_01/892233122"/>
    <hyperlink ref="F179" r:id="rId16" display="https://podminky.urs.cz/item/CS_URS_2025_01/892241111"/>
    <hyperlink ref="F186" r:id="rId17" display="https://podminky.urs.cz/item/CS_URS_2025_01/892372111"/>
    <hyperlink ref="F202" r:id="rId18" display="https://podminky.urs.cz/item/CS_URS_2025_01/998276101"/>
    <hyperlink ref="F204" r:id="rId19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0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1048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1049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ROUND(J93,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ROUND((SUM(BE93:BE504)),  2)</f>
        <v>0</v>
      </c>
      <c r="G35" s="41"/>
      <c r="H35" s="41"/>
      <c r="I35" s="160">
        <v>0.20999999999999999</v>
      </c>
      <c r="J35" s="159">
        <f>ROUND(((SUM(BE93:BE504))*I35),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ROUND((SUM(BF93:BF504)),  2)</f>
        <v>0</v>
      </c>
      <c r="G36" s="41"/>
      <c r="H36" s="41"/>
      <c r="I36" s="160">
        <v>0.12</v>
      </c>
      <c r="J36" s="159">
        <f>ROUND(((SUM(BF93:BF504))*I36),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ROUND((SUM(BG93:BG504)),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ROUND((SUM(BH93:BH504)),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ROUND((SUM(BI93:BI504)),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1048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002.001 - Výkopové práce a obnova povrchů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J93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141</v>
      </c>
      <c r="E64" s="180"/>
      <c r="F64" s="180"/>
      <c r="G64" s="180"/>
      <c r="H64" s="180"/>
      <c r="I64" s="180"/>
      <c r="J64" s="181">
        <f>J94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143</v>
      </c>
      <c r="E66" s="185"/>
      <c r="F66" s="185"/>
      <c r="G66" s="185"/>
      <c r="H66" s="185"/>
      <c r="I66" s="185"/>
      <c r="J66" s="186">
        <f>J316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144</v>
      </c>
      <c r="E67" s="185"/>
      <c r="F67" s="185"/>
      <c r="G67" s="185"/>
      <c r="H67" s="185"/>
      <c r="I67" s="185"/>
      <c r="J67" s="186">
        <f>J336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145</v>
      </c>
      <c r="E68" s="185"/>
      <c r="F68" s="185"/>
      <c r="G68" s="185"/>
      <c r="H68" s="185"/>
      <c r="I68" s="185"/>
      <c r="J68" s="186">
        <f>J404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146</v>
      </c>
      <c r="E69" s="185"/>
      <c r="F69" s="185"/>
      <c r="G69" s="185"/>
      <c r="H69" s="185"/>
      <c r="I69" s="185"/>
      <c r="J69" s="186">
        <f>J431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147</v>
      </c>
      <c r="E70" s="185"/>
      <c r="F70" s="185"/>
      <c r="G70" s="185"/>
      <c r="H70" s="185"/>
      <c r="I70" s="185"/>
      <c r="J70" s="186">
        <f>J465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148</v>
      </c>
      <c r="E71" s="185"/>
      <c r="F71" s="185"/>
      <c r="G71" s="185"/>
      <c r="H71" s="185"/>
      <c r="I71" s="185"/>
      <c r="J71" s="186">
        <f>J500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62"/>
      <c r="C73" s="63"/>
      <c r="D73" s="63"/>
      <c r="E73" s="63"/>
      <c r="F73" s="63"/>
      <c r="G73" s="63"/>
      <c r="H73" s="63"/>
      <c r="I73" s="63"/>
      <c r="J73" s="63"/>
      <c r="K73" s="6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16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6.25" customHeight="1">
      <c r="A81" s="41"/>
      <c r="B81" s="42"/>
      <c r="C81" s="43"/>
      <c r="D81" s="43"/>
      <c r="E81" s="172" t="str">
        <f>E7</f>
        <v>UHERSKÝ BROD, REKONSTRUKCE I.TP - UL. U SBORU, HODINÁŘSKÁ, NERUDOVA, KOMENSKÉHO, NAARDENSKÁ, PECHÁČKOVA, SEICHERTOVA</v>
      </c>
      <c r="F81" s="35"/>
      <c r="G81" s="35"/>
      <c r="H81" s="35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4"/>
      <c r="C82" s="35" t="s">
        <v>133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172" t="s">
        <v>1048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135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E11</f>
        <v>002.001 - Výkopové práce a obnova povrchů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F14</f>
        <v>Uherský Brod</v>
      </c>
      <c r="G87" s="43"/>
      <c r="H87" s="43"/>
      <c r="I87" s="35" t="s">
        <v>23</v>
      </c>
      <c r="J87" s="75" t="str">
        <f>IF(J14="","",J14)</f>
        <v>22. 4. 2025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E17</f>
        <v xml:space="preserve"> </v>
      </c>
      <c r="G89" s="43"/>
      <c r="H89" s="43"/>
      <c r="I89" s="35" t="s">
        <v>31</v>
      </c>
      <c r="J89" s="39" t="str">
        <f>E23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3"/>
      <c r="E90" s="43"/>
      <c r="F90" s="30" t="str">
        <f>IF(E20="","",E20)</f>
        <v>Vyplň údaj</v>
      </c>
      <c r="G90" s="43"/>
      <c r="H90" s="43"/>
      <c r="I90" s="35" t="s">
        <v>33</v>
      </c>
      <c r="J90" s="39" t="str">
        <f>E26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8"/>
      <c r="B92" s="189"/>
      <c r="C92" s="190" t="s">
        <v>150</v>
      </c>
      <c r="D92" s="191" t="s">
        <v>55</v>
      </c>
      <c r="E92" s="191" t="s">
        <v>51</v>
      </c>
      <c r="F92" s="191" t="s">
        <v>52</v>
      </c>
      <c r="G92" s="191" t="s">
        <v>151</v>
      </c>
      <c r="H92" s="191" t="s">
        <v>152</v>
      </c>
      <c r="I92" s="191" t="s">
        <v>153</v>
      </c>
      <c r="J92" s="191" t="s">
        <v>139</v>
      </c>
      <c r="K92" s="192" t="s">
        <v>154</v>
      </c>
      <c r="L92" s="193"/>
      <c r="M92" s="95" t="s">
        <v>19</v>
      </c>
      <c r="N92" s="96" t="s">
        <v>40</v>
      </c>
      <c r="O92" s="96" t="s">
        <v>155</v>
      </c>
      <c r="P92" s="96" t="s">
        <v>156</v>
      </c>
      <c r="Q92" s="96" t="s">
        <v>157</v>
      </c>
      <c r="R92" s="96" t="s">
        <v>158</v>
      </c>
      <c r="S92" s="96" t="s">
        <v>159</v>
      </c>
      <c r="T92" s="97" t="s">
        <v>160</v>
      </c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1"/>
      <c r="B93" s="42"/>
      <c r="C93" s="102" t="s">
        <v>161</v>
      </c>
      <c r="D93" s="43"/>
      <c r="E93" s="43"/>
      <c r="F93" s="43"/>
      <c r="G93" s="43"/>
      <c r="H93" s="43"/>
      <c r="I93" s="43"/>
      <c r="J93" s="194">
        <f>BK93</f>
        <v>0</v>
      </c>
      <c r="K93" s="43"/>
      <c r="L93" s="47"/>
      <c r="M93" s="98"/>
      <c r="N93" s="195"/>
      <c r="O93" s="99"/>
      <c r="P93" s="196">
        <f>P94</f>
        <v>0</v>
      </c>
      <c r="Q93" s="99"/>
      <c r="R93" s="196">
        <f>R94</f>
        <v>8.0513487855999983</v>
      </c>
      <c r="S93" s="99"/>
      <c r="T93" s="197">
        <f>T94</f>
        <v>86.026600000000002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69</v>
      </c>
      <c r="AU93" s="20" t="s">
        <v>140</v>
      </c>
      <c r="BK93" s="198">
        <f>BK94</f>
        <v>0</v>
      </c>
    </row>
    <row r="94" s="12" customFormat="1" ht="25.92" customHeight="1">
      <c r="A94" s="12"/>
      <c r="B94" s="199"/>
      <c r="C94" s="200"/>
      <c r="D94" s="201" t="s">
        <v>69</v>
      </c>
      <c r="E94" s="202" t="s">
        <v>162</v>
      </c>
      <c r="F94" s="202" t="s">
        <v>163</v>
      </c>
      <c r="G94" s="200"/>
      <c r="H94" s="200"/>
      <c r="I94" s="203"/>
      <c r="J94" s="204">
        <f>BK94</f>
        <v>0</v>
      </c>
      <c r="K94" s="200"/>
      <c r="L94" s="205"/>
      <c r="M94" s="206"/>
      <c r="N94" s="207"/>
      <c r="O94" s="207"/>
      <c r="P94" s="208">
        <f>P95+P316+P336+P404+P431+P465+P500</f>
        <v>0</v>
      </c>
      <c r="Q94" s="207"/>
      <c r="R94" s="208">
        <f>R95+R316+R336+R404+R431+R465+R500</f>
        <v>8.0513487855999983</v>
      </c>
      <c r="S94" s="207"/>
      <c r="T94" s="209">
        <f>T95+T316+T336+T404+T431+T465+T500</f>
        <v>86.026600000000002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77</v>
      </c>
      <c r="AT94" s="211" t="s">
        <v>69</v>
      </c>
      <c r="AU94" s="211" t="s">
        <v>70</v>
      </c>
      <c r="AY94" s="210" t="s">
        <v>164</v>
      </c>
      <c r="BK94" s="212">
        <f>BK95+BK316+BK336+BK404+BK431+BK465+BK500</f>
        <v>0</v>
      </c>
    </row>
    <row r="95" s="12" customFormat="1" ht="22.8" customHeight="1">
      <c r="A95" s="12"/>
      <c r="B95" s="199"/>
      <c r="C95" s="200"/>
      <c r="D95" s="201" t="s">
        <v>69</v>
      </c>
      <c r="E95" s="213" t="s">
        <v>77</v>
      </c>
      <c r="F95" s="213" t="s">
        <v>165</v>
      </c>
      <c r="G95" s="200"/>
      <c r="H95" s="200"/>
      <c r="I95" s="203"/>
      <c r="J95" s="214">
        <f>BK95</f>
        <v>0</v>
      </c>
      <c r="K95" s="200"/>
      <c r="L95" s="205"/>
      <c r="M95" s="206"/>
      <c r="N95" s="207"/>
      <c r="O95" s="207"/>
      <c r="P95" s="208">
        <f>SUM(P96:P315)</f>
        <v>0</v>
      </c>
      <c r="Q95" s="207"/>
      <c r="R95" s="208">
        <f>SUM(R96:R315)</f>
        <v>4.2860189255999996</v>
      </c>
      <c r="S95" s="207"/>
      <c r="T95" s="209">
        <f>SUM(T96:T315)</f>
        <v>81.741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77</v>
      </c>
      <c r="AT95" s="211" t="s">
        <v>69</v>
      </c>
      <c r="AU95" s="211" t="s">
        <v>77</v>
      </c>
      <c r="AY95" s="210" t="s">
        <v>164</v>
      </c>
      <c r="BK95" s="212">
        <f>SUM(BK96:BK315)</f>
        <v>0</v>
      </c>
    </row>
    <row r="96" s="2" customFormat="1" ht="37.8" customHeight="1">
      <c r="A96" s="41"/>
      <c r="B96" s="42"/>
      <c r="C96" s="215" t="s">
        <v>77</v>
      </c>
      <c r="D96" s="215" t="s">
        <v>166</v>
      </c>
      <c r="E96" s="216" t="s">
        <v>167</v>
      </c>
      <c r="F96" s="217" t="s">
        <v>168</v>
      </c>
      <c r="G96" s="218" t="s">
        <v>169</v>
      </c>
      <c r="H96" s="219">
        <v>17</v>
      </c>
      <c r="I96" s="220"/>
      <c r="J96" s="221">
        <f>ROUND(I96*H96,2)</f>
        <v>0</v>
      </c>
      <c r="K96" s="217" t="s">
        <v>170</v>
      </c>
      <c r="L96" s="47"/>
      <c r="M96" s="222" t="s">
        <v>19</v>
      </c>
      <c r="N96" s="223" t="s">
        <v>41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0.26000000000000001</v>
      </c>
      <c r="T96" s="225">
        <f>S96*H96</f>
        <v>4.4199999999999999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171</v>
      </c>
      <c r="AT96" s="226" t="s">
        <v>166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1050</v>
      </c>
    </row>
    <row r="97" s="2" customFormat="1">
      <c r="A97" s="41"/>
      <c r="B97" s="42"/>
      <c r="C97" s="43"/>
      <c r="D97" s="228" t="s">
        <v>173</v>
      </c>
      <c r="E97" s="43"/>
      <c r="F97" s="229" t="s">
        <v>174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173</v>
      </c>
      <c r="AU97" s="20" t="s">
        <v>79</v>
      </c>
    </row>
    <row r="98" s="15" customFormat="1">
      <c r="A98" s="15"/>
      <c r="B98" s="256"/>
      <c r="C98" s="257"/>
      <c r="D98" s="235" t="s">
        <v>175</v>
      </c>
      <c r="E98" s="258" t="s">
        <v>19</v>
      </c>
      <c r="F98" s="259" t="s">
        <v>1051</v>
      </c>
      <c r="G98" s="257"/>
      <c r="H98" s="258" t="s">
        <v>19</v>
      </c>
      <c r="I98" s="260"/>
      <c r="J98" s="257"/>
      <c r="K98" s="257"/>
      <c r="L98" s="261"/>
      <c r="M98" s="262"/>
      <c r="N98" s="263"/>
      <c r="O98" s="263"/>
      <c r="P98" s="263"/>
      <c r="Q98" s="263"/>
      <c r="R98" s="263"/>
      <c r="S98" s="263"/>
      <c r="T98" s="264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5" t="s">
        <v>175</v>
      </c>
      <c r="AU98" s="265" t="s">
        <v>79</v>
      </c>
      <c r="AV98" s="15" t="s">
        <v>77</v>
      </c>
      <c r="AW98" s="15" t="s">
        <v>32</v>
      </c>
      <c r="AX98" s="15" t="s">
        <v>70</v>
      </c>
      <c r="AY98" s="265" t="s">
        <v>164</v>
      </c>
    </row>
    <row r="99" s="13" customFormat="1">
      <c r="A99" s="13"/>
      <c r="B99" s="233"/>
      <c r="C99" s="234"/>
      <c r="D99" s="235" t="s">
        <v>175</v>
      </c>
      <c r="E99" s="236" t="s">
        <v>19</v>
      </c>
      <c r="F99" s="237" t="s">
        <v>1052</v>
      </c>
      <c r="G99" s="234"/>
      <c r="H99" s="238">
        <v>17</v>
      </c>
      <c r="I99" s="239"/>
      <c r="J99" s="234"/>
      <c r="K99" s="234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175</v>
      </c>
      <c r="AU99" s="244" t="s">
        <v>79</v>
      </c>
      <c r="AV99" s="13" t="s">
        <v>79</v>
      </c>
      <c r="AW99" s="13" t="s">
        <v>32</v>
      </c>
      <c r="AX99" s="13" t="s">
        <v>70</v>
      </c>
      <c r="AY99" s="244" t="s">
        <v>164</v>
      </c>
    </row>
    <row r="100" s="13" customFormat="1">
      <c r="A100" s="13"/>
      <c r="B100" s="233"/>
      <c r="C100" s="234"/>
      <c r="D100" s="235" t="s">
        <v>175</v>
      </c>
      <c r="E100" s="236" t="s">
        <v>19</v>
      </c>
      <c r="F100" s="237" t="s">
        <v>1053</v>
      </c>
      <c r="G100" s="234"/>
      <c r="H100" s="238">
        <v>0</v>
      </c>
      <c r="I100" s="239"/>
      <c r="J100" s="234"/>
      <c r="K100" s="234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175</v>
      </c>
      <c r="AU100" s="244" t="s">
        <v>79</v>
      </c>
      <c r="AV100" s="13" t="s">
        <v>79</v>
      </c>
      <c r="AW100" s="13" t="s">
        <v>32</v>
      </c>
      <c r="AX100" s="13" t="s">
        <v>70</v>
      </c>
      <c r="AY100" s="244" t="s">
        <v>164</v>
      </c>
    </row>
    <row r="101" s="14" customFormat="1">
      <c r="A101" s="14"/>
      <c r="B101" s="245"/>
      <c r="C101" s="246"/>
      <c r="D101" s="235" t="s">
        <v>175</v>
      </c>
      <c r="E101" s="247" t="s">
        <v>19</v>
      </c>
      <c r="F101" s="248" t="s">
        <v>177</v>
      </c>
      <c r="G101" s="246"/>
      <c r="H101" s="249">
        <v>17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175</v>
      </c>
      <c r="AU101" s="255" t="s">
        <v>79</v>
      </c>
      <c r="AV101" s="14" t="s">
        <v>171</v>
      </c>
      <c r="AW101" s="14" t="s">
        <v>32</v>
      </c>
      <c r="AX101" s="14" t="s">
        <v>77</v>
      </c>
      <c r="AY101" s="255" t="s">
        <v>164</v>
      </c>
    </row>
    <row r="102" s="2" customFormat="1" ht="37.8" customHeight="1">
      <c r="A102" s="41"/>
      <c r="B102" s="42"/>
      <c r="C102" s="215" t="s">
        <v>79</v>
      </c>
      <c r="D102" s="215" t="s">
        <v>166</v>
      </c>
      <c r="E102" s="216" t="s">
        <v>184</v>
      </c>
      <c r="F102" s="217" t="s">
        <v>185</v>
      </c>
      <c r="G102" s="218" t="s">
        <v>169</v>
      </c>
      <c r="H102" s="219">
        <v>53</v>
      </c>
      <c r="I102" s="220"/>
      <c r="J102" s="221">
        <f>ROUND(I102*H102,2)</f>
        <v>0</v>
      </c>
      <c r="K102" s="217" t="s">
        <v>170</v>
      </c>
      <c r="L102" s="47"/>
      <c r="M102" s="222" t="s">
        <v>19</v>
      </c>
      <c r="N102" s="223" t="s">
        <v>41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0.44</v>
      </c>
      <c r="T102" s="225">
        <f>S102*H102</f>
        <v>23.32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171</v>
      </c>
      <c r="AT102" s="226" t="s">
        <v>166</v>
      </c>
      <c r="AU102" s="226" t="s">
        <v>79</v>
      </c>
      <c r="AY102" s="20" t="s">
        <v>164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77</v>
      </c>
      <c r="BK102" s="227">
        <f>ROUND(I102*H102,2)</f>
        <v>0</v>
      </c>
      <c r="BL102" s="20" t="s">
        <v>171</v>
      </c>
      <c r="BM102" s="226" t="s">
        <v>1054</v>
      </c>
    </row>
    <row r="103" s="2" customFormat="1">
      <c r="A103" s="41"/>
      <c r="B103" s="42"/>
      <c r="C103" s="43"/>
      <c r="D103" s="228" t="s">
        <v>173</v>
      </c>
      <c r="E103" s="43"/>
      <c r="F103" s="229" t="s">
        <v>187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173</v>
      </c>
      <c r="AU103" s="20" t="s">
        <v>79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1055</v>
      </c>
      <c r="G104" s="234"/>
      <c r="H104" s="238">
        <v>37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79</v>
      </c>
      <c r="AV104" s="13" t="s">
        <v>79</v>
      </c>
      <c r="AW104" s="13" t="s">
        <v>32</v>
      </c>
      <c r="AX104" s="13" t="s">
        <v>70</v>
      </c>
      <c r="AY104" s="244" t="s">
        <v>164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1056</v>
      </c>
      <c r="G105" s="234"/>
      <c r="H105" s="238">
        <v>4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79</v>
      </c>
      <c r="AV105" s="13" t="s">
        <v>79</v>
      </c>
      <c r="AW105" s="13" t="s">
        <v>32</v>
      </c>
      <c r="AX105" s="13" t="s">
        <v>70</v>
      </c>
      <c r="AY105" s="244" t="s">
        <v>164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1057</v>
      </c>
      <c r="G106" s="234"/>
      <c r="H106" s="238">
        <v>12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79</v>
      </c>
      <c r="AV106" s="13" t="s">
        <v>79</v>
      </c>
      <c r="AW106" s="13" t="s">
        <v>32</v>
      </c>
      <c r="AX106" s="13" t="s">
        <v>70</v>
      </c>
      <c r="AY106" s="244" t="s">
        <v>164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177</v>
      </c>
      <c r="G107" s="246"/>
      <c r="H107" s="249">
        <v>53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79</v>
      </c>
      <c r="AV107" s="14" t="s">
        <v>171</v>
      </c>
      <c r="AW107" s="14" t="s">
        <v>32</v>
      </c>
      <c r="AX107" s="14" t="s">
        <v>77</v>
      </c>
      <c r="AY107" s="255" t="s">
        <v>164</v>
      </c>
    </row>
    <row r="108" s="2" customFormat="1" ht="37.8" customHeight="1">
      <c r="A108" s="41"/>
      <c r="B108" s="42"/>
      <c r="C108" s="215" t="s">
        <v>183</v>
      </c>
      <c r="D108" s="215" t="s">
        <v>166</v>
      </c>
      <c r="E108" s="216" t="s">
        <v>184</v>
      </c>
      <c r="F108" s="217" t="s">
        <v>185</v>
      </c>
      <c r="G108" s="218" t="s">
        <v>169</v>
      </c>
      <c r="H108" s="219">
        <v>53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41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0.44</v>
      </c>
      <c r="T108" s="225">
        <f>S108*H108</f>
        <v>23.32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79</v>
      </c>
      <c r="AY108" s="20" t="s">
        <v>164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77</v>
      </c>
      <c r="BK108" s="227">
        <f>ROUND(I108*H108,2)</f>
        <v>0</v>
      </c>
      <c r="BL108" s="20" t="s">
        <v>171</v>
      </c>
      <c r="BM108" s="226" t="s">
        <v>1058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187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79</v>
      </c>
    </row>
    <row r="110" s="15" customFormat="1">
      <c r="A110" s="15"/>
      <c r="B110" s="256"/>
      <c r="C110" s="257"/>
      <c r="D110" s="235" t="s">
        <v>175</v>
      </c>
      <c r="E110" s="258" t="s">
        <v>19</v>
      </c>
      <c r="F110" s="259" t="s">
        <v>195</v>
      </c>
      <c r="G110" s="257"/>
      <c r="H110" s="258" t="s">
        <v>19</v>
      </c>
      <c r="I110" s="260"/>
      <c r="J110" s="257"/>
      <c r="K110" s="257"/>
      <c r="L110" s="261"/>
      <c r="M110" s="262"/>
      <c r="N110" s="263"/>
      <c r="O110" s="263"/>
      <c r="P110" s="263"/>
      <c r="Q110" s="263"/>
      <c r="R110" s="263"/>
      <c r="S110" s="263"/>
      <c r="T110" s="264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65" t="s">
        <v>175</v>
      </c>
      <c r="AU110" s="265" t="s">
        <v>79</v>
      </c>
      <c r="AV110" s="15" t="s">
        <v>77</v>
      </c>
      <c r="AW110" s="15" t="s">
        <v>32</v>
      </c>
      <c r="AX110" s="15" t="s">
        <v>70</v>
      </c>
      <c r="AY110" s="265" t="s">
        <v>164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1059</v>
      </c>
      <c r="G111" s="234"/>
      <c r="H111" s="238">
        <v>37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79</v>
      </c>
      <c r="AV111" s="13" t="s">
        <v>79</v>
      </c>
      <c r="AW111" s="13" t="s">
        <v>32</v>
      </c>
      <c r="AX111" s="13" t="s">
        <v>70</v>
      </c>
      <c r="AY111" s="244" t="s">
        <v>164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1056</v>
      </c>
      <c r="G112" s="234"/>
      <c r="H112" s="238">
        <v>4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79</v>
      </c>
      <c r="AV112" s="13" t="s">
        <v>79</v>
      </c>
      <c r="AW112" s="13" t="s">
        <v>32</v>
      </c>
      <c r="AX112" s="13" t="s">
        <v>70</v>
      </c>
      <c r="AY112" s="244" t="s">
        <v>164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1057</v>
      </c>
      <c r="G113" s="234"/>
      <c r="H113" s="238">
        <v>12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53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24.15" customHeight="1">
      <c r="A115" s="41"/>
      <c r="B115" s="42"/>
      <c r="C115" s="215" t="s">
        <v>171</v>
      </c>
      <c r="D115" s="215" t="s">
        <v>166</v>
      </c>
      <c r="E115" s="216" t="s">
        <v>1060</v>
      </c>
      <c r="F115" s="217" t="s">
        <v>1061</v>
      </c>
      <c r="G115" s="218" t="s">
        <v>169</v>
      </c>
      <c r="H115" s="219">
        <v>137</v>
      </c>
      <c r="I115" s="220"/>
      <c r="J115" s="221">
        <f>ROUND(I115*H115,2)</f>
        <v>0</v>
      </c>
      <c r="K115" s="217" t="s">
        <v>170</v>
      </c>
      <c r="L115" s="47"/>
      <c r="M115" s="222" t="s">
        <v>19</v>
      </c>
      <c r="N115" s="223" t="s">
        <v>41</v>
      </c>
      <c r="O115" s="87"/>
      <c r="P115" s="224">
        <f>O115*H115</f>
        <v>0</v>
      </c>
      <c r="Q115" s="224">
        <v>1.0000000000000001E-05</v>
      </c>
      <c r="R115" s="224">
        <f>Q115*H115</f>
        <v>0.0013700000000000001</v>
      </c>
      <c r="S115" s="224">
        <v>0.091999999999999998</v>
      </c>
      <c r="T115" s="225">
        <f>S115*H115</f>
        <v>12.603999999999999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171</v>
      </c>
      <c r="AT115" s="226" t="s">
        <v>166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1062</v>
      </c>
    </row>
    <row r="116" s="2" customFormat="1">
      <c r="A116" s="41"/>
      <c r="B116" s="42"/>
      <c r="C116" s="43"/>
      <c r="D116" s="228" t="s">
        <v>173</v>
      </c>
      <c r="E116" s="43"/>
      <c r="F116" s="229" t="s">
        <v>1063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173</v>
      </c>
      <c r="AU116" s="20" t="s">
        <v>79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1064</v>
      </c>
      <c r="G117" s="234"/>
      <c r="H117" s="238">
        <v>12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32</v>
      </c>
      <c r="AX117" s="13" t="s">
        <v>70</v>
      </c>
      <c r="AY117" s="244" t="s">
        <v>164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1065</v>
      </c>
      <c r="G118" s="234"/>
      <c r="H118" s="238">
        <v>35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79</v>
      </c>
      <c r="AV118" s="13" t="s">
        <v>79</v>
      </c>
      <c r="AW118" s="13" t="s">
        <v>32</v>
      </c>
      <c r="AX118" s="13" t="s">
        <v>70</v>
      </c>
      <c r="AY118" s="244" t="s">
        <v>164</v>
      </c>
    </row>
    <row r="119" s="16" customFormat="1">
      <c r="A119" s="16"/>
      <c r="B119" s="266"/>
      <c r="C119" s="267"/>
      <c r="D119" s="235" t="s">
        <v>175</v>
      </c>
      <c r="E119" s="268" t="s">
        <v>19</v>
      </c>
      <c r="F119" s="269" t="s">
        <v>291</v>
      </c>
      <c r="G119" s="267"/>
      <c r="H119" s="270">
        <v>47</v>
      </c>
      <c r="I119" s="271"/>
      <c r="J119" s="267"/>
      <c r="K119" s="267"/>
      <c r="L119" s="272"/>
      <c r="M119" s="273"/>
      <c r="N119" s="274"/>
      <c r="O119" s="274"/>
      <c r="P119" s="274"/>
      <c r="Q119" s="274"/>
      <c r="R119" s="274"/>
      <c r="S119" s="274"/>
      <c r="T119" s="275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T119" s="276" t="s">
        <v>175</v>
      </c>
      <c r="AU119" s="276" t="s">
        <v>79</v>
      </c>
      <c r="AV119" s="16" t="s">
        <v>183</v>
      </c>
      <c r="AW119" s="16" t="s">
        <v>32</v>
      </c>
      <c r="AX119" s="16" t="s">
        <v>70</v>
      </c>
      <c r="AY119" s="276" t="s">
        <v>164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1066</v>
      </c>
      <c r="G120" s="234"/>
      <c r="H120" s="238">
        <v>85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79</v>
      </c>
      <c r="AV120" s="13" t="s">
        <v>79</v>
      </c>
      <c r="AW120" s="13" t="s">
        <v>32</v>
      </c>
      <c r="AX120" s="13" t="s">
        <v>70</v>
      </c>
      <c r="AY120" s="244" t="s">
        <v>164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1067</v>
      </c>
      <c r="G121" s="234"/>
      <c r="H121" s="238">
        <v>5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6" customFormat="1">
      <c r="A122" s="16"/>
      <c r="B122" s="266"/>
      <c r="C122" s="267"/>
      <c r="D122" s="235" t="s">
        <v>175</v>
      </c>
      <c r="E122" s="268" t="s">
        <v>19</v>
      </c>
      <c r="F122" s="269" t="s">
        <v>291</v>
      </c>
      <c r="G122" s="267"/>
      <c r="H122" s="270">
        <v>90</v>
      </c>
      <c r="I122" s="271"/>
      <c r="J122" s="267"/>
      <c r="K122" s="267"/>
      <c r="L122" s="272"/>
      <c r="M122" s="273"/>
      <c r="N122" s="274"/>
      <c r="O122" s="274"/>
      <c r="P122" s="274"/>
      <c r="Q122" s="274"/>
      <c r="R122" s="274"/>
      <c r="S122" s="274"/>
      <c r="T122" s="275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T122" s="276" t="s">
        <v>175</v>
      </c>
      <c r="AU122" s="276" t="s">
        <v>79</v>
      </c>
      <c r="AV122" s="16" t="s">
        <v>183</v>
      </c>
      <c r="AW122" s="16" t="s">
        <v>32</v>
      </c>
      <c r="AX122" s="16" t="s">
        <v>70</v>
      </c>
      <c r="AY122" s="276" t="s">
        <v>164</v>
      </c>
    </row>
    <row r="123" s="14" customFormat="1">
      <c r="A123" s="14"/>
      <c r="B123" s="245"/>
      <c r="C123" s="246"/>
      <c r="D123" s="235" t="s">
        <v>175</v>
      </c>
      <c r="E123" s="247" t="s">
        <v>19</v>
      </c>
      <c r="F123" s="248" t="s">
        <v>177</v>
      </c>
      <c r="G123" s="246"/>
      <c r="H123" s="249">
        <v>137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175</v>
      </c>
      <c r="AU123" s="255" t="s">
        <v>79</v>
      </c>
      <c r="AV123" s="14" t="s">
        <v>171</v>
      </c>
      <c r="AW123" s="14" t="s">
        <v>32</v>
      </c>
      <c r="AX123" s="14" t="s">
        <v>77</v>
      </c>
      <c r="AY123" s="255" t="s">
        <v>164</v>
      </c>
    </row>
    <row r="124" s="2" customFormat="1" ht="24.15" customHeight="1">
      <c r="A124" s="41"/>
      <c r="B124" s="42"/>
      <c r="C124" s="215" t="s">
        <v>197</v>
      </c>
      <c r="D124" s="215" t="s">
        <v>166</v>
      </c>
      <c r="E124" s="216" t="s">
        <v>1068</v>
      </c>
      <c r="F124" s="217" t="s">
        <v>1069</v>
      </c>
      <c r="G124" s="218" t="s">
        <v>169</v>
      </c>
      <c r="H124" s="219">
        <v>77</v>
      </c>
      <c r="I124" s="220"/>
      <c r="J124" s="221">
        <f>ROUND(I124*H124,2)</f>
        <v>0</v>
      </c>
      <c r="K124" s="217" t="s">
        <v>170</v>
      </c>
      <c r="L124" s="47"/>
      <c r="M124" s="222" t="s">
        <v>19</v>
      </c>
      <c r="N124" s="223" t="s">
        <v>41</v>
      </c>
      <c r="O124" s="87"/>
      <c r="P124" s="224">
        <f>O124*H124</f>
        <v>0</v>
      </c>
      <c r="Q124" s="224">
        <v>2.0000000000000002E-05</v>
      </c>
      <c r="R124" s="224">
        <f>Q124*H124</f>
        <v>0.0015400000000000001</v>
      </c>
      <c r="S124" s="224">
        <v>0.13800000000000001</v>
      </c>
      <c r="T124" s="225">
        <f>S124*H124</f>
        <v>10.626000000000001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171</v>
      </c>
      <c r="AT124" s="226" t="s">
        <v>166</v>
      </c>
      <c r="AU124" s="226" t="s">
        <v>79</v>
      </c>
      <c r="AY124" s="20" t="s">
        <v>164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77</v>
      </c>
      <c r="BK124" s="227">
        <f>ROUND(I124*H124,2)</f>
        <v>0</v>
      </c>
      <c r="BL124" s="20" t="s">
        <v>171</v>
      </c>
      <c r="BM124" s="226" t="s">
        <v>1070</v>
      </c>
    </row>
    <row r="125" s="2" customFormat="1">
      <c r="A125" s="41"/>
      <c r="B125" s="42"/>
      <c r="C125" s="43"/>
      <c r="D125" s="228" t="s">
        <v>173</v>
      </c>
      <c r="E125" s="43"/>
      <c r="F125" s="229" t="s">
        <v>1071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173</v>
      </c>
      <c r="AU125" s="20" t="s">
        <v>79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1072</v>
      </c>
      <c r="G126" s="234"/>
      <c r="H126" s="238">
        <v>8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79</v>
      </c>
      <c r="AV126" s="13" t="s">
        <v>79</v>
      </c>
      <c r="AW126" s="13" t="s">
        <v>32</v>
      </c>
      <c r="AX126" s="13" t="s">
        <v>70</v>
      </c>
      <c r="AY126" s="244" t="s">
        <v>164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1073</v>
      </c>
      <c r="G127" s="234"/>
      <c r="H127" s="238">
        <v>26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79</v>
      </c>
      <c r="AV127" s="13" t="s">
        <v>79</v>
      </c>
      <c r="AW127" s="13" t="s">
        <v>32</v>
      </c>
      <c r="AX127" s="13" t="s">
        <v>70</v>
      </c>
      <c r="AY127" s="244" t="s">
        <v>164</v>
      </c>
    </row>
    <row r="128" s="16" customFormat="1">
      <c r="A128" s="16"/>
      <c r="B128" s="266"/>
      <c r="C128" s="267"/>
      <c r="D128" s="235" t="s">
        <v>175</v>
      </c>
      <c r="E128" s="268" t="s">
        <v>19</v>
      </c>
      <c r="F128" s="269" t="s">
        <v>291</v>
      </c>
      <c r="G128" s="267"/>
      <c r="H128" s="270">
        <v>34</v>
      </c>
      <c r="I128" s="271"/>
      <c r="J128" s="267"/>
      <c r="K128" s="267"/>
      <c r="L128" s="272"/>
      <c r="M128" s="273"/>
      <c r="N128" s="274"/>
      <c r="O128" s="274"/>
      <c r="P128" s="274"/>
      <c r="Q128" s="274"/>
      <c r="R128" s="274"/>
      <c r="S128" s="274"/>
      <c r="T128" s="275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T128" s="276" t="s">
        <v>175</v>
      </c>
      <c r="AU128" s="276" t="s">
        <v>79</v>
      </c>
      <c r="AV128" s="16" t="s">
        <v>183</v>
      </c>
      <c r="AW128" s="16" t="s">
        <v>32</v>
      </c>
      <c r="AX128" s="16" t="s">
        <v>70</v>
      </c>
      <c r="AY128" s="276" t="s">
        <v>164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1074</v>
      </c>
      <c r="G129" s="234"/>
      <c r="H129" s="238">
        <v>40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79</v>
      </c>
      <c r="AV129" s="13" t="s">
        <v>79</v>
      </c>
      <c r="AW129" s="13" t="s">
        <v>32</v>
      </c>
      <c r="AX129" s="13" t="s">
        <v>70</v>
      </c>
      <c r="AY129" s="244" t="s">
        <v>164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1075</v>
      </c>
      <c r="G130" s="234"/>
      <c r="H130" s="238">
        <v>3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6" customFormat="1">
      <c r="A131" s="16"/>
      <c r="B131" s="266"/>
      <c r="C131" s="267"/>
      <c r="D131" s="235" t="s">
        <v>175</v>
      </c>
      <c r="E131" s="268" t="s">
        <v>19</v>
      </c>
      <c r="F131" s="269" t="s">
        <v>291</v>
      </c>
      <c r="G131" s="267"/>
      <c r="H131" s="270">
        <v>43</v>
      </c>
      <c r="I131" s="271"/>
      <c r="J131" s="267"/>
      <c r="K131" s="267"/>
      <c r="L131" s="272"/>
      <c r="M131" s="273"/>
      <c r="N131" s="274"/>
      <c r="O131" s="274"/>
      <c r="P131" s="274"/>
      <c r="Q131" s="274"/>
      <c r="R131" s="274"/>
      <c r="S131" s="274"/>
      <c r="T131" s="275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T131" s="276" t="s">
        <v>175</v>
      </c>
      <c r="AU131" s="276" t="s">
        <v>79</v>
      </c>
      <c r="AV131" s="16" t="s">
        <v>183</v>
      </c>
      <c r="AW131" s="16" t="s">
        <v>32</v>
      </c>
      <c r="AX131" s="16" t="s">
        <v>70</v>
      </c>
      <c r="AY131" s="276" t="s">
        <v>164</v>
      </c>
    </row>
    <row r="132" s="14" customFormat="1">
      <c r="A132" s="14"/>
      <c r="B132" s="245"/>
      <c r="C132" s="246"/>
      <c r="D132" s="235" t="s">
        <v>175</v>
      </c>
      <c r="E132" s="247" t="s">
        <v>19</v>
      </c>
      <c r="F132" s="248" t="s">
        <v>177</v>
      </c>
      <c r="G132" s="246"/>
      <c r="H132" s="249">
        <v>77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175</v>
      </c>
      <c r="AU132" s="255" t="s">
        <v>79</v>
      </c>
      <c r="AV132" s="14" t="s">
        <v>171</v>
      </c>
      <c r="AW132" s="14" t="s">
        <v>32</v>
      </c>
      <c r="AX132" s="14" t="s">
        <v>77</v>
      </c>
      <c r="AY132" s="255" t="s">
        <v>164</v>
      </c>
    </row>
    <row r="133" s="2" customFormat="1" ht="24.15" customHeight="1">
      <c r="A133" s="41"/>
      <c r="B133" s="42"/>
      <c r="C133" s="215" t="s">
        <v>204</v>
      </c>
      <c r="D133" s="215" t="s">
        <v>166</v>
      </c>
      <c r="E133" s="216" t="s">
        <v>1076</v>
      </c>
      <c r="F133" s="217" t="s">
        <v>1077</v>
      </c>
      <c r="G133" s="218" t="s">
        <v>169</v>
      </c>
      <c r="H133" s="219">
        <v>31</v>
      </c>
      <c r="I133" s="220"/>
      <c r="J133" s="221">
        <f>ROUND(I133*H133,2)</f>
        <v>0</v>
      </c>
      <c r="K133" s="217" t="s">
        <v>170</v>
      </c>
      <c r="L133" s="47"/>
      <c r="M133" s="222" t="s">
        <v>19</v>
      </c>
      <c r="N133" s="223" t="s">
        <v>41</v>
      </c>
      <c r="O133" s="87"/>
      <c r="P133" s="224">
        <f>O133*H133</f>
        <v>0</v>
      </c>
      <c r="Q133" s="224">
        <v>2.0000000000000002E-05</v>
      </c>
      <c r="R133" s="224">
        <f>Q133*H133</f>
        <v>0.00062</v>
      </c>
      <c r="S133" s="224">
        <v>0.161</v>
      </c>
      <c r="T133" s="225">
        <f>S133*H133</f>
        <v>4.9910000000000005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171</v>
      </c>
      <c r="AT133" s="226" t="s">
        <v>166</v>
      </c>
      <c r="AU133" s="226" t="s">
        <v>79</v>
      </c>
      <c r="AY133" s="20" t="s">
        <v>164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77</v>
      </c>
      <c r="BK133" s="227">
        <f>ROUND(I133*H133,2)</f>
        <v>0</v>
      </c>
      <c r="BL133" s="20" t="s">
        <v>171</v>
      </c>
      <c r="BM133" s="226" t="s">
        <v>1078</v>
      </c>
    </row>
    <row r="134" s="2" customFormat="1">
      <c r="A134" s="41"/>
      <c r="B134" s="42"/>
      <c r="C134" s="43"/>
      <c r="D134" s="228" t="s">
        <v>173</v>
      </c>
      <c r="E134" s="43"/>
      <c r="F134" s="229" t="s">
        <v>1079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173</v>
      </c>
      <c r="AU134" s="20" t="s">
        <v>79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1080</v>
      </c>
      <c r="G135" s="234"/>
      <c r="H135" s="238">
        <v>5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1073</v>
      </c>
      <c r="G136" s="234"/>
      <c r="H136" s="238">
        <v>26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4" customFormat="1">
      <c r="A137" s="14"/>
      <c r="B137" s="245"/>
      <c r="C137" s="246"/>
      <c r="D137" s="235" t="s">
        <v>175</v>
      </c>
      <c r="E137" s="247" t="s">
        <v>19</v>
      </c>
      <c r="F137" s="248" t="s">
        <v>177</v>
      </c>
      <c r="G137" s="246"/>
      <c r="H137" s="249">
        <v>31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175</v>
      </c>
      <c r="AU137" s="255" t="s">
        <v>79</v>
      </c>
      <c r="AV137" s="14" t="s">
        <v>171</v>
      </c>
      <c r="AW137" s="14" t="s">
        <v>32</v>
      </c>
      <c r="AX137" s="14" t="s">
        <v>77</v>
      </c>
      <c r="AY137" s="255" t="s">
        <v>164</v>
      </c>
    </row>
    <row r="138" s="2" customFormat="1" ht="24.15" customHeight="1">
      <c r="A138" s="41"/>
      <c r="B138" s="42"/>
      <c r="C138" s="215" t="s">
        <v>211</v>
      </c>
      <c r="D138" s="215" t="s">
        <v>166</v>
      </c>
      <c r="E138" s="216" t="s">
        <v>198</v>
      </c>
      <c r="F138" s="217" t="s">
        <v>199</v>
      </c>
      <c r="G138" s="218" t="s">
        <v>200</v>
      </c>
      <c r="H138" s="219">
        <v>12</v>
      </c>
      <c r="I138" s="220"/>
      <c r="J138" s="221">
        <f>ROUND(I138*H138,2)</f>
        <v>0</v>
      </c>
      <c r="K138" s="217" t="s">
        <v>170</v>
      </c>
      <c r="L138" s="47"/>
      <c r="M138" s="222" t="s">
        <v>19</v>
      </c>
      <c r="N138" s="223" t="s">
        <v>41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0.20499999999999999</v>
      </c>
      <c r="T138" s="225">
        <f>S138*H138</f>
        <v>2.46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171</v>
      </c>
      <c r="AT138" s="226" t="s">
        <v>166</v>
      </c>
      <c r="AU138" s="226" t="s">
        <v>79</v>
      </c>
      <c r="AY138" s="20" t="s">
        <v>164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77</v>
      </c>
      <c r="BK138" s="227">
        <f>ROUND(I138*H138,2)</f>
        <v>0</v>
      </c>
      <c r="BL138" s="20" t="s">
        <v>171</v>
      </c>
      <c r="BM138" s="226" t="s">
        <v>1081</v>
      </c>
    </row>
    <row r="139" s="2" customFormat="1">
      <c r="A139" s="41"/>
      <c r="B139" s="42"/>
      <c r="C139" s="43"/>
      <c r="D139" s="228" t="s">
        <v>173</v>
      </c>
      <c r="E139" s="43"/>
      <c r="F139" s="229" t="s">
        <v>202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173</v>
      </c>
      <c r="AU139" s="20" t="s">
        <v>79</v>
      </c>
    </row>
    <row r="140" s="15" customFormat="1">
      <c r="A140" s="15"/>
      <c r="B140" s="256"/>
      <c r="C140" s="257"/>
      <c r="D140" s="235" t="s">
        <v>175</v>
      </c>
      <c r="E140" s="258" t="s">
        <v>19</v>
      </c>
      <c r="F140" s="259" t="s">
        <v>1051</v>
      </c>
      <c r="G140" s="257"/>
      <c r="H140" s="258" t="s">
        <v>19</v>
      </c>
      <c r="I140" s="260"/>
      <c r="J140" s="257"/>
      <c r="K140" s="257"/>
      <c r="L140" s="261"/>
      <c r="M140" s="262"/>
      <c r="N140" s="263"/>
      <c r="O140" s="263"/>
      <c r="P140" s="263"/>
      <c r="Q140" s="263"/>
      <c r="R140" s="263"/>
      <c r="S140" s="263"/>
      <c r="T140" s="264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5" t="s">
        <v>175</v>
      </c>
      <c r="AU140" s="265" t="s">
        <v>79</v>
      </c>
      <c r="AV140" s="15" t="s">
        <v>77</v>
      </c>
      <c r="AW140" s="15" t="s">
        <v>32</v>
      </c>
      <c r="AX140" s="15" t="s">
        <v>70</v>
      </c>
      <c r="AY140" s="265" t="s">
        <v>164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1082</v>
      </c>
      <c r="G141" s="234"/>
      <c r="H141" s="238">
        <v>12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79</v>
      </c>
      <c r="AV141" s="13" t="s">
        <v>79</v>
      </c>
      <c r="AW141" s="13" t="s">
        <v>32</v>
      </c>
      <c r="AX141" s="13" t="s">
        <v>70</v>
      </c>
      <c r="AY141" s="244" t="s">
        <v>164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1083</v>
      </c>
      <c r="G142" s="234"/>
      <c r="H142" s="238">
        <v>0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12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49.05" customHeight="1">
      <c r="A144" s="41"/>
      <c r="B144" s="42"/>
      <c r="C144" s="215" t="s">
        <v>217</v>
      </c>
      <c r="D144" s="215" t="s">
        <v>166</v>
      </c>
      <c r="E144" s="216" t="s">
        <v>205</v>
      </c>
      <c r="F144" s="217" t="s">
        <v>206</v>
      </c>
      <c r="G144" s="218" t="s">
        <v>200</v>
      </c>
      <c r="H144" s="219">
        <v>75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41</v>
      </c>
      <c r="O144" s="87"/>
      <c r="P144" s="224">
        <f>O144*H144</f>
        <v>0</v>
      </c>
      <c r="Q144" s="224">
        <v>0.036900000000000002</v>
      </c>
      <c r="R144" s="224">
        <f>Q144*H144</f>
        <v>2.7675000000000001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1084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208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79</v>
      </c>
    </row>
    <row r="146" s="15" customFormat="1">
      <c r="A146" s="15"/>
      <c r="B146" s="256"/>
      <c r="C146" s="257"/>
      <c r="D146" s="235" t="s">
        <v>175</v>
      </c>
      <c r="E146" s="258" t="s">
        <v>19</v>
      </c>
      <c r="F146" s="259" t="s">
        <v>1085</v>
      </c>
      <c r="G146" s="257"/>
      <c r="H146" s="258" t="s">
        <v>19</v>
      </c>
      <c r="I146" s="260"/>
      <c r="J146" s="257"/>
      <c r="K146" s="257"/>
      <c r="L146" s="261"/>
      <c r="M146" s="262"/>
      <c r="N146" s="263"/>
      <c r="O146" s="263"/>
      <c r="P146" s="263"/>
      <c r="Q146" s="263"/>
      <c r="R146" s="263"/>
      <c r="S146" s="263"/>
      <c r="T146" s="264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5" t="s">
        <v>175</v>
      </c>
      <c r="AU146" s="265" t="s">
        <v>79</v>
      </c>
      <c r="AV146" s="15" t="s">
        <v>77</v>
      </c>
      <c r="AW146" s="15" t="s">
        <v>32</v>
      </c>
      <c r="AX146" s="15" t="s">
        <v>70</v>
      </c>
      <c r="AY146" s="265" t="s">
        <v>164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1086</v>
      </c>
      <c r="G147" s="234"/>
      <c r="H147" s="238">
        <v>75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4" customFormat="1">
      <c r="A148" s="14"/>
      <c r="B148" s="245"/>
      <c r="C148" s="246"/>
      <c r="D148" s="235" t="s">
        <v>175</v>
      </c>
      <c r="E148" s="247" t="s">
        <v>19</v>
      </c>
      <c r="F148" s="248" t="s">
        <v>177</v>
      </c>
      <c r="G148" s="246"/>
      <c r="H148" s="249">
        <v>75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175</v>
      </c>
      <c r="AU148" s="255" t="s">
        <v>79</v>
      </c>
      <c r="AV148" s="14" t="s">
        <v>171</v>
      </c>
      <c r="AW148" s="14" t="s">
        <v>32</v>
      </c>
      <c r="AX148" s="14" t="s">
        <v>77</v>
      </c>
      <c r="AY148" s="255" t="s">
        <v>164</v>
      </c>
    </row>
    <row r="149" s="2" customFormat="1" ht="49.05" customHeight="1">
      <c r="A149" s="41"/>
      <c r="B149" s="42"/>
      <c r="C149" s="215" t="s">
        <v>227</v>
      </c>
      <c r="D149" s="215" t="s">
        <v>166</v>
      </c>
      <c r="E149" s="216" t="s">
        <v>212</v>
      </c>
      <c r="F149" s="217" t="s">
        <v>213</v>
      </c>
      <c r="G149" s="218" t="s">
        <v>200</v>
      </c>
      <c r="H149" s="219">
        <v>30</v>
      </c>
      <c r="I149" s="220"/>
      <c r="J149" s="221">
        <f>ROUND(I149*H149,2)</f>
        <v>0</v>
      </c>
      <c r="K149" s="217" t="s">
        <v>170</v>
      </c>
      <c r="L149" s="47"/>
      <c r="M149" s="222" t="s">
        <v>19</v>
      </c>
      <c r="N149" s="223" t="s">
        <v>41</v>
      </c>
      <c r="O149" s="87"/>
      <c r="P149" s="224">
        <f>O149*H149</f>
        <v>0</v>
      </c>
      <c r="Q149" s="224">
        <v>0.036900000000000002</v>
      </c>
      <c r="R149" s="224">
        <f>Q149*H149</f>
        <v>1.107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171</v>
      </c>
      <c r="AT149" s="226" t="s">
        <v>166</v>
      </c>
      <c r="AU149" s="226" t="s">
        <v>79</v>
      </c>
      <c r="AY149" s="20" t="s">
        <v>164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77</v>
      </c>
      <c r="BK149" s="227">
        <f>ROUND(I149*H149,2)</f>
        <v>0</v>
      </c>
      <c r="BL149" s="20" t="s">
        <v>171</v>
      </c>
      <c r="BM149" s="226" t="s">
        <v>1087</v>
      </c>
    </row>
    <row r="150" s="2" customFormat="1">
      <c r="A150" s="41"/>
      <c r="B150" s="42"/>
      <c r="C150" s="43"/>
      <c r="D150" s="228" t="s">
        <v>173</v>
      </c>
      <c r="E150" s="43"/>
      <c r="F150" s="229" t="s">
        <v>215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173</v>
      </c>
      <c r="AU150" s="20" t="s">
        <v>79</v>
      </c>
    </row>
    <row r="151" s="15" customFormat="1">
      <c r="A151" s="15"/>
      <c r="B151" s="256"/>
      <c r="C151" s="257"/>
      <c r="D151" s="235" t="s">
        <v>175</v>
      </c>
      <c r="E151" s="258" t="s">
        <v>19</v>
      </c>
      <c r="F151" s="259" t="s">
        <v>1085</v>
      </c>
      <c r="G151" s="257"/>
      <c r="H151" s="258" t="s">
        <v>19</v>
      </c>
      <c r="I151" s="260"/>
      <c r="J151" s="257"/>
      <c r="K151" s="257"/>
      <c r="L151" s="261"/>
      <c r="M151" s="262"/>
      <c r="N151" s="263"/>
      <c r="O151" s="263"/>
      <c r="P151" s="263"/>
      <c r="Q151" s="263"/>
      <c r="R151" s="263"/>
      <c r="S151" s="263"/>
      <c r="T151" s="264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5" t="s">
        <v>175</v>
      </c>
      <c r="AU151" s="265" t="s">
        <v>79</v>
      </c>
      <c r="AV151" s="15" t="s">
        <v>77</v>
      </c>
      <c r="AW151" s="15" t="s">
        <v>32</v>
      </c>
      <c r="AX151" s="15" t="s">
        <v>70</v>
      </c>
      <c r="AY151" s="265" t="s">
        <v>164</v>
      </c>
    </row>
    <row r="152" s="13" customFormat="1">
      <c r="A152" s="13"/>
      <c r="B152" s="233"/>
      <c r="C152" s="234"/>
      <c r="D152" s="235" t="s">
        <v>175</v>
      </c>
      <c r="E152" s="236" t="s">
        <v>19</v>
      </c>
      <c r="F152" s="237" t="s">
        <v>1088</v>
      </c>
      <c r="G152" s="234"/>
      <c r="H152" s="238">
        <v>30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79</v>
      </c>
      <c r="AV152" s="13" t="s">
        <v>79</v>
      </c>
      <c r="AW152" s="13" t="s">
        <v>32</v>
      </c>
      <c r="AX152" s="13" t="s">
        <v>70</v>
      </c>
      <c r="AY152" s="244" t="s">
        <v>164</v>
      </c>
    </row>
    <row r="153" s="14" customFormat="1">
      <c r="A153" s="14"/>
      <c r="B153" s="245"/>
      <c r="C153" s="246"/>
      <c r="D153" s="235" t="s">
        <v>175</v>
      </c>
      <c r="E153" s="247" t="s">
        <v>19</v>
      </c>
      <c r="F153" s="248" t="s">
        <v>177</v>
      </c>
      <c r="G153" s="246"/>
      <c r="H153" s="249">
        <v>30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175</v>
      </c>
      <c r="AU153" s="255" t="s">
        <v>79</v>
      </c>
      <c r="AV153" s="14" t="s">
        <v>171</v>
      </c>
      <c r="AW153" s="14" t="s">
        <v>32</v>
      </c>
      <c r="AX153" s="14" t="s">
        <v>77</v>
      </c>
      <c r="AY153" s="255" t="s">
        <v>164</v>
      </c>
    </row>
    <row r="154" s="2" customFormat="1" ht="24.15" customHeight="1">
      <c r="A154" s="41"/>
      <c r="B154" s="42"/>
      <c r="C154" s="215" t="s">
        <v>236</v>
      </c>
      <c r="D154" s="215" t="s">
        <v>166</v>
      </c>
      <c r="E154" s="216" t="s">
        <v>218</v>
      </c>
      <c r="F154" s="217" t="s">
        <v>219</v>
      </c>
      <c r="G154" s="218" t="s">
        <v>220</v>
      </c>
      <c r="H154" s="219">
        <v>101.02</v>
      </c>
      <c r="I154" s="220"/>
      <c r="J154" s="221">
        <f>ROUND(I154*H154,2)</f>
        <v>0</v>
      </c>
      <c r="K154" s="217" t="s">
        <v>170</v>
      </c>
      <c r="L154" s="47"/>
      <c r="M154" s="222" t="s">
        <v>19</v>
      </c>
      <c r="N154" s="223" t="s">
        <v>41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171</v>
      </c>
      <c r="AT154" s="226" t="s">
        <v>166</v>
      </c>
      <c r="AU154" s="226" t="s">
        <v>79</v>
      </c>
      <c r="AY154" s="20" t="s">
        <v>164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77</v>
      </c>
      <c r="BK154" s="227">
        <f>ROUND(I154*H154,2)</f>
        <v>0</v>
      </c>
      <c r="BL154" s="20" t="s">
        <v>171</v>
      </c>
      <c r="BM154" s="226" t="s">
        <v>1089</v>
      </c>
    </row>
    <row r="155" s="2" customFormat="1">
      <c r="A155" s="41"/>
      <c r="B155" s="42"/>
      <c r="C155" s="43"/>
      <c r="D155" s="228" t="s">
        <v>173</v>
      </c>
      <c r="E155" s="43"/>
      <c r="F155" s="229" t="s">
        <v>222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173</v>
      </c>
      <c r="AU155" s="20" t="s">
        <v>79</v>
      </c>
    </row>
    <row r="156" s="15" customFormat="1">
      <c r="A156" s="15"/>
      <c r="B156" s="256"/>
      <c r="C156" s="257"/>
      <c r="D156" s="235" t="s">
        <v>175</v>
      </c>
      <c r="E156" s="258" t="s">
        <v>19</v>
      </c>
      <c r="F156" s="259" t="s">
        <v>223</v>
      </c>
      <c r="G156" s="257"/>
      <c r="H156" s="258" t="s">
        <v>19</v>
      </c>
      <c r="I156" s="260"/>
      <c r="J156" s="257"/>
      <c r="K156" s="257"/>
      <c r="L156" s="261"/>
      <c r="M156" s="262"/>
      <c r="N156" s="263"/>
      <c r="O156" s="263"/>
      <c r="P156" s="263"/>
      <c r="Q156" s="263"/>
      <c r="R156" s="263"/>
      <c r="S156" s="263"/>
      <c r="T156" s="264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5" t="s">
        <v>175</v>
      </c>
      <c r="AU156" s="265" t="s">
        <v>79</v>
      </c>
      <c r="AV156" s="15" t="s">
        <v>77</v>
      </c>
      <c r="AW156" s="15" t="s">
        <v>32</v>
      </c>
      <c r="AX156" s="15" t="s">
        <v>70</v>
      </c>
      <c r="AY156" s="265" t="s">
        <v>164</v>
      </c>
    </row>
    <row r="157" s="15" customFormat="1">
      <c r="A157" s="15"/>
      <c r="B157" s="256"/>
      <c r="C157" s="257"/>
      <c r="D157" s="235" t="s">
        <v>175</v>
      </c>
      <c r="E157" s="258" t="s">
        <v>19</v>
      </c>
      <c r="F157" s="259" t="s">
        <v>317</v>
      </c>
      <c r="G157" s="257"/>
      <c r="H157" s="258" t="s">
        <v>19</v>
      </c>
      <c r="I157" s="260"/>
      <c r="J157" s="257"/>
      <c r="K157" s="257"/>
      <c r="L157" s="261"/>
      <c r="M157" s="262"/>
      <c r="N157" s="263"/>
      <c r="O157" s="263"/>
      <c r="P157" s="263"/>
      <c r="Q157" s="263"/>
      <c r="R157" s="263"/>
      <c r="S157" s="263"/>
      <c r="T157" s="26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5" t="s">
        <v>175</v>
      </c>
      <c r="AU157" s="265" t="s">
        <v>79</v>
      </c>
      <c r="AV157" s="15" t="s">
        <v>77</v>
      </c>
      <c r="AW157" s="15" t="s">
        <v>32</v>
      </c>
      <c r="AX157" s="15" t="s">
        <v>70</v>
      </c>
      <c r="AY157" s="265" t="s">
        <v>164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1090</v>
      </c>
      <c r="G158" s="234"/>
      <c r="H158" s="238">
        <v>19.199999999999999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79</v>
      </c>
      <c r="AV158" s="13" t="s">
        <v>79</v>
      </c>
      <c r="AW158" s="13" t="s">
        <v>32</v>
      </c>
      <c r="AX158" s="13" t="s">
        <v>70</v>
      </c>
      <c r="AY158" s="244" t="s">
        <v>164</v>
      </c>
    </row>
    <row r="159" s="13" customFormat="1">
      <c r="A159" s="13"/>
      <c r="B159" s="233"/>
      <c r="C159" s="234"/>
      <c r="D159" s="235" t="s">
        <v>175</v>
      </c>
      <c r="E159" s="236" t="s">
        <v>19</v>
      </c>
      <c r="F159" s="237" t="s">
        <v>1091</v>
      </c>
      <c r="G159" s="234"/>
      <c r="H159" s="238">
        <v>25.359999999999999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79</v>
      </c>
      <c r="AV159" s="13" t="s">
        <v>79</v>
      </c>
      <c r="AW159" s="13" t="s">
        <v>32</v>
      </c>
      <c r="AX159" s="13" t="s">
        <v>70</v>
      </c>
      <c r="AY159" s="244" t="s">
        <v>164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1092</v>
      </c>
      <c r="G160" s="234"/>
      <c r="H160" s="238">
        <v>13.08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79</v>
      </c>
      <c r="AV160" s="13" t="s">
        <v>79</v>
      </c>
      <c r="AW160" s="13" t="s">
        <v>32</v>
      </c>
      <c r="AX160" s="13" t="s">
        <v>70</v>
      </c>
      <c r="AY160" s="244" t="s">
        <v>164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1093</v>
      </c>
      <c r="G161" s="234"/>
      <c r="H161" s="238">
        <v>4.5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79</v>
      </c>
      <c r="AV161" s="13" t="s">
        <v>79</v>
      </c>
      <c r="AW161" s="13" t="s">
        <v>32</v>
      </c>
      <c r="AX161" s="13" t="s">
        <v>70</v>
      </c>
      <c r="AY161" s="244" t="s">
        <v>164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1094</v>
      </c>
      <c r="G162" s="234"/>
      <c r="H162" s="238">
        <v>9.5999999999999996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1095</v>
      </c>
      <c r="G163" s="234"/>
      <c r="H163" s="238">
        <v>29.280000000000001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79</v>
      </c>
      <c r="AV163" s="13" t="s">
        <v>79</v>
      </c>
      <c r="AW163" s="13" t="s">
        <v>32</v>
      </c>
      <c r="AX163" s="13" t="s">
        <v>70</v>
      </c>
      <c r="AY163" s="244" t="s">
        <v>164</v>
      </c>
    </row>
    <row r="164" s="14" customFormat="1">
      <c r="A164" s="14"/>
      <c r="B164" s="245"/>
      <c r="C164" s="246"/>
      <c r="D164" s="235" t="s">
        <v>175</v>
      </c>
      <c r="E164" s="247" t="s">
        <v>19</v>
      </c>
      <c r="F164" s="248" t="s">
        <v>177</v>
      </c>
      <c r="G164" s="246"/>
      <c r="H164" s="249">
        <v>101.02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175</v>
      </c>
      <c r="AU164" s="255" t="s">
        <v>79</v>
      </c>
      <c r="AV164" s="14" t="s">
        <v>171</v>
      </c>
      <c r="AW164" s="14" t="s">
        <v>32</v>
      </c>
      <c r="AX164" s="14" t="s">
        <v>77</v>
      </c>
      <c r="AY164" s="255" t="s">
        <v>164</v>
      </c>
    </row>
    <row r="165" s="2" customFormat="1" ht="24.15" customHeight="1">
      <c r="A165" s="41"/>
      <c r="B165" s="42"/>
      <c r="C165" s="215" t="s">
        <v>244</v>
      </c>
      <c r="D165" s="215" t="s">
        <v>166</v>
      </c>
      <c r="E165" s="216" t="s">
        <v>228</v>
      </c>
      <c r="F165" s="217" t="s">
        <v>229</v>
      </c>
      <c r="G165" s="218" t="s">
        <v>220</v>
      </c>
      <c r="H165" s="219">
        <v>63.799999999999997</v>
      </c>
      <c r="I165" s="220"/>
      <c r="J165" s="221">
        <f>ROUND(I165*H165,2)</f>
        <v>0</v>
      </c>
      <c r="K165" s="217" t="s">
        <v>170</v>
      </c>
      <c r="L165" s="47"/>
      <c r="M165" s="222" t="s">
        <v>19</v>
      </c>
      <c r="N165" s="223" t="s">
        <v>41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171</v>
      </c>
      <c r="AT165" s="226" t="s">
        <v>166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1096</v>
      </c>
    </row>
    <row r="166" s="2" customFormat="1">
      <c r="A166" s="41"/>
      <c r="B166" s="42"/>
      <c r="C166" s="43"/>
      <c r="D166" s="228" t="s">
        <v>173</v>
      </c>
      <c r="E166" s="43"/>
      <c r="F166" s="229" t="s">
        <v>231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173</v>
      </c>
      <c r="AU166" s="20" t="s">
        <v>79</v>
      </c>
    </row>
    <row r="167" s="15" customFormat="1">
      <c r="A167" s="15"/>
      <c r="B167" s="256"/>
      <c r="C167" s="257"/>
      <c r="D167" s="235" t="s">
        <v>175</v>
      </c>
      <c r="E167" s="258" t="s">
        <v>19</v>
      </c>
      <c r="F167" s="259" t="s">
        <v>319</v>
      </c>
      <c r="G167" s="257"/>
      <c r="H167" s="258" t="s">
        <v>19</v>
      </c>
      <c r="I167" s="260"/>
      <c r="J167" s="257"/>
      <c r="K167" s="257"/>
      <c r="L167" s="261"/>
      <c r="M167" s="262"/>
      <c r="N167" s="263"/>
      <c r="O167" s="263"/>
      <c r="P167" s="263"/>
      <c r="Q167" s="263"/>
      <c r="R167" s="263"/>
      <c r="S167" s="263"/>
      <c r="T167" s="26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5" t="s">
        <v>175</v>
      </c>
      <c r="AU167" s="265" t="s">
        <v>79</v>
      </c>
      <c r="AV167" s="15" t="s">
        <v>77</v>
      </c>
      <c r="AW167" s="15" t="s">
        <v>32</v>
      </c>
      <c r="AX167" s="15" t="s">
        <v>70</v>
      </c>
      <c r="AY167" s="265" t="s">
        <v>164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1097</v>
      </c>
      <c r="G168" s="234"/>
      <c r="H168" s="238">
        <v>42.100000000000001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79</v>
      </c>
      <c r="AV168" s="13" t="s">
        <v>79</v>
      </c>
      <c r="AW168" s="13" t="s">
        <v>32</v>
      </c>
      <c r="AX168" s="13" t="s">
        <v>70</v>
      </c>
      <c r="AY168" s="244" t="s">
        <v>164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1098</v>
      </c>
      <c r="G169" s="234"/>
      <c r="H169" s="238">
        <v>0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79</v>
      </c>
      <c r="AV169" s="13" t="s">
        <v>79</v>
      </c>
      <c r="AW169" s="13" t="s">
        <v>32</v>
      </c>
      <c r="AX169" s="13" t="s">
        <v>70</v>
      </c>
      <c r="AY169" s="244" t="s">
        <v>164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1099</v>
      </c>
      <c r="G170" s="234"/>
      <c r="H170" s="238">
        <v>8.4000000000000004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79</v>
      </c>
      <c r="AV170" s="13" t="s">
        <v>79</v>
      </c>
      <c r="AW170" s="13" t="s">
        <v>32</v>
      </c>
      <c r="AX170" s="13" t="s">
        <v>70</v>
      </c>
      <c r="AY170" s="244" t="s">
        <v>164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1100</v>
      </c>
      <c r="G171" s="234"/>
      <c r="H171" s="238">
        <v>13.300000000000001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1101</v>
      </c>
      <c r="G172" s="234"/>
      <c r="H172" s="238">
        <v>0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79</v>
      </c>
      <c r="AV172" s="13" t="s">
        <v>79</v>
      </c>
      <c r="AW172" s="13" t="s">
        <v>32</v>
      </c>
      <c r="AX172" s="13" t="s">
        <v>70</v>
      </c>
      <c r="AY172" s="244" t="s">
        <v>164</v>
      </c>
    </row>
    <row r="173" s="13" customFormat="1">
      <c r="A173" s="13"/>
      <c r="B173" s="233"/>
      <c r="C173" s="234"/>
      <c r="D173" s="235" t="s">
        <v>175</v>
      </c>
      <c r="E173" s="236" t="s">
        <v>19</v>
      </c>
      <c r="F173" s="237" t="s">
        <v>1102</v>
      </c>
      <c r="G173" s="234"/>
      <c r="H173" s="238">
        <v>0</v>
      </c>
      <c r="I173" s="239"/>
      <c r="J173" s="234"/>
      <c r="K173" s="234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175</v>
      </c>
      <c r="AU173" s="244" t="s">
        <v>79</v>
      </c>
      <c r="AV173" s="13" t="s">
        <v>79</v>
      </c>
      <c r="AW173" s="13" t="s">
        <v>32</v>
      </c>
      <c r="AX173" s="13" t="s">
        <v>70</v>
      </c>
      <c r="AY173" s="244" t="s">
        <v>164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177</v>
      </c>
      <c r="G174" s="246"/>
      <c r="H174" s="249">
        <v>63.799999999999997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79</v>
      </c>
      <c r="AV174" s="14" t="s">
        <v>171</v>
      </c>
      <c r="AW174" s="14" t="s">
        <v>32</v>
      </c>
      <c r="AX174" s="14" t="s">
        <v>77</v>
      </c>
      <c r="AY174" s="255" t="s">
        <v>164</v>
      </c>
    </row>
    <row r="175" s="2" customFormat="1" ht="24.15" customHeight="1">
      <c r="A175" s="41"/>
      <c r="B175" s="42"/>
      <c r="C175" s="215" t="s">
        <v>8</v>
      </c>
      <c r="D175" s="215" t="s">
        <v>166</v>
      </c>
      <c r="E175" s="216" t="s">
        <v>237</v>
      </c>
      <c r="F175" s="217" t="s">
        <v>238</v>
      </c>
      <c r="G175" s="218" t="s">
        <v>220</v>
      </c>
      <c r="H175" s="219">
        <v>35</v>
      </c>
      <c r="I175" s="220"/>
      <c r="J175" s="221">
        <f>ROUND(I175*H175,2)</f>
        <v>0</v>
      </c>
      <c r="K175" s="217" t="s">
        <v>170</v>
      </c>
      <c r="L175" s="47"/>
      <c r="M175" s="222" t="s">
        <v>19</v>
      </c>
      <c r="N175" s="223" t="s">
        <v>41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171</v>
      </c>
      <c r="AT175" s="226" t="s">
        <v>166</v>
      </c>
      <c r="AU175" s="226" t="s">
        <v>79</v>
      </c>
      <c r="AY175" s="20" t="s">
        <v>164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77</v>
      </c>
      <c r="BK175" s="227">
        <f>ROUND(I175*H175,2)</f>
        <v>0</v>
      </c>
      <c r="BL175" s="20" t="s">
        <v>171</v>
      </c>
      <c r="BM175" s="226" t="s">
        <v>1103</v>
      </c>
    </row>
    <row r="176" s="2" customFormat="1">
      <c r="A176" s="41"/>
      <c r="B176" s="42"/>
      <c r="C176" s="43"/>
      <c r="D176" s="228" t="s">
        <v>173</v>
      </c>
      <c r="E176" s="43"/>
      <c r="F176" s="229" t="s">
        <v>240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173</v>
      </c>
      <c r="AU176" s="20" t="s">
        <v>79</v>
      </c>
    </row>
    <row r="177" s="15" customFormat="1">
      <c r="A177" s="15"/>
      <c r="B177" s="256"/>
      <c r="C177" s="257"/>
      <c r="D177" s="235" t="s">
        <v>175</v>
      </c>
      <c r="E177" s="258" t="s">
        <v>19</v>
      </c>
      <c r="F177" s="259" t="s">
        <v>241</v>
      </c>
      <c r="G177" s="257"/>
      <c r="H177" s="258" t="s">
        <v>19</v>
      </c>
      <c r="I177" s="260"/>
      <c r="J177" s="257"/>
      <c r="K177" s="257"/>
      <c r="L177" s="261"/>
      <c r="M177" s="262"/>
      <c r="N177" s="263"/>
      <c r="O177" s="263"/>
      <c r="P177" s="263"/>
      <c r="Q177" s="263"/>
      <c r="R177" s="263"/>
      <c r="S177" s="263"/>
      <c r="T177" s="264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5" t="s">
        <v>175</v>
      </c>
      <c r="AU177" s="265" t="s">
        <v>79</v>
      </c>
      <c r="AV177" s="15" t="s">
        <v>77</v>
      </c>
      <c r="AW177" s="15" t="s">
        <v>32</v>
      </c>
      <c r="AX177" s="15" t="s">
        <v>70</v>
      </c>
      <c r="AY177" s="265" t="s">
        <v>164</v>
      </c>
    </row>
    <row r="178" s="15" customFormat="1">
      <c r="A178" s="15"/>
      <c r="B178" s="256"/>
      <c r="C178" s="257"/>
      <c r="D178" s="235" t="s">
        <v>175</v>
      </c>
      <c r="E178" s="258" t="s">
        <v>19</v>
      </c>
      <c r="F178" s="259" t="s">
        <v>1085</v>
      </c>
      <c r="G178" s="257"/>
      <c r="H178" s="258" t="s">
        <v>19</v>
      </c>
      <c r="I178" s="260"/>
      <c r="J178" s="257"/>
      <c r="K178" s="257"/>
      <c r="L178" s="261"/>
      <c r="M178" s="262"/>
      <c r="N178" s="263"/>
      <c r="O178" s="263"/>
      <c r="P178" s="263"/>
      <c r="Q178" s="263"/>
      <c r="R178" s="263"/>
      <c r="S178" s="263"/>
      <c r="T178" s="264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5" t="s">
        <v>175</v>
      </c>
      <c r="AU178" s="265" t="s">
        <v>79</v>
      </c>
      <c r="AV178" s="15" t="s">
        <v>77</v>
      </c>
      <c r="AW178" s="15" t="s">
        <v>32</v>
      </c>
      <c r="AX178" s="15" t="s">
        <v>70</v>
      </c>
      <c r="AY178" s="265" t="s">
        <v>164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1104</v>
      </c>
      <c r="G179" s="234"/>
      <c r="H179" s="238">
        <v>25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79</v>
      </c>
      <c r="AV179" s="13" t="s">
        <v>79</v>
      </c>
      <c r="AW179" s="13" t="s">
        <v>32</v>
      </c>
      <c r="AX179" s="13" t="s">
        <v>70</v>
      </c>
      <c r="AY179" s="244" t="s">
        <v>164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1105</v>
      </c>
      <c r="G180" s="234"/>
      <c r="H180" s="238">
        <v>10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177</v>
      </c>
      <c r="G181" s="246"/>
      <c r="H181" s="249">
        <v>35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79</v>
      </c>
      <c r="AV181" s="14" t="s">
        <v>171</v>
      </c>
      <c r="AW181" s="14" t="s">
        <v>32</v>
      </c>
      <c r="AX181" s="14" t="s">
        <v>77</v>
      </c>
      <c r="AY181" s="255" t="s">
        <v>164</v>
      </c>
    </row>
    <row r="182" s="2" customFormat="1" ht="16.5" customHeight="1">
      <c r="A182" s="41"/>
      <c r="B182" s="42"/>
      <c r="C182" s="215" t="s">
        <v>254</v>
      </c>
      <c r="D182" s="215" t="s">
        <v>166</v>
      </c>
      <c r="E182" s="216" t="s">
        <v>245</v>
      </c>
      <c r="F182" s="217" t="s">
        <v>246</v>
      </c>
      <c r="G182" s="218" t="s">
        <v>169</v>
      </c>
      <c r="H182" s="219">
        <v>370.68000000000001</v>
      </c>
      <c r="I182" s="220"/>
      <c r="J182" s="221">
        <f>ROUND(I182*H182,2)</f>
        <v>0</v>
      </c>
      <c r="K182" s="217" t="s">
        <v>170</v>
      </c>
      <c r="L182" s="47"/>
      <c r="M182" s="222" t="s">
        <v>19</v>
      </c>
      <c r="N182" s="223" t="s">
        <v>41</v>
      </c>
      <c r="O182" s="87"/>
      <c r="P182" s="224">
        <f>O182*H182</f>
        <v>0</v>
      </c>
      <c r="Q182" s="224">
        <v>0.00070100000000000002</v>
      </c>
      <c r="R182" s="224">
        <f>Q182*H182</f>
        <v>0.25984668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171</v>
      </c>
      <c r="AT182" s="226" t="s">
        <v>166</v>
      </c>
      <c r="AU182" s="226" t="s">
        <v>79</v>
      </c>
      <c r="AY182" s="20" t="s">
        <v>164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77</v>
      </c>
      <c r="BK182" s="227">
        <f>ROUND(I182*H182,2)</f>
        <v>0</v>
      </c>
      <c r="BL182" s="20" t="s">
        <v>171</v>
      </c>
      <c r="BM182" s="226" t="s">
        <v>1106</v>
      </c>
    </row>
    <row r="183" s="2" customFormat="1">
      <c r="A183" s="41"/>
      <c r="B183" s="42"/>
      <c r="C183" s="43"/>
      <c r="D183" s="228" t="s">
        <v>173</v>
      </c>
      <c r="E183" s="43"/>
      <c r="F183" s="229" t="s">
        <v>248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173</v>
      </c>
      <c r="AU183" s="20" t="s">
        <v>79</v>
      </c>
    </row>
    <row r="184" s="15" customFormat="1">
      <c r="A184" s="15"/>
      <c r="B184" s="256"/>
      <c r="C184" s="257"/>
      <c r="D184" s="235" t="s">
        <v>175</v>
      </c>
      <c r="E184" s="258" t="s">
        <v>19</v>
      </c>
      <c r="F184" s="259" t="s">
        <v>223</v>
      </c>
      <c r="G184" s="257"/>
      <c r="H184" s="258" t="s">
        <v>19</v>
      </c>
      <c r="I184" s="260"/>
      <c r="J184" s="257"/>
      <c r="K184" s="257"/>
      <c r="L184" s="261"/>
      <c r="M184" s="262"/>
      <c r="N184" s="263"/>
      <c r="O184" s="263"/>
      <c r="P184" s="263"/>
      <c r="Q184" s="263"/>
      <c r="R184" s="263"/>
      <c r="S184" s="263"/>
      <c r="T184" s="26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5" t="s">
        <v>175</v>
      </c>
      <c r="AU184" s="265" t="s">
        <v>79</v>
      </c>
      <c r="AV184" s="15" t="s">
        <v>77</v>
      </c>
      <c r="AW184" s="15" t="s">
        <v>32</v>
      </c>
      <c r="AX184" s="15" t="s">
        <v>70</v>
      </c>
      <c r="AY184" s="265" t="s">
        <v>164</v>
      </c>
    </row>
    <row r="185" s="15" customFormat="1">
      <c r="A185" s="15"/>
      <c r="B185" s="256"/>
      <c r="C185" s="257"/>
      <c r="D185" s="235" t="s">
        <v>175</v>
      </c>
      <c r="E185" s="258" t="s">
        <v>19</v>
      </c>
      <c r="F185" s="259" t="s">
        <v>317</v>
      </c>
      <c r="G185" s="257"/>
      <c r="H185" s="258" t="s">
        <v>19</v>
      </c>
      <c r="I185" s="260"/>
      <c r="J185" s="257"/>
      <c r="K185" s="257"/>
      <c r="L185" s="261"/>
      <c r="M185" s="262"/>
      <c r="N185" s="263"/>
      <c r="O185" s="263"/>
      <c r="P185" s="263"/>
      <c r="Q185" s="263"/>
      <c r="R185" s="263"/>
      <c r="S185" s="263"/>
      <c r="T185" s="264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5" t="s">
        <v>175</v>
      </c>
      <c r="AU185" s="265" t="s">
        <v>79</v>
      </c>
      <c r="AV185" s="15" t="s">
        <v>77</v>
      </c>
      <c r="AW185" s="15" t="s">
        <v>32</v>
      </c>
      <c r="AX185" s="15" t="s">
        <v>70</v>
      </c>
      <c r="AY185" s="265" t="s">
        <v>164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1107</v>
      </c>
      <c r="G186" s="234"/>
      <c r="H186" s="238">
        <v>88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79</v>
      </c>
      <c r="AV186" s="13" t="s">
        <v>79</v>
      </c>
      <c r="AW186" s="13" t="s">
        <v>32</v>
      </c>
      <c r="AX186" s="13" t="s">
        <v>70</v>
      </c>
      <c r="AY186" s="244" t="s">
        <v>164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1108</v>
      </c>
      <c r="G187" s="234"/>
      <c r="H187" s="238">
        <v>73.480000000000004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79</v>
      </c>
      <c r="AV187" s="13" t="s">
        <v>79</v>
      </c>
      <c r="AW187" s="13" t="s">
        <v>32</v>
      </c>
      <c r="AX187" s="13" t="s">
        <v>70</v>
      </c>
      <c r="AY187" s="244" t="s">
        <v>164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1109</v>
      </c>
      <c r="G188" s="234"/>
      <c r="H188" s="238">
        <v>52.799999999999997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79</v>
      </c>
      <c r="AV188" s="13" t="s">
        <v>79</v>
      </c>
      <c r="AW188" s="13" t="s">
        <v>32</v>
      </c>
      <c r="AX188" s="13" t="s">
        <v>70</v>
      </c>
      <c r="AY188" s="244" t="s">
        <v>164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1110</v>
      </c>
      <c r="G189" s="234"/>
      <c r="H189" s="238">
        <v>15.199999999999999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79</v>
      </c>
      <c r="AV189" s="13" t="s">
        <v>79</v>
      </c>
      <c r="AW189" s="13" t="s">
        <v>32</v>
      </c>
      <c r="AX189" s="13" t="s">
        <v>70</v>
      </c>
      <c r="AY189" s="244" t="s">
        <v>164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1111</v>
      </c>
      <c r="G190" s="234"/>
      <c r="H190" s="238">
        <v>32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79</v>
      </c>
      <c r="AV190" s="13" t="s">
        <v>79</v>
      </c>
      <c r="AW190" s="13" t="s">
        <v>32</v>
      </c>
      <c r="AX190" s="13" t="s">
        <v>70</v>
      </c>
      <c r="AY190" s="244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1112</v>
      </c>
      <c r="G191" s="234"/>
      <c r="H191" s="238">
        <v>109.2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4" customFormat="1">
      <c r="A192" s="14"/>
      <c r="B192" s="245"/>
      <c r="C192" s="246"/>
      <c r="D192" s="235" t="s">
        <v>175</v>
      </c>
      <c r="E192" s="247" t="s">
        <v>19</v>
      </c>
      <c r="F192" s="248" t="s">
        <v>177</v>
      </c>
      <c r="G192" s="246"/>
      <c r="H192" s="249">
        <v>370.68000000000001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175</v>
      </c>
      <c r="AU192" s="255" t="s">
        <v>79</v>
      </c>
      <c r="AV192" s="14" t="s">
        <v>171</v>
      </c>
      <c r="AW192" s="14" t="s">
        <v>32</v>
      </c>
      <c r="AX192" s="14" t="s">
        <v>77</v>
      </c>
      <c r="AY192" s="255" t="s">
        <v>164</v>
      </c>
    </row>
    <row r="193" s="2" customFormat="1" ht="24.15" customHeight="1">
      <c r="A193" s="41"/>
      <c r="B193" s="42"/>
      <c r="C193" s="215" t="s">
        <v>260</v>
      </c>
      <c r="D193" s="215" t="s">
        <v>166</v>
      </c>
      <c r="E193" s="216" t="s">
        <v>250</v>
      </c>
      <c r="F193" s="217" t="s">
        <v>251</v>
      </c>
      <c r="G193" s="218" t="s">
        <v>169</v>
      </c>
      <c r="H193" s="219">
        <v>370.68000000000001</v>
      </c>
      <c r="I193" s="220"/>
      <c r="J193" s="221">
        <f>ROUND(I193*H193,2)</f>
        <v>0</v>
      </c>
      <c r="K193" s="217" t="s">
        <v>170</v>
      </c>
      <c r="L193" s="47"/>
      <c r="M193" s="222" t="s">
        <v>19</v>
      </c>
      <c r="N193" s="223" t="s">
        <v>41</v>
      </c>
      <c r="O193" s="87"/>
      <c r="P193" s="224">
        <f>O193*H193</f>
        <v>0</v>
      </c>
      <c r="Q193" s="224">
        <v>0</v>
      </c>
      <c r="R193" s="224">
        <f>Q193*H193</f>
        <v>0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171</v>
      </c>
      <c r="AT193" s="226" t="s">
        <v>166</v>
      </c>
      <c r="AU193" s="226" t="s">
        <v>79</v>
      </c>
      <c r="AY193" s="20" t="s">
        <v>164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77</v>
      </c>
      <c r="BK193" s="227">
        <f>ROUND(I193*H193,2)</f>
        <v>0</v>
      </c>
      <c r="BL193" s="20" t="s">
        <v>171</v>
      </c>
      <c r="BM193" s="226" t="s">
        <v>1113</v>
      </c>
    </row>
    <row r="194" s="2" customFormat="1">
      <c r="A194" s="41"/>
      <c r="B194" s="42"/>
      <c r="C194" s="43"/>
      <c r="D194" s="228" t="s">
        <v>173</v>
      </c>
      <c r="E194" s="43"/>
      <c r="F194" s="229" t="s">
        <v>253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173</v>
      </c>
      <c r="AU194" s="20" t="s">
        <v>79</v>
      </c>
    </row>
    <row r="195" s="2" customFormat="1" ht="21.75" customHeight="1">
      <c r="A195" s="41"/>
      <c r="B195" s="42"/>
      <c r="C195" s="215" t="s">
        <v>265</v>
      </c>
      <c r="D195" s="215" t="s">
        <v>166</v>
      </c>
      <c r="E195" s="216" t="s">
        <v>255</v>
      </c>
      <c r="F195" s="217" t="s">
        <v>256</v>
      </c>
      <c r="G195" s="218" t="s">
        <v>220</v>
      </c>
      <c r="H195" s="219">
        <v>125.58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41</v>
      </c>
      <c r="O195" s="87"/>
      <c r="P195" s="224">
        <f>O195*H195</f>
        <v>0</v>
      </c>
      <c r="Q195" s="224">
        <v>0.00045731999999999999</v>
      </c>
      <c r="R195" s="224">
        <f>Q195*H195</f>
        <v>0.057430245599999999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79</v>
      </c>
      <c r="AY195" s="20" t="s">
        <v>164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77</v>
      </c>
      <c r="BK195" s="227">
        <f>ROUND(I195*H195,2)</f>
        <v>0</v>
      </c>
      <c r="BL195" s="20" t="s">
        <v>171</v>
      </c>
      <c r="BM195" s="226" t="s">
        <v>1114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258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79</v>
      </c>
    </row>
    <row r="197" s="15" customFormat="1">
      <c r="A197" s="15"/>
      <c r="B197" s="256"/>
      <c r="C197" s="257"/>
      <c r="D197" s="235" t="s">
        <v>175</v>
      </c>
      <c r="E197" s="258" t="s">
        <v>19</v>
      </c>
      <c r="F197" s="259" t="s">
        <v>223</v>
      </c>
      <c r="G197" s="257"/>
      <c r="H197" s="258" t="s">
        <v>19</v>
      </c>
      <c r="I197" s="260"/>
      <c r="J197" s="257"/>
      <c r="K197" s="257"/>
      <c r="L197" s="261"/>
      <c r="M197" s="262"/>
      <c r="N197" s="263"/>
      <c r="O197" s="263"/>
      <c r="P197" s="263"/>
      <c r="Q197" s="263"/>
      <c r="R197" s="263"/>
      <c r="S197" s="263"/>
      <c r="T197" s="26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5" t="s">
        <v>175</v>
      </c>
      <c r="AU197" s="265" t="s">
        <v>79</v>
      </c>
      <c r="AV197" s="15" t="s">
        <v>77</v>
      </c>
      <c r="AW197" s="15" t="s">
        <v>32</v>
      </c>
      <c r="AX197" s="15" t="s">
        <v>70</v>
      </c>
      <c r="AY197" s="265" t="s">
        <v>164</v>
      </c>
    </row>
    <row r="198" s="15" customFormat="1">
      <c r="A198" s="15"/>
      <c r="B198" s="256"/>
      <c r="C198" s="257"/>
      <c r="D198" s="235" t="s">
        <v>175</v>
      </c>
      <c r="E198" s="258" t="s">
        <v>19</v>
      </c>
      <c r="F198" s="259" t="s">
        <v>317</v>
      </c>
      <c r="G198" s="257"/>
      <c r="H198" s="258" t="s">
        <v>19</v>
      </c>
      <c r="I198" s="260"/>
      <c r="J198" s="257"/>
      <c r="K198" s="257"/>
      <c r="L198" s="261"/>
      <c r="M198" s="262"/>
      <c r="N198" s="263"/>
      <c r="O198" s="263"/>
      <c r="P198" s="263"/>
      <c r="Q198" s="263"/>
      <c r="R198" s="263"/>
      <c r="S198" s="263"/>
      <c r="T198" s="264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5" t="s">
        <v>175</v>
      </c>
      <c r="AU198" s="265" t="s">
        <v>79</v>
      </c>
      <c r="AV198" s="15" t="s">
        <v>77</v>
      </c>
      <c r="AW198" s="15" t="s">
        <v>32</v>
      </c>
      <c r="AX198" s="15" t="s">
        <v>70</v>
      </c>
      <c r="AY198" s="265" t="s">
        <v>164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1115</v>
      </c>
      <c r="G199" s="234"/>
      <c r="H199" s="238">
        <v>24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1116</v>
      </c>
      <c r="G200" s="234"/>
      <c r="H200" s="238">
        <v>31.280000000000001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32</v>
      </c>
      <c r="AX200" s="13" t="s">
        <v>70</v>
      </c>
      <c r="AY200" s="244" t="s">
        <v>164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1117</v>
      </c>
      <c r="G201" s="234"/>
      <c r="H201" s="238">
        <v>16.199999999999999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79</v>
      </c>
      <c r="AV201" s="13" t="s">
        <v>79</v>
      </c>
      <c r="AW201" s="13" t="s">
        <v>32</v>
      </c>
      <c r="AX201" s="13" t="s">
        <v>70</v>
      </c>
      <c r="AY201" s="244" t="s">
        <v>164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1118</v>
      </c>
      <c r="G202" s="234"/>
      <c r="H202" s="238">
        <v>5.7000000000000002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79</v>
      </c>
      <c r="AV202" s="13" t="s">
        <v>79</v>
      </c>
      <c r="AW202" s="13" t="s">
        <v>32</v>
      </c>
      <c r="AX202" s="13" t="s">
        <v>70</v>
      </c>
      <c r="AY202" s="244" t="s">
        <v>164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1119</v>
      </c>
      <c r="G203" s="234"/>
      <c r="H203" s="238">
        <v>12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1120</v>
      </c>
      <c r="G204" s="234"/>
      <c r="H204" s="238">
        <v>36.399999999999999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79</v>
      </c>
      <c r="AV204" s="13" t="s">
        <v>79</v>
      </c>
      <c r="AW204" s="13" t="s">
        <v>32</v>
      </c>
      <c r="AX204" s="13" t="s">
        <v>70</v>
      </c>
      <c r="AY204" s="244" t="s">
        <v>164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177</v>
      </c>
      <c r="G205" s="246"/>
      <c r="H205" s="249">
        <v>125.58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79</v>
      </c>
      <c r="AV205" s="14" t="s">
        <v>171</v>
      </c>
      <c r="AW205" s="14" t="s">
        <v>32</v>
      </c>
      <c r="AX205" s="14" t="s">
        <v>77</v>
      </c>
      <c r="AY205" s="255" t="s">
        <v>164</v>
      </c>
    </row>
    <row r="206" s="2" customFormat="1" ht="24.15" customHeight="1">
      <c r="A206" s="41"/>
      <c r="B206" s="42"/>
      <c r="C206" s="215" t="s">
        <v>274</v>
      </c>
      <c r="D206" s="215" t="s">
        <v>166</v>
      </c>
      <c r="E206" s="216" t="s">
        <v>261</v>
      </c>
      <c r="F206" s="217" t="s">
        <v>262</v>
      </c>
      <c r="G206" s="218" t="s">
        <v>220</v>
      </c>
      <c r="H206" s="219">
        <v>125.58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41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1121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79</v>
      </c>
    </row>
    <row r="208" s="2" customFormat="1" ht="24.15" customHeight="1">
      <c r="A208" s="41"/>
      <c r="B208" s="42"/>
      <c r="C208" s="215" t="s">
        <v>279</v>
      </c>
      <c r="D208" s="215" t="s">
        <v>166</v>
      </c>
      <c r="E208" s="216" t="s">
        <v>266</v>
      </c>
      <c r="F208" s="217" t="s">
        <v>267</v>
      </c>
      <c r="G208" s="218" t="s">
        <v>169</v>
      </c>
      <c r="H208" s="219">
        <v>156.40000000000001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41</v>
      </c>
      <c r="O208" s="87"/>
      <c r="P208" s="224">
        <f>O208*H208</f>
        <v>0</v>
      </c>
      <c r="Q208" s="224">
        <v>0.00058</v>
      </c>
      <c r="R208" s="224">
        <f>Q208*H208</f>
        <v>0.090712000000000001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79</v>
      </c>
      <c r="AY208" s="20" t="s">
        <v>164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77</v>
      </c>
      <c r="BK208" s="227">
        <f>ROUND(I208*H208,2)</f>
        <v>0</v>
      </c>
      <c r="BL208" s="20" t="s">
        <v>171</v>
      </c>
      <c r="BM208" s="226" t="s">
        <v>1122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269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79</v>
      </c>
    </row>
    <row r="210" s="15" customFormat="1">
      <c r="A210" s="15"/>
      <c r="B210" s="256"/>
      <c r="C210" s="257"/>
      <c r="D210" s="235" t="s">
        <v>175</v>
      </c>
      <c r="E210" s="258" t="s">
        <v>19</v>
      </c>
      <c r="F210" s="259" t="s">
        <v>319</v>
      </c>
      <c r="G210" s="257"/>
      <c r="H210" s="258" t="s">
        <v>19</v>
      </c>
      <c r="I210" s="260"/>
      <c r="J210" s="257"/>
      <c r="K210" s="257"/>
      <c r="L210" s="261"/>
      <c r="M210" s="262"/>
      <c r="N210" s="263"/>
      <c r="O210" s="263"/>
      <c r="P210" s="263"/>
      <c r="Q210" s="263"/>
      <c r="R210" s="263"/>
      <c r="S210" s="263"/>
      <c r="T210" s="264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65" t="s">
        <v>175</v>
      </c>
      <c r="AU210" s="265" t="s">
        <v>79</v>
      </c>
      <c r="AV210" s="15" t="s">
        <v>77</v>
      </c>
      <c r="AW210" s="15" t="s">
        <v>32</v>
      </c>
      <c r="AX210" s="15" t="s">
        <v>70</v>
      </c>
      <c r="AY210" s="265" t="s">
        <v>164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1123</v>
      </c>
      <c r="G211" s="234"/>
      <c r="H211" s="238">
        <v>102.59999999999999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1098</v>
      </c>
      <c r="G212" s="234"/>
      <c r="H212" s="238">
        <v>0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79</v>
      </c>
      <c r="AV212" s="13" t="s">
        <v>79</v>
      </c>
      <c r="AW212" s="13" t="s">
        <v>32</v>
      </c>
      <c r="AX212" s="13" t="s">
        <v>70</v>
      </c>
      <c r="AY212" s="244" t="s">
        <v>164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1124</v>
      </c>
      <c r="G213" s="234"/>
      <c r="H213" s="238">
        <v>21.600000000000001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1125</v>
      </c>
      <c r="G214" s="234"/>
      <c r="H214" s="238">
        <v>32.200000000000003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3" customFormat="1">
      <c r="A215" s="13"/>
      <c r="B215" s="233"/>
      <c r="C215" s="234"/>
      <c r="D215" s="235" t="s">
        <v>175</v>
      </c>
      <c r="E215" s="236" t="s">
        <v>19</v>
      </c>
      <c r="F215" s="237" t="s">
        <v>1101</v>
      </c>
      <c r="G215" s="234"/>
      <c r="H215" s="238">
        <v>0</v>
      </c>
      <c r="I215" s="239"/>
      <c r="J215" s="234"/>
      <c r="K215" s="234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175</v>
      </c>
      <c r="AU215" s="244" t="s">
        <v>79</v>
      </c>
      <c r="AV215" s="13" t="s">
        <v>79</v>
      </c>
      <c r="AW215" s="13" t="s">
        <v>32</v>
      </c>
      <c r="AX215" s="13" t="s">
        <v>70</v>
      </c>
      <c r="AY215" s="244" t="s">
        <v>164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1102</v>
      </c>
      <c r="G216" s="234"/>
      <c r="H216" s="238">
        <v>0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4" customFormat="1">
      <c r="A217" s="14"/>
      <c r="B217" s="245"/>
      <c r="C217" s="246"/>
      <c r="D217" s="235" t="s">
        <v>175</v>
      </c>
      <c r="E217" s="247" t="s">
        <v>19</v>
      </c>
      <c r="F217" s="248" t="s">
        <v>177</v>
      </c>
      <c r="G217" s="246"/>
      <c r="H217" s="249">
        <v>156.40000000000001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175</v>
      </c>
      <c r="AU217" s="255" t="s">
        <v>79</v>
      </c>
      <c r="AV217" s="14" t="s">
        <v>171</v>
      </c>
      <c r="AW217" s="14" t="s">
        <v>32</v>
      </c>
      <c r="AX217" s="14" t="s">
        <v>77</v>
      </c>
      <c r="AY217" s="255" t="s">
        <v>164</v>
      </c>
    </row>
    <row r="218" s="2" customFormat="1" ht="24.15" customHeight="1">
      <c r="A218" s="41"/>
      <c r="B218" s="42"/>
      <c r="C218" s="215" t="s">
        <v>285</v>
      </c>
      <c r="D218" s="215" t="s">
        <v>166</v>
      </c>
      <c r="E218" s="216" t="s">
        <v>275</v>
      </c>
      <c r="F218" s="217" t="s">
        <v>276</v>
      </c>
      <c r="G218" s="218" t="s">
        <v>169</v>
      </c>
      <c r="H218" s="219">
        <v>156.40000000000001</v>
      </c>
      <c r="I218" s="220"/>
      <c r="J218" s="221">
        <f>ROUND(I218*H218,2)</f>
        <v>0</v>
      </c>
      <c r="K218" s="217" t="s">
        <v>170</v>
      </c>
      <c r="L218" s="47"/>
      <c r="M218" s="222" t="s">
        <v>19</v>
      </c>
      <c r="N218" s="223" t="s">
        <v>41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171</v>
      </c>
      <c r="AT218" s="226" t="s">
        <v>166</v>
      </c>
      <c r="AU218" s="226" t="s">
        <v>79</v>
      </c>
      <c r="AY218" s="20" t="s">
        <v>164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77</v>
      </c>
      <c r="BK218" s="227">
        <f>ROUND(I218*H218,2)</f>
        <v>0</v>
      </c>
      <c r="BL218" s="20" t="s">
        <v>171</v>
      </c>
      <c r="BM218" s="226" t="s">
        <v>1126</v>
      </c>
    </row>
    <row r="219" s="2" customFormat="1">
      <c r="A219" s="41"/>
      <c r="B219" s="42"/>
      <c r="C219" s="43"/>
      <c r="D219" s="228" t="s">
        <v>173</v>
      </c>
      <c r="E219" s="43"/>
      <c r="F219" s="229" t="s">
        <v>278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173</v>
      </c>
      <c r="AU219" s="20" t="s">
        <v>79</v>
      </c>
    </row>
    <row r="220" s="2" customFormat="1" ht="37.8" customHeight="1">
      <c r="A220" s="41"/>
      <c r="B220" s="42"/>
      <c r="C220" s="215" t="s">
        <v>292</v>
      </c>
      <c r="D220" s="215" t="s">
        <v>166</v>
      </c>
      <c r="E220" s="216" t="s">
        <v>280</v>
      </c>
      <c r="F220" s="217" t="s">
        <v>281</v>
      </c>
      <c r="G220" s="218" t="s">
        <v>220</v>
      </c>
      <c r="H220" s="219">
        <v>15.9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41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79</v>
      </c>
      <c r="AY220" s="20" t="s">
        <v>164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77</v>
      </c>
      <c r="BK220" s="227">
        <f>ROUND(I220*H220,2)</f>
        <v>0</v>
      </c>
      <c r="BL220" s="20" t="s">
        <v>171</v>
      </c>
      <c r="BM220" s="226" t="s">
        <v>1127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283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79</v>
      </c>
    </row>
    <row r="222" s="15" customFormat="1">
      <c r="A222" s="15"/>
      <c r="B222" s="256"/>
      <c r="C222" s="257"/>
      <c r="D222" s="235" t="s">
        <v>175</v>
      </c>
      <c r="E222" s="258" t="s">
        <v>19</v>
      </c>
      <c r="F222" s="259" t="s">
        <v>195</v>
      </c>
      <c r="G222" s="257"/>
      <c r="H222" s="258" t="s">
        <v>19</v>
      </c>
      <c r="I222" s="260"/>
      <c r="J222" s="257"/>
      <c r="K222" s="257"/>
      <c r="L222" s="261"/>
      <c r="M222" s="262"/>
      <c r="N222" s="263"/>
      <c r="O222" s="263"/>
      <c r="P222" s="263"/>
      <c r="Q222" s="263"/>
      <c r="R222" s="263"/>
      <c r="S222" s="263"/>
      <c r="T222" s="264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5" t="s">
        <v>175</v>
      </c>
      <c r="AU222" s="265" t="s">
        <v>79</v>
      </c>
      <c r="AV222" s="15" t="s">
        <v>77</v>
      </c>
      <c r="AW222" s="15" t="s">
        <v>32</v>
      </c>
      <c r="AX222" s="15" t="s">
        <v>70</v>
      </c>
      <c r="AY222" s="265" t="s">
        <v>164</v>
      </c>
    </row>
    <row r="223" s="15" customFormat="1">
      <c r="A223" s="15"/>
      <c r="B223" s="256"/>
      <c r="C223" s="257"/>
      <c r="D223" s="235" t="s">
        <v>175</v>
      </c>
      <c r="E223" s="258" t="s">
        <v>19</v>
      </c>
      <c r="F223" s="259" t="s">
        <v>352</v>
      </c>
      <c r="G223" s="257"/>
      <c r="H223" s="258" t="s">
        <v>19</v>
      </c>
      <c r="I223" s="260"/>
      <c r="J223" s="257"/>
      <c r="K223" s="257"/>
      <c r="L223" s="261"/>
      <c r="M223" s="262"/>
      <c r="N223" s="263"/>
      <c r="O223" s="263"/>
      <c r="P223" s="263"/>
      <c r="Q223" s="263"/>
      <c r="R223" s="263"/>
      <c r="S223" s="263"/>
      <c r="T223" s="26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5" t="s">
        <v>175</v>
      </c>
      <c r="AU223" s="265" t="s">
        <v>79</v>
      </c>
      <c r="AV223" s="15" t="s">
        <v>77</v>
      </c>
      <c r="AW223" s="15" t="s">
        <v>32</v>
      </c>
      <c r="AX223" s="15" t="s">
        <v>70</v>
      </c>
      <c r="AY223" s="265" t="s">
        <v>164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1128</v>
      </c>
      <c r="G224" s="234"/>
      <c r="H224" s="238">
        <v>11.1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1129</v>
      </c>
      <c r="G225" s="234"/>
      <c r="H225" s="238">
        <v>1.2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79</v>
      </c>
      <c r="AV225" s="13" t="s">
        <v>79</v>
      </c>
      <c r="AW225" s="13" t="s">
        <v>32</v>
      </c>
      <c r="AX225" s="13" t="s">
        <v>70</v>
      </c>
      <c r="AY225" s="244" t="s">
        <v>164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1130</v>
      </c>
      <c r="G226" s="234"/>
      <c r="H226" s="238">
        <v>3.6000000000000001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79</v>
      </c>
      <c r="AV226" s="13" t="s">
        <v>79</v>
      </c>
      <c r="AW226" s="13" t="s">
        <v>32</v>
      </c>
      <c r="AX226" s="13" t="s">
        <v>70</v>
      </c>
      <c r="AY226" s="244" t="s">
        <v>164</v>
      </c>
    </row>
    <row r="227" s="14" customFormat="1">
      <c r="A227" s="14"/>
      <c r="B227" s="245"/>
      <c r="C227" s="246"/>
      <c r="D227" s="235" t="s">
        <v>175</v>
      </c>
      <c r="E227" s="247" t="s">
        <v>19</v>
      </c>
      <c r="F227" s="248" t="s">
        <v>177</v>
      </c>
      <c r="G227" s="246"/>
      <c r="H227" s="249">
        <v>15.9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175</v>
      </c>
      <c r="AU227" s="255" t="s">
        <v>79</v>
      </c>
      <c r="AV227" s="14" t="s">
        <v>171</v>
      </c>
      <c r="AW227" s="14" t="s">
        <v>32</v>
      </c>
      <c r="AX227" s="14" t="s">
        <v>77</v>
      </c>
      <c r="AY227" s="255" t="s">
        <v>164</v>
      </c>
    </row>
    <row r="228" s="2" customFormat="1" ht="37.8" customHeight="1">
      <c r="A228" s="41"/>
      <c r="B228" s="42"/>
      <c r="C228" s="215" t="s">
        <v>299</v>
      </c>
      <c r="D228" s="215" t="s">
        <v>166</v>
      </c>
      <c r="E228" s="216" t="s">
        <v>286</v>
      </c>
      <c r="F228" s="217" t="s">
        <v>287</v>
      </c>
      <c r="G228" s="218" t="s">
        <v>220</v>
      </c>
      <c r="H228" s="219">
        <v>164.81999999999999</v>
      </c>
      <c r="I228" s="220"/>
      <c r="J228" s="221">
        <f>ROUND(I228*H228,2)</f>
        <v>0</v>
      </c>
      <c r="K228" s="217" t="s">
        <v>170</v>
      </c>
      <c r="L228" s="47"/>
      <c r="M228" s="222" t="s">
        <v>19</v>
      </c>
      <c r="N228" s="223" t="s">
        <v>41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171</v>
      </c>
      <c r="AT228" s="226" t="s">
        <v>166</v>
      </c>
      <c r="AU228" s="226" t="s">
        <v>79</v>
      </c>
      <c r="AY228" s="20" t="s">
        <v>164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77</v>
      </c>
      <c r="BK228" s="227">
        <f>ROUND(I228*H228,2)</f>
        <v>0</v>
      </c>
      <c r="BL228" s="20" t="s">
        <v>171</v>
      </c>
      <c r="BM228" s="226" t="s">
        <v>1131</v>
      </c>
    </row>
    <row r="229" s="2" customFormat="1">
      <c r="A229" s="41"/>
      <c r="B229" s="42"/>
      <c r="C229" s="43"/>
      <c r="D229" s="228" t="s">
        <v>173</v>
      </c>
      <c r="E229" s="43"/>
      <c r="F229" s="229" t="s">
        <v>289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173</v>
      </c>
      <c r="AU229" s="20" t="s">
        <v>79</v>
      </c>
    </row>
    <row r="230" s="15" customFormat="1">
      <c r="A230" s="15"/>
      <c r="B230" s="256"/>
      <c r="C230" s="257"/>
      <c r="D230" s="235" t="s">
        <v>175</v>
      </c>
      <c r="E230" s="258" t="s">
        <v>19</v>
      </c>
      <c r="F230" s="259" t="s">
        <v>290</v>
      </c>
      <c r="G230" s="257"/>
      <c r="H230" s="258" t="s">
        <v>19</v>
      </c>
      <c r="I230" s="260"/>
      <c r="J230" s="257"/>
      <c r="K230" s="257"/>
      <c r="L230" s="261"/>
      <c r="M230" s="262"/>
      <c r="N230" s="263"/>
      <c r="O230" s="263"/>
      <c r="P230" s="263"/>
      <c r="Q230" s="263"/>
      <c r="R230" s="263"/>
      <c r="S230" s="263"/>
      <c r="T230" s="264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5" t="s">
        <v>175</v>
      </c>
      <c r="AU230" s="265" t="s">
        <v>79</v>
      </c>
      <c r="AV230" s="15" t="s">
        <v>77</v>
      </c>
      <c r="AW230" s="15" t="s">
        <v>32</v>
      </c>
      <c r="AX230" s="15" t="s">
        <v>70</v>
      </c>
      <c r="AY230" s="265" t="s">
        <v>164</v>
      </c>
    </row>
    <row r="231" s="15" customFormat="1">
      <c r="A231" s="15"/>
      <c r="B231" s="256"/>
      <c r="C231" s="257"/>
      <c r="D231" s="235" t="s">
        <v>175</v>
      </c>
      <c r="E231" s="258" t="s">
        <v>19</v>
      </c>
      <c r="F231" s="259" t="s">
        <v>223</v>
      </c>
      <c r="G231" s="257"/>
      <c r="H231" s="258" t="s">
        <v>19</v>
      </c>
      <c r="I231" s="260"/>
      <c r="J231" s="257"/>
      <c r="K231" s="257"/>
      <c r="L231" s="261"/>
      <c r="M231" s="262"/>
      <c r="N231" s="263"/>
      <c r="O231" s="263"/>
      <c r="P231" s="263"/>
      <c r="Q231" s="263"/>
      <c r="R231" s="263"/>
      <c r="S231" s="263"/>
      <c r="T231" s="26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5" t="s">
        <v>175</v>
      </c>
      <c r="AU231" s="265" t="s">
        <v>79</v>
      </c>
      <c r="AV231" s="15" t="s">
        <v>77</v>
      </c>
      <c r="AW231" s="15" t="s">
        <v>32</v>
      </c>
      <c r="AX231" s="15" t="s">
        <v>70</v>
      </c>
      <c r="AY231" s="265" t="s">
        <v>164</v>
      </c>
    </row>
    <row r="232" s="15" customFormat="1">
      <c r="A232" s="15"/>
      <c r="B232" s="256"/>
      <c r="C232" s="257"/>
      <c r="D232" s="235" t="s">
        <v>175</v>
      </c>
      <c r="E232" s="258" t="s">
        <v>19</v>
      </c>
      <c r="F232" s="259" t="s">
        <v>317</v>
      </c>
      <c r="G232" s="257"/>
      <c r="H232" s="258" t="s">
        <v>19</v>
      </c>
      <c r="I232" s="260"/>
      <c r="J232" s="257"/>
      <c r="K232" s="257"/>
      <c r="L232" s="261"/>
      <c r="M232" s="262"/>
      <c r="N232" s="263"/>
      <c r="O232" s="263"/>
      <c r="P232" s="263"/>
      <c r="Q232" s="263"/>
      <c r="R232" s="263"/>
      <c r="S232" s="263"/>
      <c r="T232" s="264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5" t="s">
        <v>175</v>
      </c>
      <c r="AU232" s="265" t="s">
        <v>79</v>
      </c>
      <c r="AV232" s="15" t="s">
        <v>77</v>
      </c>
      <c r="AW232" s="15" t="s">
        <v>32</v>
      </c>
      <c r="AX232" s="15" t="s">
        <v>70</v>
      </c>
      <c r="AY232" s="265" t="s">
        <v>164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1090</v>
      </c>
      <c r="G233" s="234"/>
      <c r="H233" s="238">
        <v>19.199999999999999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79</v>
      </c>
      <c r="AV233" s="13" t="s">
        <v>79</v>
      </c>
      <c r="AW233" s="13" t="s">
        <v>32</v>
      </c>
      <c r="AX233" s="13" t="s">
        <v>70</v>
      </c>
      <c r="AY233" s="244" t="s">
        <v>164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1091</v>
      </c>
      <c r="G234" s="234"/>
      <c r="H234" s="238">
        <v>25.359999999999999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79</v>
      </c>
      <c r="AV234" s="13" t="s">
        <v>79</v>
      </c>
      <c r="AW234" s="13" t="s">
        <v>32</v>
      </c>
      <c r="AX234" s="13" t="s">
        <v>70</v>
      </c>
      <c r="AY234" s="244" t="s">
        <v>164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1092</v>
      </c>
      <c r="G235" s="234"/>
      <c r="H235" s="238">
        <v>13.08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79</v>
      </c>
      <c r="AV235" s="13" t="s">
        <v>79</v>
      </c>
      <c r="AW235" s="13" t="s">
        <v>32</v>
      </c>
      <c r="AX235" s="13" t="s">
        <v>70</v>
      </c>
      <c r="AY235" s="244" t="s">
        <v>164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1093</v>
      </c>
      <c r="G236" s="234"/>
      <c r="H236" s="238">
        <v>4.5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79</v>
      </c>
      <c r="AV236" s="13" t="s">
        <v>79</v>
      </c>
      <c r="AW236" s="13" t="s">
        <v>32</v>
      </c>
      <c r="AX236" s="13" t="s">
        <v>70</v>
      </c>
      <c r="AY236" s="244" t="s">
        <v>164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1094</v>
      </c>
      <c r="G237" s="234"/>
      <c r="H237" s="238">
        <v>9.5999999999999996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79</v>
      </c>
      <c r="AV237" s="13" t="s">
        <v>79</v>
      </c>
      <c r="AW237" s="13" t="s">
        <v>32</v>
      </c>
      <c r="AX237" s="13" t="s">
        <v>70</v>
      </c>
      <c r="AY237" s="244" t="s">
        <v>164</v>
      </c>
    </row>
    <row r="238" s="13" customFormat="1">
      <c r="A238" s="13"/>
      <c r="B238" s="233"/>
      <c r="C238" s="234"/>
      <c r="D238" s="235" t="s">
        <v>175</v>
      </c>
      <c r="E238" s="236" t="s">
        <v>19</v>
      </c>
      <c r="F238" s="237" t="s">
        <v>1095</v>
      </c>
      <c r="G238" s="234"/>
      <c r="H238" s="238">
        <v>29.280000000000001</v>
      </c>
      <c r="I238" s="239"/>
      <c r="J238" s="234"/>
      <c r="K238" s="234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175</v>
      </c>
      <c r="AU238" s="244" t="s">
        <v>79</v>
      </c>
      <c r="AV238" s="13" t="s">
        <v>79</v>
      </c>
      <c r="AW238" s="13" t="s">
        <v>32</v>
      </c>
      <c r="AX238" s="13" t="s">
        <v>70</v>
      </c>
      <c r="AY238" s="244" t="s">
        <v>164</v>
      </c>
    </row>
    <row r="239" s="16" customFormat="1">
      <c r="A239" s="16"/>
      <c r="B239" s="266"/>
      <c r="C239" s="267"/>
      <c r="D239" s="235" t="s">
        <v>175</v>
      </c>
      <c r="E239" s="268" t="s">
        <v>19</v>
      </c>
      <c r="F239" s="269" t="s">
        <v>291</v>
      </c>
      <c r="G239" s="267"/>
      <c r="H239" s="270">
        <v>101.02</v>
      </c>
      <c r="I239" s="271"/>
      <c r="J239" s="267"/>
      <c r="K239" s="267"/>
      <c r="L239" s="272"/>
      <c r="M239" s="273"/>
      <c r="N239" s="274"/>
      <c r="O239" s="274"/>
      <c r="P239" s="274"/>
      <c r="Q239" s="274"/>
      <c r="R239" s="274"/>
      <c r="S239" s="274"/>
      <c r="T239" s="275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T239" s="276" t="s">
        <v>175</v>
      </c>
      <c r="AU239" s="276" t="s">
        <v>79</v>
      </c>
      <c r="AV239" s="16" t="s">
        <v>183</v>
      </c>
      <c r="AW239" s="16" t="s">
        <v>32</v>
      </c>
      <c r="AX239" s="16" t="s">
        <v>70</v>
      </c>
      <c r="AY239" s="276" t="s">
        <v>164</v>
      </c>
    </row>
    <row r="240" s="15" customFormat="1">
      <c r="A240" s="15"/>
      <c r="B240" s="256"/>
      <c r="C240" s="257"/>
      <c r="D240" s="235" t="s">
        <v>175</v>
      </c>
      <c r="E240" s="258" t="s">
        <v>19</v>
      </c>
      <c r="F240" s="259" t="s">
        <v>319</v>
      </c>
      <c r="G240" s="257"/>
      <c r="H240" s="258" t="s">
        <v>19</v>
      </c>
      <c r="I240" s="260"/>
      <c r="J240" s="257"/>
      <c r="K240" s="257"/>
      <c r="L240" s="261"/>
      <c r="M240" s="262"/>
      <c r="N240" s="263"/>
      <c r="O240" s="263"/>
      <c r="P240" s="263"/>
      <c r="Q240" s="263"/>
      <c r="R240" s="263"/>
      <c r="S240" s="263"/>
      <c r="T240" s="264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5" t="s">
        <v>175</v>
      </c>
      <c r="AU240" s="265" t="s">
        <v>79</v>
      </c>
      <c r="AV240" s="15" t="s">
        <v>77</v>
      </c>
      <c r="AW240" s="15" t="s">
        <v>32</v>
      </c>
      <c r="AX240" s="15" t="s">
        <v>70</v>
      </c>
      <c r="AY240" s="265" t="s">
        <v>164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1097</v>
      </c>
      <c r="G241" s="234"/>
      <c r="H241" s="238">
        <v>42.100000000000001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79</v>
      </c>
      <c r="AV241" s="13" t="s">
        <v>79</v>
      </c>
      <c r="AW241" s="13" t="s">
        <v>32</v>
      </c>
      <c r="AX241" s="13" t="s">
        <v>70</v>
      </c>
      <c r="AY241" s="244" t="s">
        <v>164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1098</v>
      </c>
      <c r="G242" s="234"/>
      <c r="H242" s="238">
        <v>0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79</v>
      </c>
      <c r="AV242" s="13" t="s">
        <v>79</v>
      </c>
      <c r="AW242" s="13" t="s">
        <v>32</v>
      </c>
      <c r="AX242" s="13" t="s">
        <v>70</v>
      </c>
      <c r="AY242" s="244" t="s">
        <v>164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1099</v>
      </c>
      <c r="G243" s="234"/>
      <c r="H243" s="238">
        <v>8.4000000000000004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79</v>
      </c>
      <c r="AV243" s="13" t="s">
        <v>79</v>
      </c>
      <c r="AW243" s="13" t="s">
        <v>32</v>
      </c>
      <c r="AX243" s="13" t="s">
        <v>70</v>
      </c>
      <c r="AY243" s="244" t="s">
        <v>164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1100</v>
      </c>
      <c r="G244" s="234"/>
      <c r="H244" s="238">
        <v>13.300000000000001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79</v>
      </c>
      <c r="AV244" s="13" t="s">
        <v>79</v>
      </c>
      <c r="AW244" s="13" t="s">
        <v>32</v>
      </c>
      <c r="AX244" s="13" t="s">
        <v>70</v>
      </c>
      <c r="AY244" s="244" t="s">
        <v>164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1101</v>
      </c>
      <c r="G245" s="234"/>
      <c r="H245" s="238">
        <v>0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79</v>
      </c>
      <c r="AV245" s="13" t="s">
        <v>79</v>
      </c>
      <c r="AW245" s="13" t="s">
        <v>32</v>
      </c>
      <c r="AX245" s="13" t="s">
        <v>70</v>
      </c>
      <c r="AY245" s="244" t="s">
        <v>164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1102</v>
      </c>
      <c r="G246" s="234"/>
      <c r="H246" s="238">
        <v>0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79</v>
      </c>
      <c r="AV246" s="13" t="s">
        <v>79</v>
      </c>
      <c r="AW246" s="13" t="s">
        <v>32</v>
      </c>
      <c r="AX246" s="13" t="s">
        <v>70</v>
      </c>
      <c r="AY246" s="244" t="s">
        <v>164</v>
      </c>
    </row>
    <row r="247" s="16" customFormat="1">
      <c r="A247" s="16"/>
      <c r="B247" s="266"/>
      <c r="C247" s="267"/>
      <c r="D247" s="235" t="s">
        <v>175</v>
      </c>
      <c r="E247" s="268" t="s">
        <v>19</v>
      </c>
      <c r="F247" s="269" t="s">
        <v>291</v>
      </c>
      <c r="G247" s="267"/>
      <c r="H247" s="270">
        <v>63.799999999999997</v>
      </c>
      <c r="I247" s="271"/>
      <c r="J247" s="267"/>
      <c r="K247" s="267"/>
      <c r="L247" s="272"/>
      <c r="M247" s="273"/>
      <c r="N247" s="274"/>
      <c r="O247" s="274"/>
      <c r="P247" s="274"/>
      <c r="Q247" s="274"/>
      <c r="R247" s="274"/>
      <c r="S247" s="274"/>
      <c r="T247" s="275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T247" s="276" t="s">
        <v>175</v>
      </c>
      <c r="AU247" s="276" t="s">
        <v>79</v>
      </c>
      <c r="AV247" s="16" t="s">
        <v>183</v>
      </c>
      <c r="AW247" s="16" t="s">
        <v>32</v>
      </c>
      <c r="AX247" s="16" t="s">
        <v>70</v>
      </c>
      <c r="AY247" s="276" t="s">
        <v>164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177</v>
      </c>
      <c r="G248" s="246"/>
      <c r="H248" s="249">
        <v>164.81999999999999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79</v>
      </c>
      <c r="AV248" s="14" t="s">
        <v>171</v>
      </c>
      <c r="AW248" s="14" t="s">
        <v>32</v>
      </c>
      <c r="AX248" s="14" t="s">
        <v>77</v>
      </c>
      <c r="AY248" s="255" t="s">
        <v>164</v>
      </c>
    </row>
    <row r="249" s="2" customFormat="1" ht="24.15" customHeight="1">
      <c r="A249" s="41"/>
      <c r="B249" s="42"/>
      <c r="C249" s="215" t="s">
        <v>7</v>
      </c>
      <c r="D249" s="215" t="s">
        <v>166</v>
      </c>
      <c r="E249" s="216" t="s">
        <v>293</v>
      </c>
      <c r="F249" s="217" t="s">
        <v>294</v>
      </c>
      <c r="G249" s="218" t="s">
        <v>295</v>
      </c>
      <c r="H249" s="219">
        <v>329.63999999999999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41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79</v>
      </c>
      <c r="AY249" s="20" t="s">
        <v>164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77</v>
      </c>
      <c r="BK249" s="227">
        <f>ROUND(I249*H249,2)</f>
        <v>0</v>
      </c>
      <c r="BL249" s="20" t="s">
        <v>171</v>
      </c>
      <c r="BM249" s="226" t="s">
        <v>1132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297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79</v>
      </c>
    </row>
    <row r="251" s="15" customFormat="1">
      <c r="A251" s="15"/>
      <c r="B251" s="256"/>
      <c r="C251" s="257"/>
      <c r="D251" s="235" t="s">
        <v>175</v>
      </c>
      <c r="E251" s="258" t="s">
        <v>19</v>
      </c>
      <c r="F251" s="259" t="s">
        <v>290</v>
      </c>
      <c r="G251" s="257"/>
      <c r="H251" s="258" t="s">
        <v>19</v>
      </c>
      <c r="I251" s="260"/>
      <c r="J251" s="257"/>
      <c r="K251" s="257"/>
      <c r="L251" s="261"/>
      <c r="M251" s="262"/>
      <c r="N251" s="263"/>
      <c r="O251" s="263"/>
      <c r="P251" s="263"/>
      <c r="Q251" s="263"/>
      <c r="R251" s="263"/>
      <c r="S251" s="263"/>
      <c r="T251" s="264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5" t="s">
        <v>175</v>
      </c>
      <c r="AU251" s="265" t="s">
        <v>79</v>
      </c>
      <c r="AV251" s="15" t="s">
        <v>77</v>
      </c>
      <c r="AW251" s="15" t="s">
        <v>32</v>
      </c>
      <c r="AX251" s="15" t="s">
        <v>70</v>
      </c>
      <c r="AY251" s="265" t="s">
        <v>164</v>
      </c>
    </row>
    <row r="252" s="15" customFormat="1">
      <c r="A252" s="15"/>
      <c r="B252" s="256"/>
      <c r="C252" s="257"/>
      <c r="D252" s="235" t="s">
        <v>175</v>
      </c>
      <c r="E252" s="258" t="s">
        <v>19</v>
      </c>
      <c r="F252" s="259" t="s">
        <v>223</v>
      </c>
      <c r="G252" s="257"/>
      <c r="H252" s="258" t="s">
        <v>19</v>
      </c>
      <c r="I252" s="260"/>
      <c r="J252" s="257"/>
      <c r="K252" s="257"/>
      <c r="L252" s="261"/>
      <c r="M252" s="262"/>
      <c r="N252" s="263"/>
      <c r="O252" s="263"/>
      <c r="P252" s="263"/>
      <c r="Q252" s="263"/>
      <c r="R252" s="263"/>
      <c r="S252" s="263"/>
      <c r="T252" s="264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5" t="s">
        <v>175</v>
      </c>
      <c r="AU252" s="265" t="s">
        <v>79</v>
      </c>
      <c r="AV252" s="15" t="s">
        <v>77</v>
      </c>
      <c r="AW252" s="15" t="s">
        <v>32</v>
      </c>
      <c r="AX252" s="15" t="s">
        <v>70</v>
      </c>
      <c r="AY252" s="265" t="s">
        <v>164</v>
      </c>
    </row>
    <row r="253" s="15" customFormat="1">
      <c r="A253" s="15"/>
      <c r="B253" s="256"/>
      <c r="C253" s="257"/>
      <c r="D253" s="235" t="s">
        <v>175</v>
      </c>
      <c r="E253" s="258" t="s">
        <v>19</v>
      </c>
      <c r="F253" s="259" t="s">
        <v>317</v>
      </c>
      <c r="G253" s="257"/>
      <c r="H253" s="258" t="s">
        <v>19</v>
      </c>
      <c r="I253" s="260"/>
      <c r="J253" s="257"/>
      <c r="K253" s="257"/>
      <c r="L253" s="261"/>
      <c r="M253" s="262"/>
      <c r="N253" s="263"/>
      <c r="O253" s="263"/>
      <c r="P253" s="263"/>
      <c r="Q253" s="263"/>
      <c r="R253" s="263"/>
      <c r="S253" s="263"/>
      <c r="T253" s="264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5" t="s">
        <v>175</v>
      </c>
      <c r="AU253" s="265" t="s">
        <v>79</v>
      </c>
      <c r="AV253" s="15" t="s">
        <v>77</v>
      </c>
      <c r="AW253" s="15" t="s">
        <v>32</v>
      </c>
      <c r="AX253" s="15" t="s">
        <v>70</v>
      </c>
      <c r="AY253" s="265" t="s">
        <v>164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1090</v>
      </c>
      <c r="G254" s="234"/>
      <c r="H254" s="238">
        <v>19.199999999999999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79</v>
      </c>
      <c r="AV254" s="13" t="s">
        <v>79</v>
      </c>
      <c r="AW254" s="13" t="s">
        <v>32</v>
      </c>
      <c r="AX254" s="13" t="s">
        <v>70</v>
      </c>
      <c r="AY254" s="244" t="s">
        <v>164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1091</v>
      </c>
      <c r="G255" s="234"/>
      <c r="H255" s="238">
        <v>25.359999999999999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79</v>
      </c>
      <c r="AV255" s="13" t="s">
        <v>79</v>
      </c>
      <c r="AW255" s="13" t="s">
        <v>32</v>
      </c>
      <c r="AX255" s="13" t="s">
        <v>70</v>
      </c>
      <c r="AY255" s="244" t="s">
        <v>164</v>
      </c>
    </row>
    <row r="256" s="13" customFormat="1">
      <c r="A256" s="13"/>
      <c r="B256" s="233"/>
      <c r="C256" s="234"/>
      <c r="D256" s="235" t="s">
        <v>175</v>
      </c>
      <c r="E256" s="236" t="s">
        <v>19</v>
      </c>
      <c r="F256" s="237" t="s">
        <v>1092</v>
      </c>
      <c r="G256" s="234"/>
      <c r="H256" s="238">
        <v>13.08</v>
      </c>
      <c r="I256" s="239"/>
      <c r="J256" s="234"/>
      <c r="K256" s="234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175</v>
      </c>
      <c r="AU256" s="244" t="s">
        <v>79</v>
      </c>
      <c r="AV256" s="13" t="s">
        <v>79</v>
      </c>
      <c r="AW256" s="13" t="s">
        <v>32</v>
      </c>
      <c r="AX256" s="13" t="s">
        <v>70</v>
      </c>
      <c r="AY256" s="244" t="s">
        <v>164</v>
      </c>
    </row>
    <row r="257" s="13" customFormat="1">
      <c r="A257" s="13"/>
      <c r="B257" s="233"/>
      <c r="C257" s="234"/>
      <c r="D257" s="235" t="s">
        <v>175</v>
      </c>
      <c r="E257" s="236" t="s">
        <v>19</v>
      </c>
      <c r="F257" s="237" t="s">
        <v>1093</v>
      </c>
      <c r="G257" s="234"/>
      <c r="H257" s="238">
        <v>4.5</v>
      </c>
      <c r="I257" s="239"/>
      <c r="J257" s="234"/>
      <c r="K257" s="234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175</v>
      </c>
      <c r="AU257" s="244" t="s">
        <v>79</v>
      </c>
      <c r="AV257" s="13" t="s">
        <v>79</v>
      </c>
      <c r="AW257" s="13" t="s">
        <v>32</v>
      </c>
      <c r="AX257" s="13" t="s">
        <v>70</v>
      </c>
      <c r="AY257" s="244" t="s">
        <v>164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1094</v>
      </c>
      <c r="G258" s="234"/>
      <c r="H258" s="238">
        <v>9.5999999999999996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79</v>
      </c>
      <c r="AV258" s="13" t="s">
        <v>79</v>
      </c>
      <c r="AW258" s="13" t="s">
        <v>32</v>
      </c>
      <c r="AX258" s="13" t="s">
        <v>70</v>
      </c>
      <c r="AY258" s="244" t="s">
        <v>164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1095</v>
      </c>
      <c r="G259" s="234"/>
      <c r="H259" s="238">
        <v>29.280000000000001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79</v>
      </c>
      <c r="AV259" s="13" t="s">
        <v>79</v>
      </c>
      <c r="AW259" s="13" t="s">
        <v>32</v>
      </c>
      <c r="AX259" s="13" t="s">
        <v>70</v>
      </c>
      <c r="AY259" s="244" t="s">
        <v>164</v>
      </c>
    </row>
    <row r="260" s="16" customFormat="1">
      <c r="A260" s="16"/>
      <c r="B260" s="266"/>
      <c r="C260" s="267"/>
      <c r="D260" s="235" t="s">
        <v>175</v>
      </c>
      <c r="E260" s="268" t="s">
        <v>19</v>
      </c>
      <c r="F260" s="269" t="s">
        <v>291</v>
      </c>
      <c r="G260" s="267"/>
      <c r="H260" s="270">
        <v>101.02</v>
      </c>
      <c r="I260" s="271"/>
      <c r="J260" s="267"/>
      <c r="K260" s="267"/>
      <c r="L260" s="272"/>
      <c r="M260" s="273"/>
      <c r="N260" s="274"/>
      <c r="O260" s="274"/>
      <c r="P260" s="274"/>
      <c r="Q260" s="274"/>
      <c r="R260" s="274"/>
      <c r="S260" s="274"/>
      <c r="T260" s="275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T260" s="276" t="s">
        <v>175</v>
      </c>
      <c r="AU260" s="276" t="s">
        <v>79</v>
      </c>
      <c r="AV260" s="16" t="s">
        <v>183</v>
      </c>
      <c r="AW260" s="16" t="s">
        <v>32</v>
      </c>
      <c r="AX260" s="16" t="s">
        <v>70</v>
      </c>
      <c r="AY260" s="276" t="s">
        <v>164</v>
      </c>
    </row>
    <row r="261" s="15" customFormat="1">
      <c r="A261" s="15"/>
      <c r="B261" s="256"/>
      <c r="C261" s="257"/>
      <c r="D261" s="235" t="s">
        <v>175</v>
      </c>
      <c r="E261" s="258" t="s">
        <v>19</v>
      </c>
      <c r="F261" s="259" t="s">
        <v>319</v>
      </c>
      <c r="G261" s="257"/>
      <c r="H261" s="258" t="s">
        <v>19</v>
      </c>
      <c r="I261" s="260"/>
      <c r="J261" s="257"/>
      <c r="K261" s="257"/>
      <c r="L261" s="261"/>
      <c r="M261" s="262"/>
      <c r="N261" s="263"/>
      <c r="O261" s="263"/>
      <c r="P261" s="263"/>
      <c r="Q261" s="263"/>
      <c r="R261" s="263"/>
      <c r="S261" s="263"/>
      <c r="T261" s="264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5" t="s">
        <v>175</v>
      </c>
      <c r="AU261" s="265" t="s">
        <v>79</v>
      </c>
      <c r="AV261" s="15" t="s">
        <v>77</v>
      </c>
      <c r="AW261" s="15" t="s">
        <v>32</v>
      </c>
      <c r="AX261" s="15" t="s">
        <v>70</v>
      </c>
      <c r="AY261" s="265" t="s">
        <v>164</v>
      </c>
    </row>
    <row r="262" s="13" customFormat="1">
      <c r="A262" s="13"/>
      <c r="B262" s="233"/>
      <c r="C262" s="234"/>
      <c r="D262" s="235" t="s">
        <v>175</v>
      </c>
      <c r="E262" s="236" t="s">
        <v>19</v>
      </c>
      <c r="F262" s="237" t="s">
        <v>1097</v>
      </c>
      <c r="G262" s="234"/>
      <c r="H262" s="238">
        <v>42.100000000000001</v>
      </c>
      <c r="I262" s="239"/>
      <c r="J262" s="234"/>
      <c r="K262" s="234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175</v>
      </c>
      <c r="AU262" s="244" t="s">
        <v>79</v>
      </c>
      <c r="AV262" s="13" t="s">
        <v>79</v>
      </c>
      <c r="AW262" s="13" t="s">
        <v>32</v>
      </c>
      <c r="AX262" s="13" t="s">
        <v>70</v>
      </c>
      <c r="AY262" s="244" t="s">
        <v>164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1098</v>
      </c>
      <c r="G263" s="234"/>
      <c r="H263" s="238">
        <v>0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79</v>
      </c>
      <c r="AV263" s="13" t="s">
        <v>79</v>
      </c>
      <c r="AW263" s="13" t="s">
        <v>32</v>
      </c>
      <c r="AX263" s="13" t="s">
        <v>70</v>
      </c>
      <c r="AY263" s="244" t="s">
        <v>164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1099</v>
      </c>
      <c r="G264" s="234"/>
      <c r="H264" s="238">
        <v>8.4000000000000004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79</v>
      </c>
      <c r="AV264" s="13" t="s">
        <v>79</v>
      </c>
      <c r="AW264" s="13" t="s">
        <v>32</v>
      </c>
      <c r="AX264" s="13" t="s">
        <v>70</v>
      </c>
      <c r="AY264" s="244" t="s">
        <v>164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1100</v>
      </c>
      <c r="G265" s="234"/>
      <c r="H265" s="238">
        <v>13.300000000000001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79</v>
      </c>
      <c r="AV265" s="13" t="s">
        <v>79</v>
      </c>
      <c r="AW265" s="13" t="s">
        <v>32</v>
      </c>
      <c r="AX265" s="13" t="s">
        <v>70</v>
      </c>
      <c r="AY265" s="244" t="s">
        <v>164</v>
      </c>
    </row>
    <row r="266" s="13" customFormat="1">
      <c r="A266" s="13"/>
      <c r="B266" s="233"/>
      <c r="C266" s="234"/>
      <c r="D266" s="235" t="s">
        <v>175</v>
      </c>
      <c r="E266" s="236" t="s">
        <v>19</v>
      </c>
      <c r="F266" s="237" t="s">
        <v>1101</v>
      </c>
      <c r="G266" s="234"/>
      <c r="H266" s="238">
        <v>0</v>
      </c>
      <c r="I266" s="239"/>
      <c r="J266" s="234"/>
      <c r="K266" s="234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175</v>
      </c>
      <c r="AU266" s="244" t="s">
        <v>79</v>
      </c>
      <c r="AV266" s="13" t="s">
        <v>79</v>
      </c>
      <c r="AW266" s="13" t="s">
        <v>32</v>
      </c>
      <c r="AX266" s="13" t="s">
        <v>70</v>
      </c>
      <c r="AY266" s="244" t="s">
        <v>164</v>
      </c>
    </row>
    <row r="267" s="13" customFormat="1">
      <c r="A267" s="13"/>
      <c r="B267" s="233"/>
      <c r="C267" s="234"/>
      <c r="D267" s="235" t="s">
        <v>175</v>
      </c>
      <c r="E267" s="236" t="s">
        <v>19</v>
      </c>
      <c r="F267" s="237" t="s">
        <v>1102</v>
      </c>
      <c r="G267" s="234"/>
      <c r="H267" s="238">
        <v>0</v>
      </c>
      <c r="I267" s="239"/>
      <c r="J267" s="234"/>
      <c r="K267" s="234"/>
      <c r="L267" s="240"/>
      <c r="M267" s="241"/>
      <c r="N267" s="242"/>
      <c r="O267" s="242"/>
      <c r="P267" s="242"/>
      <c r="Q267" s="242"/>
      <c r="R267" s="242"/>
      <c r="S267" s="242"/>
      <c r="T267" s="24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4" t="s">
        <v>175</v>
      </c>
      <c r="AU267" s="244" t="s">
        <v>79</v>
      </c>
      <c r="AV267" s="13" t="s">
        <v>79</v>
      </c>
      <c r="AW267" s="13" t="s">
        <v>32</v>
      </c>
      <c r="AX267" s="13" t="s">
        <v>70</v>
      </c>
      <c r="AY267" s="244" t="s">
        <v>164</v>
      </c>
    </row>
    <row r="268" s="16" customFormat="1">
      <c r="A268" s="16"/>
      <c r="B268" s="266"/>
      <c r="C268" s="267"/>
      <c r="D268" s="235" t="s">
        <v>175</v>
      </c>
      <c r="E268" s="268" t="s">
        <v>19</v>
      </c>
      <c r="F268" s="269" t="s">
        <v>291</v>
      </c>
      <c r="G268" s="267"/>
      <c r="H268" s="270">
        <v>63.799999999999997</v>
      </c>
      <c r="I268" s="271"/>
      <c r="J268" s="267"/>
      <c r="K268" s="267"/>
      <c r="L268" s="272"/>
      <c r="M268" s="273"/>
      <c r="N268" s="274"/>
      <c r="O268" s="274"/>
      <c r="P268" s="274"/>
      <c r="Q268" s="274"/>
      <c r="R268" s="274"/>
      <c r="S268" s="274"/>
      <c r="T268" s="275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T268" s="276" t="s">
        <v>175</v>
      </c>
      <c r="AU268" s="276" t="s">
        <v>79</v>
      </c>
      <c r="AV268" s="16" t="s">
        <v>183</v>
      </c>
      <c r="AW268" s="16" t="s">
        <v>32</v>
      </c>
      <c r="AX268" s="16" t="s">
        <v>70</v>
      </c>
      <c r="AY268" s="276" t="s">
        <v>164</v>
      </c>
    </row>
    <row r="269" s="14" customFormat="1">
      <c r="A269" s="14"/>
      <c r="B269" s="245"/>
      <c r="C269" s="246"/>
      <c r="D269" s="235" t="s">
        <v>175</v>
      </c>
      <c r="E269" s="247" t="s">
        <v>19</v>
      </c>
      <c r="F269" s="248" t="s">
        <v>177</v>
      </c>
      <c r="G269" s="246"/>
      <c r="H269" s="249">
        <v>164.81999999999999</v>
      </c>
      <c r="I269" s="250"/>
      <c r="J269" s="246"/>
      <c r="K269" s="246"/>
      <c r="L269" s="251"/>
      <c r="M269" s="252"/>
      <c r="N269" s="253"/>
      <c r="O269" s="253"/>
      <c r="P269" s="253"/>
      <c r="Q269" s="253"/>
      <c r="R269" s="253"/>
      <c r="S269" s="253"/>
      <c r="T269" s="25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5" t="s">
        <v>175</v>
      </c>
      <c r="AU269" s="255" t="s">
        <v>79</v>
      </c>
      <c r="AV269" s="14" t="s">
        <v>171</v>
      </c>
      <c r="AW269" s="14" t="s">
        <v>32</v>
      </c>
      <c r="AX269" s="14" t="s">
        <v>77</v>
      </c>
      <c r="AY269" s="255" t="s">
        <v>164</v>
      </c>
    </row>
    <row r="270" s="13" customFormat="1">
      <c r="A270" s="13"/>
      <c r="B270" s="233"/>
      <c r="C270" s="234"/>
      <c r="D270" s="235" t="s">
        <v>175</v>
      </c>
      <c r="E270" s="234"/>
      <c r="F270" s="237" t="s">
        <v>1133</v>
      </c>
      <c r="G270" s="234"/>
      <c r="H270" s="238">
        <v>329.63999999999999</v>
      </c>
      <c r="I270" s="239"/>
      <c r="J270" s="234"/>
      <c r="K270" s="234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175</v>
      </c>
      <c r="AU270" s="244" t="s">
        <v>79</v>
      </c>
      <c r="AV270" s="13" t="s">
        <v>79</v>
      </c>
      <c r="AW270" s="13" t="s">
        <v>4</v>
      </c>
      <c r="AX270" s="13" t="s">
        <v>77</v>
      </c>
      <c r="AY270" s="244" t="s">
        <v>164</v>
      </c>
    </row>
    <row r="271" s="2" customFormat="1" ht="24.15" customHeight="1">
      <c r="A271" s="41"/>
      <c r="B271" s="42"/>
      <c r="C271" s="215" t="s">
        <v>312</v>
      </c>
      <c r="D271" s="215" t="s">
        <v>166</v>
      </c>
      <c r="E271" s="216" t="s">
        <v>300</v>
      </c>
      <c r="F271" s="217" t="s">
        <v>301</v>
      </c>
      <c r="G271" s="218" t="s">
        <v>220</v>
      </c>
      <c r="H271" s="219">
        <v>130.72999999999999</v>
      </c>
      <c r="I271" s="220"/>
      <c r="J271" s="221">
        <f>ROUND(I271*H271,2)</f>
        <v>0</v>
      </c>
      <c r="K271" s="217" t="s">
        <v>170</v>
      </c>
      <c r="L271" s="47"/>
      <c r="M271" s="222" t="s">
        <v>19</v>
      </c>
      <c r="N271" s="223" t="s">
        <v>41</v>
      </c>
      <c r="O271" s="87"/>
      <c r="P271" s="224">
        <f>O271*H271</f>
        <v>0</v>
      </c>
      <c r="Q271" s="224">
        <v>0</v>
      </c>
      <c r="R271" s="224">
        <f>Q271*H271</f>
        <v>0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171</v>
      </c>
      <c r="AT271" s="226" t="s">
        <v>166</v>
      </c>
      <c r="AU271" s="226" t="s">
        <v>79</v>
      </c>
      <c r="AY271" s="20" t="s">
        <v>164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77</v>
      </c>
      <c r="BK271" s="227">
        <f>ROUND(I271*H271,2)</f>
        <v>0</v>
      </c>
      <c r="BL271" s="20" t="s">
        <v>171</v>
      </c>
      <c r="BM271" s="226" t="s">
        <v>1134</v>
      </c>
    </row>
    <row r="272" s="2" customFormat="1">
      <c r="A272" s="41"/>
      <c r="B272" s="42"/>
      <c r="C272" s="43"/>
      <c r="D272" s="228" t="s">
        <v>173</v>
      </c>
      <c r="E272" s="43"/>
      <c r="F272" s="229" t="s">
        <v>303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173</v>
      </c>
      <c r="AU272" s="20" t="s">
        <v>79</v>
      </c>
    </row>
    <row r="273" s="15" customFormat="1">
      <c r="A273" s="15"/>
      <c r="B273" s="256"/>
      <c r="C273" s="257"/>
      <c r="D273" s="235" t="s">
        <v>175</v>
      </c>
      <c r="E273" s="258" t="s">
        <v>19</v>
      </c>
      <c r="F273" s="259" t="s">
        <v>223</v>
      </c>
      <c r="G273" s="257"/>
      <c r="H273" s="258" t="s">
        <v>19</v>
      </c>
      <c r="I273" s="260"/>
      <c r="J273" s="257"/>
      <c r="K273" s="257"/>
      <c r="L273" s="261"/>
      <c r="M273" s="262"/>
      <c r="N273" s="263"/>
      <c r="O273" s="263"/>
      <c r="P273" s="263"/>
      <c r="Q273" s="263"/>
      <c r="R273" s="263"/>
      <c r="S273" s="263"/>
      <c r="T273" s="264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5" t="s">
        <v>175</v>
      </c>
      <c r="AU273" s="265" t="s">
        <v>79</v>
      </c>
      <c r="AV273" s="15" t="s">
        <v>77</v>
      </c>
      <c r="AW273" s="15" t="s">
        <v>32</v>
      </c>
      <c r="AX273" s="15" t="s">
        <v>70</v>
      </c>
      <c r="AY273" s="265" t="s">
        <v>164</v>
      </c>
    </row>
    <row r="274" s="15" customFormat="1">
      <c r="A274" s="15"/>
      <c r="B274" s="256"/>
      <c r="C274" s="257"/>
      <c r="D274" s="235" t="s">
        <v>175</v>
      </c>
      <c r="E274" s="258" t="s">
        <v>19</v>
      </c>
      <c r="F274" s="259" t="s">
        <v>317</v>
      </c>
      <c r="G274" s="257"/>
      <c r="H274" s="258" t="s">
        <v>19</v>
      </c>
      <c r="I274" s="260"/>
      <c r="J274" s="257"/>
      <c r="K274" s="257"/>
      <c r="L274" s="261"/>
      <c r="M274" s="262"/>
      <c r="N274" s="263"/>
      <c r="O274" s="263"/>
      <c r="P274" s="263"/>
      <c r="Q274" s="263"/>
      <c r="R274" s="263"/>
      <c r="S274" s="263"/>
      <c r="T274" s="264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5" t="s">
        <v>175</v>
      </c>
      <c r="AU274" s="265" t="s">
        <v>79</v>
      </c>
      <c r="AV274" s="15" t="s">
        <v>77</v>
      </c>
      <c r="AW274" s="15" t="s">
        <v>32</v>
      </c>
      <c r="AX274" s="15" t="s">
        <v>70</v>
      </c>
      <c r="AY274" s="265" t="s">
        <v>164</v>
      </c>
    </row>
    <row r="275" s="13" customFormat="1">
      <c r="A275" s="13"/>
      <c r="B275" s="233"/>
      <c r="C275" s="234"/>
      <c r="D275" s="235" t="s">
        <v>175</v>
      </c>
      <c r="E275" s="236" t="s">
        <v>19</v>
      </c>
      <c r="F275" s="237" t="s">
        <v>1090</v>
      </c>
      <c r="G275" s="234"/>
      <c r="H275" s="238">
        <v>19.199999999999999</v>
      </c>
      <c r="I275" s="239"/>
      <c r="J275" s="234"/>
      <c r="K275" s="234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175</v>
      </c>
      <c r="AU275" s="244" t="s">
        <v>79</v>
      </c>
      <c r="AV275" s="13" t="s">
        <v>79</v>
      </c>
      <c r="AW275" s="13" t="s">
        <v>32</v>
      </c>
      <c r="AX275" s="13" t="s">
        <v>70</v>
      </c>
      <c r="AY275" s="244" t="s">
        <v>164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1091</v>
      </c>
      <c r="G276" s="234"/>
      <c r="H276" s="238">
        <v>25.359999999999999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79</v>
      </c>
      <c r="AV276" s="13" t="s">
        <v>79</v>
      </c>
      <c r="AW276" s="13" t="s">
        <v>32</v>
      </c>
      <c r="AX276" s="13" t="s">
        <v>70</v>
      </c>
      <c r="AY276" s="244" t="s">
        <v>164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1092</v>
      </c>
      <c r="G277" s="234"/>
      <c r="H277" s="238">
        <v>13.08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79</v>
      </c>
      <c r="AV277" s="13" t="s">
        <v>79</v>
      </c>
      <c r="AW277" s="13" t="s">
        <v>32</v>
      </c>
      <c r="AX277" s="13" t="s">
        <v>70</v>
      </c>
      <c r="AY277" s="244" t="s">
        <v>164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1093</v>
      </c>
      <c r="G278" s="234"/>
      <c r="H278" s="238">
        <v>4.5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79</v>
      </c>
      <c r="AV278" s="13" t="s">
        <v>79</v>
      </c>
      <c r="AW278" s="13" t="s">
        <v>32</v>
      </c>
      <c r="AX278" s="13" t="s">
        <v>70</v>
      </c>
      <c r="AY278" s="244" t="s">
        <v>164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1094</v>
      </c>
      <c r="G279" s="234"/>
      <c r="H279" s="238">
        <v>9.5999999999999996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79</v>
      </c>
      <c r="AV279" s="13" t="s">
        <v>79</v>
      </c>
      <c r="AW279" s="13" t="s">
        <v>32</v>
      </c>
      <c r="AX279" s="13" t="s">
        <v>70</v>
      </c>
      <c r="AY279" s="244" t="s">
        <v>164</v>
      </c>
    </row>
    <row r="280" s="13" customFormat="1">
      <c r="A280" s="13"/>
      <c r="B280" s="233"/>
      <c r="C280" s="234"/>
      <c r="D280" s="235" t="s">
        <v>175</v>
      </c>
      <c r="E280" s="236" t="s">
        <v>19</v>
      </c>
      <c r="F280" s="237" t="s">
        <v>1095</v>
      </c>
      <c r="G280" s="234"/>
      <c r="H280" s="238">
        <v>29.280000000000001</v>
      </c>
      <c r="I280" s="239"/>
      <c r="J280" s="234"/>
      <c r="K280" s="234"/>
      <c r="L280" s="240"/>
      <c r="M280" s="241"/>
      <c r="N280" s="242"/>
      <c r="O280" s="242"/>
      <c r="P280" s="242"/>
      <c r="Q280" s="242"/>
      <c r="R280" s="242"/>
      <c r="S280" s="242"/>
      <c r="T280" s="24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4" t="s">
        <v>175</v>
      </c>
      <c r="AU280" s="244" t="s">
        <v>79</v>
      </c>
      <c r="AV280" s="13" t="s">
        <v>79</v>
      </c>
      <c r="AW280" s="13" t="s">
        <v>32</v>
      </c>
      <c r="AX280" s="13" t="s">
        <v>70</v>
      </c>
      <c r="AY280" s="244" t="s">
        <v>164</v>
      </c>
    </row>
    <row r="281" s="16" customFormat="1">
      <c r="A281" s="16"/>
      <c r="B281" s="266"/>
      <c r="C281" s="267"/>
      <c r="D281" s="235" t="s">
        <v>175</v>
      </c>
      <c r="E281" s="268" t="s">
        <v>19</v>
      </c>
      <c r="F281" s="269" t="s">
        <v>291</v>
      </c>
      <c r="G281" s="267"/>
      <c r="H281" s="270">
        <v>101.02</v>
      </c>
      <c r="I281" s="271"/>
      <c r="J281" s="267"/>
      <c r="K281" s="267"/>
      <c r="L281" s="272"/>
      <c r="M281" s="273"/>
      <c r="N281" s="274"/>
      <c r="O281" s="274"/>
      <c r="P281" s="274"/>
      <c r="Q281" s="274"/>
      <c r="R281" s="274"/>
      <c r="S281" s="274"/>
      <c r="T281" s="275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T281" s="276" t="s">
        <v>175</v>
      </c>
      <c r="AU281" s="276" t="s">
        <v>79</v>
      </c>
      <c r="AV281" s="16" t="s">
        <v>183</v>
      </c>
      <c r="AW281" s="16" t="s">
        <v>32</v>
      </c>
      <c r="AX281" s="16" t="s">
        <v>70</v>
      </c>
      <c r="AY281" s="276" t="s">
        <v>164</v>
      </c>
    </row>
    <row r="282" s="15" customFormat="1">
      <c r="A282" s="15"/>
      <c r="B282" s="256"/>
      <c r="C282" s="257"/>
      <c r="D282" s="235" t="s">
        <v>175</v>
      </c>
      <c r="E282" s="258" t="s">
        <v>19</v>
      </c>
      <c r="F282" s="259" t="s">
        <v>319</v>
      </c>
      <c r="G282" s="257"/>
      <c r="H282" s="258" t="s">
        <v>19</v>
      </c>
      <c r="I282" s="260"/>
      <c r="J282" s="257"/>
      <c r="K282" s="257"/>
      <c r="L282" s="261"/>
      <c r="M282" s="262"/>
      <c r="N282" s="263"/>
      <c r="O282" s="263"/>
      <c r="P282" s="263"/>
      <c r="Q282" s="263"/>
      <c r="R282" s="263"/>
      <c r="S282" s="263"/>
      <c r="T282" s="26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5" t="s">
        <v>175</v>
      </c>
      <c r="AU282" s="265" t="s">
        <v>79</v>
      </c>
      <c r="AV282" s="15" t="s">
        <v>77</v>
      </c>
      <c r="AW282" s="15" t="s">
        <v>32</v>
      </c>
      <c r="AX282" s="15" t="s">
        <v>70</v>
      </c>
      <c r="AY282" s="265" t="s">
        <v>164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1097</v>
      </c>
      <c r="G283" s="234"/>
      <c r="H283" s="238">
        <v>42.100000000000001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79</v>
      </c>
      <c r="AV283" s="13" t="s">
        <v>79</v>
      </c>
      <c r="AW283" s="13" t="s">
        <v>32</v>
      </c>
      <c r="AX283" s="13" t="s">
        <v>70</v>
      </c>
      <c r="AY283" s="244" t="s">
        <v>164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1098</v>
      </c>
      <c r="G284" s="234"/>
      <c r="H284" s="238">
        <v>0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79</v>
      </c>
      <c r="AV284" s="13" t="s">
        <v>79</v>
      </c>
      <c r="AW284" s="13" t="s">
        <v>32</v>
      </c>
      <c r="AX284" s="13" t="s">
        <v>70</v>
      </c>
      <c r="AY284" s="244" t="s">
        <v>164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1099</v>
      </c>
      <c r="G285" s="234"/>
      <c r="H285" s="238">
        <v>8.4000000000000004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79</v>
      </c>
      <c r="AV285" s="13" t="s">
        <v>79</v>
      </c>
      <c r="AW285" s="13" t="s">
        <v>32</v>
      </c>
      <c r="AX285" s="13" t="s">
        <v>70</v>
      </c>
      <c r="AY285" s="244" t="s">
        <v>164</v>
      </c>
    </row>
    <row r="286" s="13" customFormat="1">
      <c r="A286" s="13"/>
      <c r="B286" s="233"/>
      <c r="C286" s="234"/>
      <c r="D286" s="235" t="s">
        <v>175</v>
      </c>
      <c r="E286" s="236" t="s">
        <v>19</v>
      </c>
      <c r="F286" s="237" t="s">
        <v>1100</v>
      </c>
      <c r="G286" s="234"/>
      <c r="H286" s="238">
        <v>13.300000000000001</v>
      </c>
      <c r="I286" s="239"/>
      <c r="J286" s="234"/>
      <c r="K286" s="234"/>
      <c r="L286" s="240"/>
      <c r="M286" s="241"/>
      <c r="N286" s="242"/>
      <c r="O286" s="242"/>
      <c r="P286" s="242"/>
      <c r="Q286" s="242"/>
      <c r="R286" s="242"/>
      <c r="S286" s="242"/>
      <c r="T286" s="24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4" t="s">
        <v>175</v>
      </c>
      <c r="AU286" s="244" t="s">
        <v>79</v>
      </c>
      <c r="AV286" s="13" t="s">
        <v>79</v>
      </c>
      <c r="AW286" s="13" t="s">
        <v>32</v>
      </c>
      <c r="AX286" s="13" t="s">
        <v>70</v>
      </c>
      <c r="AY286" s="244" t="s">
        <v>164</v>
      </c>
    </row>
    <row r="287" s="13" customFormat="1">
      <c r="A287" s="13"/>
      <c r="B287" s="233"/>
      <c r="C287" s="234"/>
      <c r="D287" s="235" t="s">
        <v>175</v>
      </c>
      <c r="E287" s="236" t="s">
        <v>19</v>
      </c>
      <c r="F287" s="237" t="s">
        <v>1101</v>
      </c>
      <c r="G287" s="234"/>
      <c r="H287" s="238">
        <v>0</v>
      </c>
      <c r="I287" s="239"/>
      <c r="J287" s="234"/>
      <c r="K287" s="234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175</v>
      </c>
      <c r="AU287" s="244" t="s">
        <v>79</v>
      </c>
      <c r="AV287" s="13" t="s">
        <v>79</v>
      </c>
      <c r="AW287" s="13" t="s">
        <v>32</v>
      </c>
      <c r="AX287" s="13" t="s">
        <v>70</v>
      </c>
      <c r="AY287" s="244" t="s">
        <v>164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1102</v>
      </c>
      <c r="G288" s="234"/>
      <c r="H288" s="238">
        <v>0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79</v>
      </c>
      <c r="AV288" s="13" t="s">
        <v>79</v>
      </c>
      <c r="AW288" s="13" t="s">
        <v>32</v>
      </c>
      <c r="AX288" s="13" t="s">
        <v>70</v>
      </c>
      <c r="AY288" s="244" t="s">
        <v>164</v>
      </c>
    </row>
    <row r="289" s="16" customFormat="1">
      <c r="A289" s="16"/>
      <c r="B289" s="266"/>
      <c r="C289" s="267"/>
      <c r="D289" s="235" t="s">
        <v>175</v>
      </c>
      <c r="E289" s="268" t="s">
        <v>19</v>
      </c>
      <c r="F289" s="269" t="s">
        <v>291</v>
      </c>
      <c r="G289" s="267"/>
      <c r="H289" s="270">
        <v>63.799999999999997</v>
      </c>
      <c r="I289" s="271"/>
      <c r="J289" s="267"/>
      <c r="K289" s="267"/>
      <c r="L289" s="272"/>
      <c r="M289" s="273"/>
      <c r="N289" s="274"/>
      <c r="O289" s="274"/>
      <c r="P289" s="274"/>
      <c r="Q289" s="274"/>
      <c r="R289" s="274"/>
      <c r="S289" s="274"/>
      <c r="T289" s="275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T289" s="276" t="s">
        <v>175</v>
      </c>
      <c r="AU289" s="276" t="s">
        <v>79</v>
      </c>
      <c r="AV289" s="16" t="s">
        <v>183</v>
      </c>
      <c r="AW289" s="16" t="s">
        <v>32</v>
      </c>
      <c r="AX289" s="16" t="s">
        <v>70</v>
      </c>
      <c r="AY289" s="276" t="s">
        <v>164</v>
      </c>
    </row>
    <row r="290" s="13" customFormat="1">
      <c r="A290" s="13"/>
      <c r="B290" s="233"/>
      <c r="C290" s="234"/>
      <c r="D290" s="235" t="s">
        <v>175</v>
      </c>
      <c r="E290" s="236" t="s">
        <v>19</v>
      </c>
      <c r="F290" s="237" t="s">
        <v>1135</v>
      </c>
      <c r="G290" s="234"/>
      <c r="H290" s="238">
        <v>-34.090000000000003</v>
      </c>
      <c r="I290" s="239"/>
      <c r="J290" s="234"/>
      <c r="K290" s="234"/>
      <c r="L290" s="240"/>
      <c r="M290" s="241"/>
      <c r="N290" s="242"/>
      <c r="O290" s="242"/>
      <c r="P290" s="242"/>
      <c r="Q290" s="242"/>
      <c r="R290" s="242"/>
      <c r="S290" s="242"/>
      <c r="T290" s="24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4" t="s">
        <v>175</v>
      </c>
      <c r="AU290" s="244" t="s">
        <v>79</v>
      </c>
      <c r="AV290" s="13" t="s">
        <v>79</v>
      </c>
      <c r="AW290" s="13" t="s">
        <v>32</v>
      </c>
      <c r="AX290" s="13" t="s">
        <v>70</v>
      </c>
      <c r="AY290" s="244" t="s">
        <v>164</v>
      </c>
    </row>
    <row r="291" s="16" customFormat="1">
      <c r="A291" s="16"/>
      <c r="B291" s="266"/>
      <c r="C291" s="267"/>
      <c r="D291" s="235" t="s">
        <v>175</v>
      </c>
      <c r="E291" s="268" t="s">
        <v>19</v>
      </c>
      <c r="F291" s="269" t="s">
        <v>291</v>
      </c>
      <c r="G291" s="267"/>
      <c r="H291" s="270">
        <v>-34.090000000000003</v>
      </c>
      <c r="I291" s="271"/>
      <c r="J291" s="267"/>
      <c r="K291" s="267"/>
      <c r="L291" s="272"/>
      <c r="M291" s="273"/>
      <c r="N291" s="274"/>
      <c r="O291" s="274"/>
      <c r="P291" s="274"/>
      <c r="Q291" s="274"/>
      <c r="R291" s="274"/>
      <c r="S291" s="274"/>
      <c r="T291" s="275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T291" s="276" t="s">
        <v>175</v>
      </c>
      <c r="AU291" s="276" t="s">
        <v>79</v>
      </c>
      <c r="AV291" s="16" t="s">
        <v>183</v>
      </c>
      <c r="AW291" s="16" t="s">
        <v>32</v>
      </c>
      <c r="AX291" s="16" t="s">
        <v>70</v>
      </c>
      <c r="AY291" s="276" t="s">
        <v>164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177</v>
      </c>
      <c r="G292" s="246"/>
      <c r="H292" s="249">
        <v>130.72999999999999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79</v>
      </c>
      <c r="AV292" s="14" t="s">
        <v>171</v>
      </c>
      <c r="AW292" s="14" t="s">
        <v>32</v>
      </c>
      <c r="AX292" s="14" t="s">
        <v>77</v>
      </c>
      <c r="AY292" s="255" t="s">
        <v>164</v>
      </c>
    </row>
    <row r="293" s="2" customFormat="1" ht="16.5" customHeight="1">
      <c r="A293" s="41"/>
      <c r="B293" s="42"/>
      <c r="C293" s="277" t="s">
        <v>324</v>
      </c>
      <c r="D293" s="277" t="s">
        <v>306</v>
      </c>
      <c r="E293" s="278" t="s">
        <v>307</v>
      </c>
      <c r="F293" s="279" t="s">
        <v>308</v>
      </c>
      <c r="G293" s="280" t="s">
        <v>295</v>
      </c>
      <c r="H293" s="281">
        <v>261.45999999999998</v>
      </c>
      <c r="I293" s="282"/>
      <c r="J293" s="283">
        <f>ROUND(I293*H293,2)</f>
        <v>0</v>
      </c>
      <c r="K293" s="279" t="s">
        <v>309</v>
      </c>
      <c r="L293" s="284"/>
      <c r="M293" s="285" t="s">
        <v>19</v>
      </c>
      <c r="N293" s="286" t="s">
        <v>41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</v>
      </c>
      <c r="T293" s="225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217</v>
      </c>
      <c r="AT293" s="226" t="s">
        <v>306</v>
      </c>
      <c r="AU293" s="226" t="s">
        <v>79</v>
      </c>
      <c r="AY293" s="20" t="s">
        <v>164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77</v>
      </c>
      <c r="BK293" s="227">
        <f>ROUND(I293*H293,2)</f>
        <v>0</v>
      </c>
      <c r="BL293" s="20" t="s">
        <v>171</v>
      </c>
      <c r="BM293" s="226" t="s">
        <v>1136</v>
      </c>
    </row>
    <row r="294" s="13" customFormat="1">
      <c r="A294" s="13"/>
      <c r="B294" s="233"/>
      <c r="C294" s="234"/>
      <c r="D294" s="235" t="s">
        <v>175</v>
      </c>
      <c r="E294" s="234"/>
      <c r="F294" s="237" t="s">
        <v>1137</v>
      </c>
      <c r="G294" s="234"/>
      <c r="H294" s="238">
        <v>261.45999999999998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79</v>
      </c>
      <c r="AV294" s="13" t="s">
        <v>79</v>
      </c>
      <c r="AW294" s="13" t="s">
        <v>4</v>
      </c>
      <c r="AX294" s="13" t="s">
        <v>77</v>
      </c>
      <c r="AY294" s="244" t="s">
        <v>164</v>
      </c>
    </row>
    <row r="295" s="2" customFormat="1" ht="37.8" customHeight="1">
      <c r="A295" s="41"/>
      <c r="B295" s="42"/>
      <c r="C295" s="215" t="s">
        <v>330</v>
      </c>
      <c r="D295" s="215" t="s">
        <v>166</v>
      </c>
      <c r="E295" s="216" t="s">
        <v>313</v>
      </c>
      <c r="F295" s="217" t="s">
        <v>314</v>
      </c>
      <c r="G295" s="218" t="s">
        <v>220</v>
      </c>
      <c r="H295" s="219">
        <v>24.350000000000001</v>
      </c>
      <c r="I295" s="220"/>
      <c r="J295" s="221">
        <f>ROUND(I295*H295,2)</f>
        <v>0</v>
      </c>
      <c r="K295" s="217" t="s">
        <v>170</v>
      </c>
      <c r="L295" s="47"/>
      <c r="M295" s="222" t="s">
        <v>19</v>
      </c>
      <c r="N295" s="223" t="s">
        <v>41</v>
      </c>
      <c r="O295" s="87"/>
      <c r="P295" s="224">
        <f>O295*H295</f>
        <v>0</v>
      </c>
      <c r="Q295" s="224">
        <v>0</v>
      </c>
      <c r="R295" s="224">
        <f>Q295*H295</f>
        <v>0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171</v>
      </c>
      <c r="AT295" s="226" t="s">
        <v>166</v>
      </c>
      <c r="AU295" s="226" t="s">
        <v>79</v>
      </c>
      <c r="AY295" s="20" t="s">
        <v>164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77</v>
      </c>
      <c r="BK295" s="227">
        <f>ROUND(I295*H295,2)</f>
        <v>0</v>
      </c>
      <c r="BL295" s="20" t="s">
        <v>171</v>
      </c>
      <c r="BM295" s="226" t="s">
        <v>1138</v>
      </c>
    </row>
    <row r="296" s="2" customFormat="1">
      <c r="A296" s="41"/>
      <c r="B296" s="42"/>
      <c r="C296" s="43"/>
      <c r="D296" s="228" t="s">
        <v>173</v>
      </c>
      <c r="E296" s="43"/>
      <c r="F296" s="229" t="s">
        <v>316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173</v>
      </c>
      <c r="AU296" s="20" t="s">
        <v>79</v>
      </c>
    </row>
    <row r="297" s="15" customFormat="1">
      <c r="A297" s="15"/>
      <c r="B297" s="256"/>
      <c r="C297" s="257"/>
      <c r="D297" s="235" t="s">
        <v>175</v>
      </c>
      <c r="E297" s="258" t="s">
        <v>19</v>
      </c>
      <c r="F297" s="259" t="s">
        <v>317</v>
      </c>
      <c r="G297" s="257"/>
      <c r="H297" s="258" t="s">
        <v>19</v>
      </c>
      <c r="I297" s="260"/>
      <c r="J297" s="257"/>
      <c r="K297" s="257"/>
      <c r="L297" s="261"/>
      <c r="M297" s="262"/>
      <c r="N297" s="263"/>
      <c r="O297" s="263"/>
      <c r="P297" s="263"/>
      <c r="Q297" s="263"/>
      <c r="R297" s="263"/>
      <c r="S297" s="263"/>
      <c r="T297" s="264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5" t="s">
        <v>175</v>
      </c>
      <c r="AU297" s="265" t="s">
        <v>79</v>
      </c>
      <c r="AV297" s="15" t="s">
        <v>77</v>
      </c>
      <c r="AW297" s="15" t="s">
        <v>32</v>
      </c>
      <c r="AX297" s="15" t="s">
        <v>70</v>
      </c>
      <c r="AY297" s="265" t="s">
        <v>164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1139</v>
      </c>
      <c r="G298" s="234"/>
      <c r="H298" s="238">
        <v>3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79</v>
      </c>
      <c r="AV298" s="13" t="s">
        <v>79</v>
      </c>
      <c r="AW298" s="13" t="s">
        <v>32</v>
      </c>
      <c r="AX298" s="13" t="s">
        <v>70</v>
      </c>
      <c r="AY298" s="244" t="s">
        <v>164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1140</v>
      </c>
      <c r="G299" s="234"/>
      <c r="H299" s="238">
        <v>3.7000000000000002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79</v>
      </c>
      <c r="AV299" s="13" t="s">
        <v>79</v>
      </c>
      <c r="AW299" s="13" t="s">
        <v>32</v>
      </c>
      <c r="AX299" s="13" t="s">
        <v>70</v>
      </c>
      <c r="AY299" s="244" t="s">
        <v>164</v>
      </c>
    </row>
    <row r="300" s="13" customFormat="1">
      <c r="A300" s="13"/>
      <c r="B300" s="233"/>
      <c r="C300" s="234"/>
      <c r="D300" s="235" t="s">
        <v>175</v>
      </c>
      <c r="E300" s="236" t="s">
        <v>19</v>
      </c>
      <c r="F300" s="237" t="s">
        <v>1141</v>
      </c>
      <c r="G300" s="234"/>
      <c r="H300" s="238">
        <v>1.95</v>
      </c>
      <c r="I300" s="239"/>
      <c r="J300" s="234"/>
      <c r="K300" s="234"/>
      <c r="L300" s="240"/>
      <c r="M300" s="241"/>
      <c r="N300" s="242"/>
      <c r="O300" s="242"/>
      <c r="P300" s="242"/>
      <c r="Q300" s="242"/>
      <c r="R300" s="242"/>
      <c r="S300" s="242"/>
      <c r="T300" s="24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4" t="s">
        <v>175</v>
      </c>
      <c r="AU300" s="244" t="s">
        <v>79</v>
      </c>
      <c r="AV300" s="13" t="s">
        <v>79</v>
      </c>
      <c r="AW300" s="13" t="s">
        <v>32</v>
      </c>
      <c r="AX300" s="13" t="s">
        <v>70</v>
      </c>
      <c r="AY300" s="244" t="s">
        <v>164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1142</v>
      </c>
      <c r="G301" s="234"/>
      <c r="H301" s="238">
        <v>0.75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79</v>
      </c>
      <c r="AV301" s="13" t="s">
        <v>79</v>
      </c>
      <c r="AW301" s="13" t="s">
        <v>32</v>
      </c>
      <c r="AX301" s="13" t="s">
        <v>70</v>
      </c>
      <c r="AY301" s="244" t="s">
        <v>164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1143</v>
      </c>
      <c r="G302" s="234"/>
      <c r="H302" s="238">
        <v>1.5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79</v>
      </c>
      <c r="AV302" s="13" t="s">
        <v>79</v>
      </c>
      <c r="AW302" s="13" t="s">
        <v>32</v>
      </c>
      <c r="AX302" s="13" t="s">
        <v>70</v>
      </c>
      <c r="AY302" s="244" t="s">
        <v>164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1144</v>
      </c>
      <c r="G303" s="234"/>
      <c r="H303" s="238">
        <v>4.4500000000000002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79</v>
      </c>
      <c r="AV303" s="13" t="s">
        <v>79</v>
      </c>
      <c r="AW303" s="13" t="s">
        <v>32</v>
      </c>
      <c r="AX303" s="13" t="s">
        <v>70</v>
      </c>
      <c r="AY303" s="244" t="s">
        <v>164</v>
      </c>
    </row>
    <row r="304" s="16" customFormat="1">
      <c r="A304" s="16"/>
      <c r="B304" s="266"/>
      <c r="C304" s="267"/>
      <c r="D304" s="235" t="s">
        <v>175</v>
      </c>
      <c r="E304" s="268" t="s">
        <v>19</v>
      </c>
      <c r="F304" s="269" t="s">
        <v>291</v>
      </c>
      <c r="G304" s="267"/>
      <c r="H304" s="270">
        <v>15.35</v>
      </c>
      <c r="I304" s="271"/>
      <c r="J304" s="267"/>
      <c r="K304" s="267"/>
      <c r="L304" s="272"/>
      <c r="M304" s="273"/>
      <c r="N304" s="274"/>
      <c r="O304" s="274"/>
      <c r="P304" s="274"/>
      <c r="Q304" s="274"/>
      <c r="R304" s="274"/>
      <c r="S304" s="274"/>
      <c r="T304" s="275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T304" s="276" t="s">
        <v>175</v>
      </c>
      <c r="AU304" s="276" t="s">
        <v>79</v>
      </c>
      <c r="AV304" s="16" t="s">
        <v>183</v>
      </c>
      <c r="AW304" s="16" t="s">
        <v>32</v>
      </c>
      <c r="AX304" s="16" t="s">
        <v>70</v>
      </c>
      <c r="AY304" s="276" t="s">
        <v>164</v>
      </c>
    </row>
    <row r="305" s="15" customFormat="1">
      <c r="A305" s="15"/>
      <c r="B305" s="256"/>
      <c r="C305" s="257"/>
      <c r="D305" s="235" t="s">
        <v>175</v>
      </c>
      <c r="E305" s="258" t="s">
        <v>19</v>
      </c>
      <c r="F305" s="259" t="s">
        <v>319</v>
      </c>
      <c r="G305" s="257"/>
      <c r="H305" s="258" t="s">
        <v>19</v>
      </c>
      <c r="I305" s="260"/>
      <c r="J305" s="257"/>
      <c r="K305" s="257"/>
      <c r="L305" s="261"/>
      <c r="M305" s="262"/>
      <c r="N305" s="263"/>
      <c r="O305" s="263"/>
      <c r="P305" s="263"/>
      <c r="Q305" s="263"/>
      <c r="R305" s="263"/>
      <c r="S305" s="263"/>
      <c r="T305" s="264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65" t="s">
        <v>175</v>
      </c>
      <c r="AU305" s="265" t="s">
        <v>79</v>
      </c>
      <c r="AV305" s="15" t="s">
        <v>77</v>
      </c>
      <c r="AW305" s="15" t="s">
        <v>32</v>
      </c>
      <c r="AX305" s="15" t="s">
        <v>70</v>
      </c>
      <c r="AY305" s="265" t="s">
        <v>164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1145</v>
      </c>
      <c r="G306" s="234"/>
      <c r="H306" s="238">
        <v>5.75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79</v>
      </c>
      <c r="AV306" s="13" t="s">
        <v>79</v>
      </c>
      <c r="AW306" s="13" t="s">
        <v>32</v>
      </c>
      <c r="AX306" s="13" t="s">
        <v>70</v>
      </c>
      <c r="AY306" s="244" t="s">
        <v>164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1098</v>
      </c>
      <c r="G307" s="234"/>
      <c r="H307" s="238">
        <v>0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79</v>
      </c>
      <c r="AV307" s="13" t="s">
        <v>79</v>
      </c>
      <c r="AW307" s="13" t="s">
        <v>32</v>
      </c>
      <c r="AX307" s="13" t="s">
        <v>70</v>
      </c>
      <c r="AY307" s="244" t="s">
        <v>164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1146</v>
      </c>
      <c r="G308" s="234"/>
      <c r="H308" s="238">
        <v>1.5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79</v>
      </c>
      <c r="AV308" s="13" t="s">
        <v>79</v>
      </c>
      <c r="AW308" s="13" t="s">
        <v>32</v>
      </c>
      <c r="AX308" s="13" t="s">
        <v>70</v>
      </c>
      <c r="AY308" s="244" t="s">
        <v>164</v>
      </c>
    </row>
    <row r="309" s="13" customFormat="1">
      <c r="A309" s="13"/>
      <c r="B309" s="233"/>
      <c r="C309" s="234"/>
      <c r="D309" s="235" t="s">
        <v>175</v>
      </c>
      <c r="E309" s="236" t="s">
        <v>19</v>
      </c>
      <c r="F309" s="237" t="s">
        <v>1147</v>
      </c>
      <c r="G309" s="234"/>
      <c r="H309" s="238">
        <v>1.75</v>
      </c>
      <c r="I309" s="239"/>
      <c r="J309" s="234"/>
      <c r="K309" s="234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175</v>
      </c>
      <c r="AU309" s="244" t="s">
        <v>79</v>
      </c>
      <c r="AV309" s="13" t="s">
        <v>79</v>
      </c>
      <c r="AW309" s="13" t="s">
        <v>32</v>
      </c>
      <c r="AX309" s="13" t="s">
        <v>70</v>
      </c>
      <c r="AY309" s="244" t="s">
        <v>164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1101</v>
      </c>
      <c r="G310" s="234"/>
      <c r="H310" s="238">
        <v>0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79</v>
      </c>
      <c r="AV310" s="13" t="s">
        <v>79</v>
      </c>
      <c r="AW310" s="13" t="s">
        <v>32</v>
      </c>
      <c r="AX310" s="13" t="s">
        <v>70</v>
      </c>
      <c r="AY310" s="244" t="s">
        <v>164</v>
      </c>
    </row>
    <row r="311" s="13" customFormat="1">
      <c r="A311" s="13"/>
      <c r="B311" s="233"/>
      <c r="C311" s="234"/>
      <c r="D311" s="235" t="s">
        <v>175</v>
      </c>
      <c r="E311" s="236" t="s">
        <v>19</v>
      </c>
      <c r="F311" s="237" t="s">
        <v>1102</v>
      </c>
      <c r="G311" s="234"/>
      <c r="H311" s="238">
        <v>0</v>
      </c>
      <c r="I311" s="239"/>
      <c r="J311" s="234"/>
      <c r="K311" s="234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175</v>
      </c>
      <c r="AU311" s="244" t="s">
        <v>79</v>
      </c>
      <c r="AV311" s="13" t="s">
        <v>79</v>
      </c>
      <c r="AW311" s="13" t="s">
        <v>32</v>
      </c>
      <c r="AX311" s="13" t="s">
        <v>70</v>
      </c>
      <c r="AY311" s="244" t="s">
        <v>164</v>
      </c>
    </row>
    <row r="312" s="16" customFormat="1">
      <c r="A312" s="16"/>
      <c r="B312" s="266"/>
      <c r="C312" s="267"/>
      <c r="D312" s="235" t="s">
        <v>175</v>
      </c>
      <c r="E312" s="268" t="s">
        <v>19</v>
      </c>
      <c r="F312" s="269" t="s">
        <v>291</v>
      </c>
      <c r="G312" s="267"/>
      <c r="H312" s="270">
        <v>9</v>
      </c>
      <c r="I312" s="271"/>
      <c r="J312" s="267"/>
      <c r="K312" s="267"/>
      <c r="L312" s="272"/>
      <c r="M312" s="273"/>
      <c r="N312" s="274"/>
      <c r="O312" s="274"/>
      <c r="P312" s="274"/>
      <c r="Q312" s="274"/>
      <c r="R312" s="274"/>
      <c r="S312" s="274"/>
      <c r="T312" s="275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T312" s="276" t="s">
        <v>175</v>
      </c>
      <c r="AU312" s="276" t="s">
        <v>79</v>
      </c>
      <c r="AV312" s="16" t="s">
        <v>183</v>
      </c>
      <c r="AW312" s="16" t="s">
        <v>32</v>
      </c>
      <c r="AX312" s="16" t="s">
        <v>70</v>
      </c>
      <c r="AY312" s="276" t="s">
        <v>164</v>
      </c>
    </row>
    <row r="313" s="14" customFormat="1">
      <c r="A313" s="14"/>
      <c r="B313" s="245"/>
      <c r="C313" s="246"/>
      <c r="D313" s="235" t="s">
        <v>175</v>
      </c>
      <c r="E313" s="247" t="s">
        <v>19</v>
      </c>
      <c r="F313" s="248" t="s">
        <v>177</v>
      </c>
      <c r="G313" s="246"/>
      <c r="H313" s="249">
        <v>24.350000000000001</v>
      </c>
      <c r="I313" s="250"/>
      <c r="J313" s="246"/>
      <c r="K313" s="246"/>
      <c r="L313" s="251"/>
      <c r="M313" s="252"/>
      <c r="N313" s="253"/>
      <c r="O313" s="253"/>
      <c r="P313" s="253"/>
      <c r="Q313" s="253"/>
      <c r="R313" s="253"/>
      <c r="S313" s="253"/>
      <c r="T313" s="25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5" t="s">
        <v>175</v>
      </c>
      <c r="AU313" s="255" t="s">
        <v>79</v>
      </c>
      <c r="AV313" s="14" t="s">
        <v>171</v>
      </c>
      <c r="AW313" s="14" t="s">
        <v>32</v>
      </c>
      <c r="AX313" s="14" t="s">
        <v>77</v>
      </c>
      <c r="AY313" s="255" t="s">
        <v>164</v>
      </c>
    </row>
    <row r="314" s="2" customFormat="1" ht="16.5" customHeight="1">
      <c r="A314" s="41"/>
      <c r="B314" s="42"/>
      <c r="C314" s="277" t="s">
        <v>341</v>
      </c>
      <c r="D314" s="277" t="s">
        <v>306</v>
      </c>
      <c r="E314" s="278" t="s">
        <v>325</v>
      </c>
      <c r="F314" s="279" t="s">
        <v>326</v>
      </c>
      <c r="G314" s="280" t="s">
        <v>295</v>
      </c>
      <c r="H314" s="281">
        <v>48.700000000000003</v>
      </c>
      <c r="I314" s="282"/>
      <c r="J314" s="283">
        <f>ROUND(I314*H314,2)</f>
        <v>0</v>
      </c>
      <c r="K314" s="279" t="s">
        <v>170</v>
      </c>
      <c r="L314" s="284"/>
      <c r="M314" s="285" t="s">
        <v>19</v>
      </c>
      <c r="N314" s="286" t="s">
        <v>41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217</v>
      </c>
      <c r="AT314" s="226" t="s">
        <v>306</v>
      </c>
      <c r="AU314" s="226" t="s">
        <v>79</v>
      </c>
      <c r="AY314" s="20" t="s">
        <v>164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77</v>
      </c>
      <c r="BK314" s="227">
        <f>ROUND(I314*H314,2)</f>
        <v>0</v>
      </c>
      <c r="BL314" s="20" t="s">
        <v>171</v>
      </c>
      <c r="BM314" s="226" t="s">
        <v>1148</v>
      </c>
    </row>
    <row r="315" s="13" customFormat="1">
      <c r="A315" s="13"/>
      <c r="B315" s="233"/>
      <c r="C315" s="234"/>
      <c r="D315" s="235" t="s">
        <v>175</v>
      </c>
      <c r="E315" s="234"/>
      <c r="F315" s="237" t="s">
        <v>1149</v>
      </c>
      <c r="G315" s="234"/>
      <c r="H315" s="238">
        <v>48.700000000000003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79</v>
      </c>
      <c r="AV315" s="13" t="s">
        <v>79</v>
      </c>
      <c r="AW315" s="13" t="s">
        <v>4</v>
      </c>
      <c r="AX315" s="13" t="s">
        <v>77</v>
      </c>
      <c r="AY315" s="244" t="s">
        <v>164</v>
      </c>
    </row>
    <row r="316" s="12" customFormat="1" ht="22.8" customHeight="1">
      <c r="A316" s="12"/>
      <c r="B316" s="199"/>
      <c r="C316" s="200"/>
      <c r="D316" s="201" t="s">
        <v>69</v>
      </c>
      <c r="E316" s="213" t="s">
        <v>171</v>
      </c>
      <c r="F316" s="213" t="s">
        <v>329</v>
      </c>
      <c r="G316" s="200"/>
      <c r="H316" s="200"/>
      <c r="I316" s="203"/>
      <c r="J316" s="214">
        <f>BK316</f>
        <v>0</v>
      </c>
      <c r="K316" s="200"/>
      <c r="L316" s="205"/>
      <c r="M316" s="206"/>
      <c r="N316" s="207"/>
      <c r="O316" s="207"/>
      <c r="P316" s="208">
        <f>SUM(P317:P335)</f>
        <v>0</v>
      </c>
      <c r="Q316" s="207"/>
      <c r="R316" s="208">
        <f>SUM(R317:R335)</f>
        <v>0</v>
      </c>
      <c r="S316" s="207"/>
      <c r="T316" s="209">
        <f>SUM(T317:T335)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10" t="s">
        <v>77</v>
      </c>
      <c r="AT316" s="211" t="s">
        <v>69</v>
      </c>
      <c r="AU316" s="211" t="s">
        <v>77</v>
      </c>
      <c r="AY316" s="210" t="s">
        <v>164</v>
      </c>
      <c r="BK316" s="212">
        <f>SUM(BK317:BK335)</f>
        <v>0</v>
      </c>
    </row>
    <row r="317" s="2" customFormat="1" ht="16.5" customHeight="1">
      <c r="A317" s="41"/>
      <c r="B317" s="42"/>
      <c r="C317" s="215" t="s">
        <v>347</v>
      </c>
      <c r="D317" s="215" t="s">
        <v>166</v>
      </c>
      <c r="E317" s="216" t="s">
        <v>331</v>
      </c>
      <c r="F317" s="217" t="s">
        <v>332</v>
      </c>
      <c r="G317" s="218" t="s">
        <v>220</v>
      </c>
      <c r="H317" s="219">
        <v>9.7400000000000002</v>
      </c>
      <c r="I317" s="220"/>
      <c r="J317" s="221">
        <f>ROUND(I317*H317,2)</f>
        <v>0</v>
      </c>
      <c r="K317" s="217" t="s">
        <v>170</v>
      </c>
      <c r="L317" s="47"/>
      <c r="M317" s="222" t="s">
        <v>19</v>
      </c>
      <c r="N317" s="223" t="s">
        <v>41</v>
      </c>
      <c r="O317" s="87"/>
      <c r="P317" s="224">
        <f>O317*H317</f>
        <v>0</v>
      </c>
      <c r="Q317" s="224">
        <v>0</v>
      </c>
      <c r="R317" s="224">
        <f>Q317*H317</f>
        <v>0</v>
      </c>
      <c r="S317" s="224">
        <v>0</v>
      </c>
      <c r="T317" s="225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6" t="s">
        <v>171</v>
      </c>
      <c r="AT317" s="226" t="s">
        <v>166</v>
      </c>
      <c r="AU317" s="226" t="s">
        <v>79</v>
      </c>
      <c r="AY317" s="20" t="s">
        <v>164</v>
      </c>
      <c r="BE317" s="227">
        <f>IF(N317="základní",J317,0)</f>
        <v>0</v>
      </c>
      <c r="BF317" s="227">
        <f>IF(N317="snížená",J317,0)</f>
        <v>0</v>
      </c>
      <c r="BG317" s="227">
        <f>IF(N317="zákl. přenesená",J317,0)</f>
        <v>0</v>
      </c>
      <c r="BH317" s="227">
        <f>IF(N317="sníž. přenesená",J317,0)</f>
        <v>0</v>
      </c>
      <c r="BI317" s="227">
        <f>IF(N317="nulová",J317,0)</f>
        <v>0</v>
      </c>
      <c r="BJ317" s="20" t="s">
        <v>77</v>
      </c>
      <c r="BK317" s="227">
        <f>ROUND(I317*H317,2)</f>
        <v>0</v>
      </c>
      <c r="BL317" s="20" t="s">
        <v>171</v>
      </c>
      <c r="BM317" s="226" t="s">
        <v>1150</v>
      </c>
    </row>
    <row r="318" s="2" customFormat="1">
      <c r="A318" s="41"/>
      <c r="B318" s="42"/>
      <c r="C318" s="43"/>
      <c r="D318" s="228" t="s">
        <v>173</v>
      </c>
      <c r="E318" s="43"/>
      <c r="F318" s="229" t="s">
        <v>334</v>
      </c>
      <c r="G318" s="43"/>
      <c r="H318" s="43"/>
      <c r="I318" s="230"/>
      <c r="J318" s="43"/>
      <c r="K318" s="43"/>
      <c r="L318" s="47"/>
      <c r="M318" s="231"/>
      <c r="N318" s="232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173</v>
      </c>
      <c r="AU318" s="20" t="s">
        <v>79</v>
      </c>
    </row>
    <row r="319" s="15" customFormat="1">
      <c r="A319" s="15"/>
      <c r="B319" s="256"/>
      <c r="C319" s="257"/>
      <c r="D319" s="235" t="s">
        <v>175</v>
      </c>
      <c r="E319" s="258" t="s">
        <v>19</v>
      </c>
      <c r="F319" s="259" t="s">
        <v>317</v>
      </c>
      <c r="G319" s="257"/>
      <c r="H319" s="258" t="s">
        <v>19</v>
      </c>
      <c r="I319" s="260"/>
      <c r="J319" s="257"/>
      <c r="K319" s="257"/>
      <c r="L319" s="261"/>
      <c r="M319" s="262"/>
      <c r="N319" s="263"/>
      <c r="O319" s="263"/>
      <c r="P319" s="263"/>
      <c r="Q319" s="263"/>
      <c r="R319" s="263"/>
      <c r="S319" s="263"/>
      <c r="T319" s="264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65" t="s">
        <v>175</v>
      </c>
      <c r="AU319" s="265" t="s">
        <v>79</v>
      </c>
      <c r="AV319" s="15" t="s">
        <v>77</v>
      </c>
      <c r="AW319" s="15" t="s">
        <v>32</v>
      </c>
      <c r="AX319" s="15" t="s">
        <v>70</v>
      </c>
      <c r="AY319" s="265" t="s">
        <v>164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1151</v>
      </c>
      <c r="G320" s="234"/>
      <c r="H320" s="238">
        <v>1.2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79</v>
      </c>
      <c r="AV320" s="13" t="s">
        <v>79</v>
      </c>
      <c r="AW320" s="13" t="s">
        <v>32</v>
      </c>
      <c r="AX320" s="13" t="s">
        <v>70</v>
      </c>
      <c r="AY320" s="244" t="s">
        <v>164</v>
      </c>
    </row>
    <row r="321" s="13" customFormat="1">
      <c r="A321" s="13"/>
      <c r="B321" s="233"/>
      <c r="C321" s="234"/>
      <c r="D321" s="235" t="s">
        <v>175</v>
      </c>
      <c r="E321" s="236" t="s">
        <v>19</v>
      </c>
      <c r="F321" s="237" t="s">
        <v>1152</v>
      </c>
      <c r="G321" s="234"/>
      <c r="H321" s="238">
        <v>1.48</v>
      </c>
      <c r="I321" s="239"/>
      <c r="J321" s="234"/>
      <c r="K321" s="234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175</v>
      </c>
      <c r="AU321" s="244" t="s">
        <v>79</v>
      </c>
      <c r="AV321" s="13" t="s">
        <v>79</v>
      </c>
      <c r="AW321" s="13" t="s">
        <v>32</v>
      </c>
      <c r="AX321" s="13" t="s">
        <v>70</v>
      </c>
      <c r="AY321" s="244" t="s">
        <v>164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1153</v>
      </c>
      <c r="G322" s="234"/>
      <c r="H322" s="238">
        <v>0.78000000000000003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79</v>
      </c>
      <c r="AV322" s="13" t="s">
        <v>79</v>
      </c>
      <c r="AW322" s="13" t="s">
        <v>32</v>
      </c>
      <c r="AX322" s="13" t="s">
        <v>70</v>
      </c>
      <c r="AY322" s="244" t="s">
        <v>164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1154</v>
      </c>
      <c r="G323" s="234"/>
      <c r="H323" s="238">
        <v>0.29999999999999999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79</v>
      </c>
      <c r="AV323" s="13" t="s">
        <v>79</v>
      </c>
      <c r="AW323" s="13" t="s">
        <v>32</v>
      </c>
      <c r="AX323" s="13" t="s">
        <v>70</v>
      </c>
      <c r="AY323" s="244" t="s">
        <v>164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1155</v>
      </c>
      <c r="G324" s="234"/>
      <c r="H324" s="238">
        <v>0.59999999999999998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79</v>
      </c>
      <c r="AV324" s="13" t="s">
        <v>79</v>
      </c>
      <c r="AW324" s="13" t="s">
        <v>32</v>
      </c>
      <c r="AX324" s="13" t="s">
        <v>70</v>
      </c>
      <c r="AY324" s="244" t="s">
        <v>164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1156</v>
      </c>
      <c r="G325" s="234"/>
      <c r="H325" s="238">
        <v>1.78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79</v>
      </c>
      <c r="AV325" s="13" t="s">
        <v>79</v>
      </c>
      <c r="AW325" s="13" t="s">
        <v>32</v>
      </c>
      <c r="AX325" s="13" t="s">
        <v>70</v>
      </c>
      <c r="AY325" s="244" t="s">
        <v>164</v>
      </c>
    </row>
    <row r="326" s="16" customFormat="1">
      <c r="A326" s="16"/>
      <c r="B326" s="266"/>
      <c r="C326" s="267"/>
      <c r="D326" s="235" t="s">
        <v>175</v>
      </c>
      <c r="E326" s="268" t="s">
        <v>19</v>
      </c>
      <c r="F326" s="269" t="s">
        <v>291</v>
      </c>
      <c r="G326" s="267"/>
      <c r="H326" s="270">
        <v>6.1399999999999997</v>
      </c>
      <c r="I326" s="271"/>
      <c r="J326" s="267"/>
      <c r="K326" s="267"/>
      <c r="L326" s="272"/>
      <c r="M326" s="273"/>
      <c r="N326" s="274"/>
      <c r="O326" s="274"/>
      <c r="P326" s="274"/>
      <c r="Q326" s="274"/>
      <c r="R326" s="274"/>
      <c r="S326" s="274"/>
      <c r="T326" s="275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T326" s="276" t="s">
        <v>175</v>
      </c>
      <c r="AU326" s="276" t="s">
        <v>79</v>
      </c>
      <c r="AV326" s="16" t="s">
        <v>183</v>
      </c>
      <c r="AW326" s="16" t="s">
        <v>32</v>
      </c>
      <c r="AX326" s="16" t="s">
        <v>70</v>
      </c>
      <c r="AY326" s="276" t="s">
        <v>164</v>
      </c>
    </row>
    <row r="327" s="15" customFormat="1">
      <c r="A327" s="15"/>
      <c r="B327" s="256"/>
      <c r="C327" s="257"/>
      <c r="D327" s="235" t="s">
        <v>175</v>
      </c>
      <c r="E327" s="258" t="s">
        <v>19</v>
      </c>
      <c r="F327" s="259" t="s">
        <v>319</v>
      </c>
      <c r="G327" s="257"/>
      <c r="H327" s="258" t="s">
        <v>19</v>
      </c>
      <c r="I327" s="260"/>
      <c r="J327" s="257"/>
      <c r="K327" s="257"/>
      <c r="L327" s="261"/>
      <c r="M327" s="262"/>
      <c r="N327" s="263"/>
      <c r="O327" s="263"/>
      <c r="P327" s="263"/>
      <c r="Q327" s="263"/>
      <c r="R327" s="263"/>
      <c r="S327" s="263"/>
      <c r="T327" s="264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5" t="s">
        <v>175</v>
      </c>
      <c r="AU327" s="265" t="s">
        <v>79</v>
      </c>
      <c r="AV327" s="15" t="s">
        <v>77</v>
      </c>
      <c r="AW327" s="15" t="s">
        <v>32</v>
      </c>
      <c r="AX327" s="15" t="s">
        <v>70</v>
      </c>
      <c r="AY327" s="265" t="s">
        <v>164</v>
      </c>
    </row>
    <row r="328" s="13" customFormat="1">
      <c r="A328" s="13"/>
      <c r="B328" s="233"/>
      <c r="C328" s="234"/>
      <c r="D328" s="235" t="s">
        <v>175</v>
      </c>
      <c r="E328" s="236" t="s">
        <v>19</v>
      </c>
      <c r="F328" s="237" t="s">
        <v>1157</v>
      </c>
      <c r="G328" s="234"/>
      <c r="H328" s="238">
        <v>2.2999999999999998</v>
      </c>
      <c r="I328" s="239"/>
      <c r="J328" s="234"/>
      <c r="K328" s="234"/>
      <c r="L328" s="240"/>
      <c r="M328" s="241"/>
      <c r="N328" s="242"/>
      <c r="O328" s="242"/>
      <c r="P328" s="242"/>
      <c r="Q328" s="242"/>
      <c r="R328" s="242"/>
      <c r="S328" s="242"/>
      <c r="T328" s="24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4" t="s">
        <v>175</v>
      </c>
      <c r="AU328" s="244" t="s">
        <v>79</v>
      </c>
      <c r="AV328" s="13" t="s">
        <v>79</v>
      </c>
      <c r="AW328" s="13" t="s">
        <v>32</v>
      </c>
      <c r="AX328" s="13" t="s">
        <v>70</v>
      </c>
      <c r="AY328" s="244" t="s">
        <v>164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1098</v>
      </c>
      <c r="G329" s="234"/>
      <c r="H329" s="238">
        <v>0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79</v>
      </c>
      <c r="AV329" s="13" t="s">
        <v>79</v>
      </c>
      <c r="AW329" s="13" t="s">
        <v>32</v>
      </c>
      <c r="AX329" s="13" t="s">
        <v>70</v>
      </c>
      <c r="AY329" s="244" t="s">
        <v>164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1158</v>
      </c>
      <c r="G330" s="234"/>
      <c r="H330" s="238">
        <v>0.59999999999999998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79</v>
      </c>
      <c r="AV330" s="13" t="s">
        <v>79</v>
      </c>
      <c r="AW330" s="13" t="s">
        <v>32</v>
      </c>
      <c r="AX330" s="13" t="s">
        <v>70</v>
      </c>
      <c r="AY330" s="244" t="s">
        <v>164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1159</v>
      </c>
      <c r="G331" s="234"/>
      <c r="H331" s="238">
        <v>0.69999999999999996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79</v>
      </c>
      <c r="AV331" s="13" t="s">
        <v>79</v>
      </c>
      <c r="AW331" s="13" t="s">
        <v>32</v>
      </c>
      <c r="AX331" s="13" t="s">
        <v>70</v>
      </c>
      <c r="AY331" s="244" t="s">
        <v>164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1101</v>
      </c>
      <c r="G332" s="234"/>
      <c r="H332" s="238">
        <v>0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79</v>
      </c>
      <c r="AV332" s="13" t="s">
        <v>79</v>
      </c>
      <c r="AW332" s="13" t="s">
        <v>32</v>
      </c>
      <c r="AX332" s="13" t="s">
        <v>70</v>
      </c>
      <c r="AY332" s="244" t="s">
        <v>164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1102</v>
      </c>
      <c r="G333" s="234"/>
      <c r="H333" s="238">
        <v>0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79</v>
      </c>
      <c r="AV333" s="13" t="s">
        <v>79</v>
      </c>
      <c r="AW333" s="13" t="s">
        <v>32</v>
      </c>
      <c r="AX333" s="13" t="s">
        <v>70</v>
      </c>
      <c r="AY333" s="244" t="s">
        <v>164</v>
      </c>
    </row>
    <row r="334" s="16" customFormat="1">
      <c r="A334" s="16"/>
      <c r="B334" s="266"/>
      <c r="C334" s="267"/>
      <c r="D334" s="235" t="s">
        <v>175</v>
      </c>
      <c r="E334" s="268" t="s">
        <v>19</v>
      </c>
      <c r="F334" s="269" t="s">
        <v>291</v>
      </c>
      <c r="G334" s="267"/>
      <c r="H334" s="270">
        <v>3.6000000000000001</v>
      </c>
      <c r="I334" s="271"/>
      <c r="J334" s="267"/>
      <c r="K334" s="267"/>
      <c r="L334" s="272"/>
      <c r="M334" s="273"/>
      <c r="N334" s="274"/>
      <c r="O334" s="274"/>
      <c r="P334" s="274"/>
      <c r="Q334" s="274"/>
      <c r="R334" s="274"/>
      <c r="S334" s="274"/>
      <c r="T334" s="275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T334" s="276" t="s">
        <v>175</v>
      </c>
      <c r="AU334" s="276" t="s">
        <v>79</v>
      </c>
      <c r="AV334" s="16" t="s">
        <v>183</v>
      </c>
      <c r="AW334" s="16" t="s">
        <v>32</v>
      </c>
      <c r="AX334" s="16" t="s">
        <v>70</v>
      </c>
      <c r="AY334" s="276" t="s">
        <v>164</v>
      </c>
    </row>
    <row r="335" s="14" customFormat="1">
      <c r="A335" s="14"/>
      <c r="B335" s="245"/>
      <c r="C335" s="246"/>
      <c r="D335" s="235" t="s">
        <v>175</v>
      </c>
      <c r="E335" s="247" t="s">
        <v>19</v>
      </c>
      <c r="F335" s="248" t="s">
        <v>177</v>
      </c>
      <c r="G335" s="246"/>
      <c r="H335" s="249">
        <v>9.7400000000000002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175</v>
      </c>
      <c r="AU335" s="255" t="s">
        <v>79</v>
      </c>
      <c r="AV335" s="14" t="s">
        <v>171</v>
      </c>
      <c r="AW335" s="14" t="s">
        <v>32</v>
      </c>
      <c r="AX335" s="14" t="s">
        <v>77</v>
      </c>
      <c r="AY335" s="255" t="s">
        <v>164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197</v>
      </c>
      <c r="F336" s="213" t="s">
        <v>340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SUM(P337:P403)</f>
        <v>0</v>
      </c>
      <c r="Q336" s="207"/>
      <c r="R336" s="208">
        <f>SUM(R337:R403)</f>
        <v>1.51674</v>
      </c>
      <c r="S336" s="207"/>
      <c r="T336" s="209">
        <f>SUM(T337:T403)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77</v>
      </c>
      <c r="AT336" s="211" t="s">
        <v>69</v>
      </c>
      <c r="AU336" s="211" t="s">
        <v>77</v>
      </c>
      <c r="AY336" s="210" t="s">
        <v>164</v>
      </c>
      <c r="BK336" s="212">
        <f>SUM(BK337:BK403)</f>
        <v>0</v>
      </c>
    </row>
    <row r="337" s="2" customFormat="1" ht="21.75" customHeight="1">
      <c r="A337" s="41"/>
      <c r="B337" s="42"/>
      <c r="C337" s="215" t="s">
        <v>354</v>
      </c>
      <c r="D337" s="215" t="s">
        <v>166</v>
      </c>
      <c r="E337" s="216" t="s">
        <v>1160</v>
      </c>
      <c r="F337" s="217" t="s">
        <v>1161</v>
      </c>
      <c r="G337" s="218" t="s">
        <v>169</v>
      </c>
      <c r="H337" s="219">
        <v>37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41</v>
      </c>
      <c r="O337" s="87"/>
      <c r="P337" s="224">
        <f>O337*H337</f>
        <v>0</v>
      </c>
      <c r="Q337" s="224">
        <v>0</v>
      </c>
      <c r="R337" s="224">
        <f>Q337*H337</f>
        <v>0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171</v>
      </c>
      <c r="AT337" s="226" t="s">
        <v>166</v>
      </c>
      <c r="AU337" s="226" t="s">
        <v>79</v>
      </c>
      <c r="AY337" s="20" t="s">
        <v>164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77</v>
      </c>
      <c r="BK337" s="227">
        <f>ROUND(I337*H337,2)</f>
        <v>0</v>
      </c>
      <c r="BL337" s="20" t="s">
        <v>171</v>
      </c>
      <c r="BM337" s="226" t="s">
        <v>1162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1163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79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1164</v>
      </c>
      <c r="G339" s="234"/>
      <c r="H339" s="238">
        <v>37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79</v>
      </c>
      <c r="AV339" s="13" t="s">
        <v>79</v>
      </c>
      <c r="AW339" s="13" t="s">
        <v>32</v>
      </c>
      <c r="AX339" s="13" t="s">
        <v>70</v>
      </c>
      <c r="AY339" s="244" t="s">
        <v>164</v>
      </c>
    </row>
    <row r="340" s="14" customFormat="1">
      <c r="A340" s="14"/>
      <c r="B340" s="245"/>
      <c r="C340" s="246"/>
      <c r="D340" s="235" t="s">
        <v>175</v>
      </c>
      <c r="E340" s="247" t="s">
        <v>19</v>
      </c>
      <c r="F340" s="248" t="s">
        <v>177</v>
      </c>
      <c r="G340" s="246"/>
      <c r="H340" s="249">
        <v>37</v>
      </c>
      <c r="I340" s="250"/>
      <c r="J340" s="246"/>
      <c r="K340" s="246"/>
      <c r="L340" s="251"/>
      <c r="M340" s="252"/>
      <c r="N340" s="253"/>
      <c r="O340" s="253"/>
      <c r="P340" s="253"/>
      <c r="Q340" s="253"/>
      <c r="R340" s="253"/>
      <c r="S340" s="253"/>
      <c r="T340" s="25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5" t="s">
        <v>175</v>
      </c>
      <c r="AU340" s="255" t="s">
        <v>79</v>
      </c>
      <c r="AV340" s="14" t="s">
        <v>171</v>
      </c>
      <c r="AW340" s="14" t="s">
        <v>32</v>
      </c>
      <c r="AX340" s="14" t="s">
        <v>77</v>
      </c>
      <c r="AY340" s="255" t="s">
        <v>164</v>
      </c>
    </row>
    <row r="341" s="2" customFormat="1" ht="21.75" customHeight="1">
      <c r="A341" s="41"/>
      <c r="B341" s="42"/>
      <c r="C341" s="215" t="s">
        <v>360</v>
      </c>
      <c r="D341" s="215" t="s">
        <v>166</v>
      </c>
      <c r="E341" s="216" t="s">
        <v>342</v>
      </c>
      <c r="F341" s="217" t="s">
        <v>343</v>
      </c>
      <c r="G341" s="218" t="s">
        <v>169</v>
      </c>
      <c r="H341" s="219">
        <v>37</v>
      </c>
      <c r="I341" s="220"/>
      <c r="J341" s="221">
        <f>ROUND(I341*H341,2)</f>
        <v>0</v>
      </c>
      <c r="K341" s="217" t="s">
        <v>170</v>
      </c>
      <c r="L341" s="47"/>
      <c r="M341" s="222" t="s">
        <v>19</v>
      </c>
      <c r="N341" s="223" t="s">
        <v>41</v>
      </c>
      <c r="O341" s="87"/>
      <c r="P341" s="224">
        <f>O341*H341</f>
        <v>0</v>
      </c>
      <c r="Q341" s="224">
        <v>0</v>
      </c>
      <c r="R341" s="224">
        <f>Q341*H341</f>
        <v>0</v>
      </c>
      <c r="S341" s="224">
        <v>0</v>
      </c>
      <c r="T341" s="225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6" t="s">
        <v>171</v>
      </c>
      <c r="AT341" s="226" t="s">
        <v>166</v>
      </c>
      <c r="AU341" s="226" t="s">
        <v>79</v>
      </c>
      <c r="AY341" s="20" t="s">
        <v>164</v>
      </c>
      <c r="BE341" s="227">
        <f>IF(N341="základní",J341,0)</f>
        <v>0</v>
      </c>
      <c r="BF341" s="227">
        <f>IF(N341="snížená",J341,0)</f>
        <v>0</v>
      </c>
      <c r="BG341" s="227">
        <f>IF(N341="zákl. přenesená",J341,0)</f>
        <v>0</v>
      </c>
      <c r="BH341" s="227">
        <f>IF(N341="sníž. přenesená",J341,0)</f>
        <v>0</v>
      </c>
      <c r="BI341" s="227">
        <f>IF(N341="nulová",J341,0)</f>
        <v>0</v>
      </c>
      <c r="BJ341" s="20" t="s">
        <v>77</v>
      </c>
      <c r="BK341" s="227">
        <f>ROUND(I341*H341,2)</f>
        <v>0</v>
      </c>
      <c r="BL341" s="20" t="s">
        <v>171</v>
      </c>
      <c r="BM341" s="226" t="s">
        <v>1165</v>
      </c>
    </row>
    <row r="342" s="2" customFormat="1">
      <c r="A342" s="41"/>
      <c r="B342" s="42"/>
      <c r="C342" s="43"/>
      <c r="D342" s="228" t="s">
        <v>173</v>
      </c>
      <c r="E342" s="43"/>
      <c r="F342" s="229" t="s">
        <v>345</v>
      </c>
      <c r="G342" s="43"/>
      <c r="H342" s="43"/>
      <c r="I342" s="230"/>
      <c r="J342" s="43"/>
      <c r="K342" s="43"/>
      <c r="L342" s="47"/>
      <c r="M342" s="231"/>
      <c r="N342" s="232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173</v>
      </c>
      <c r="AU342" s="20" t="s">
        <v>79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1164</v>
      </c>
      <c r="G343" s="234"/>
      <c r="H343" s="238">
        <v>37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79</v>
      </c>
      <c r="AV343" s="13" t="s">
        <v>79</v>
      </c>
      <c r="AW343" s="13" t="s">
        <v>32</v>
      </c>
      <c r="AX343" s="13" t="s">
        <v>70</v>
      </c>
      <c r="AY343" s="244" t="s">
        <v>164</v>
      </c>
    </row>
    <row r="344" s="14" customFormat="1">
      <c r="A344" s="14"/>
      <c r="B344" s="245"/>
      <c r="C344" s="246"/>
      <c r="D344" s="235" t="s">
        <v>175</v>
      </c>
      <c r="E344" s="247" t="s">
        <v>19</v>
      </c>
      <c r="F344" s="248" t="s">
        <v>177</v>
      </c>
      <c r="G344" s="246"/>
      <c r="H344" s="249">
        <v>37</v>
      </c>
      <c r="I344" s="250"/>
      <c r="J344" s="246"/>
      <c r="K344" s="246"/>
      <c r="L344" s="251"/>
      <c r="M344" s="252"/>
      <c r="N344" s="253"/>
      <c r="O344" s="253"/>
      <c r="P344" s="253"/>
      <c r="Q344" s="253"/>
      <c r="R344" s="253"/>
      <c r="S344" s="253"/>
      <c r="T344" s="25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5" t="s">
        <v>175</v>
      </c>
      <c r="AU344" s="255" t="s">
        <v>79</v>
      </c>
      <c r="AV344" s="14" t="s">
        <v>171</v>
      </c>
      <c r="AW344" s="14" t="s">
        <v>32</v>
      </c>
      <c r="AX344" s="14" t="s">
        <v>77</v>
      </c>
      <c r="AY344" s="255" t="s">
        <v>164</v>
      </c>
    </row>
    <row r="345" s="2" customFormat="1" ht="21.75" customHeight="1">
      <c r="A345" s="41"/>
      <c r="B345" s="42"/>
      <c r="C345" s="215" t="s">
        <v>365</v>
      </c>
      <c r="D345" s="215" t="s">
        <v>166</v>
      </c>
      <c r="E345" s="216" t="s">
        <v>348</v>
      </c>
      <c r="F345" s="217" t="s">
        <v>349</v>
      </c>
      <c r="G345" s="218" t="s">
        <v>169</v>
      </c>
      <c r="H345" s="219">
        <v>29.25</v>
      </c>
      <c r="I345" s="220"/>
      <c r="J345" s="221">
        <f>ROUND(I345*H345,2)</f>
        <v>0</v>
      </c>
      <c r="K345" s="217" t="s">
        <v>170</v>
      </c>
      <c r="L345" s="47"/>
      <c r="M345" s="222" t="s">
        <v>19</v>
      </c>
      <c r="N345" s="223" t="s">
        <v>41</v>
      </c>
      <c r="O345" s="87"/>
      <c r="P345" s="224">
        <f>O345*H345</f>
        <v>0</v>
      </c>
      <c r="Q345" s="224">
        <v>0</v>
      </c>
      <c r="R345" s="224">
        <f>Q345*H345</f>
        <v>0</v>
      </c>
      <c r="S345" s="224">
        <v>0</v>
      </c>
      <c r="T345" s="225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6" t="s">
        <v>171</v>
      </c>
      <c r="AT345" s="226" t="s">
        <v>166</v>
      </c>
      <c r="AU345" s="226" t="s">
        <v>79</v>
      </c>
      <c r="AY345" s="20" t="s">
        <v>164</v>
      </c>
      <c r="BE345" s="227">
        <f>IF(N345="základní",J345,0)</f>
        <v>0</v>
      </c>
      <c r="BF345" s="227">
        <f>IF(N345="snížená",J345,0)</f>
        <v>0</v>
      </c>
      <c r="BG345" s="227">
        <f>IF(N345="zákl. přenesená",J345,0)</f>
        <v>0</v>
      </c>
      <c r="BH345" s="227">
        <f>IF(N345="sníž. přenesená",J345,0)</f>
        <v>0</v>
      </c>
      <c r="BI345" s="227">
        <f>IF(N345="nulová",J345,0)</f>
        <v>0</v>
      </c>
      <c r="BJ345" s="20" t="s">
        <v>77</v>
      </c>
      <c r="BK345" s="227">
        <f>ROUND(I345*H345,2)</f>
        <v>0</v>
      </c>
      <c r="BL345" s="20" t="s">
        <v>171</v>
      </c>
      <c r="BM345" s="226" t="s">
        <v>1166</v>
      </c>
    </row>
    <row r="346" s="2" customFormat="1">
      <c r="A346" s="41"/>
      <c r="B346" s="42"/>
      <c r="C346" s="43"/>
      <c r="D346" s="228" t="s">
        <v>173</v>
      </c>
      <c r="E346" s="43"/>
      <c r="F346" s="229" t="s">
        <v>351</v>
      </c>
      <c r="G346" s="43"/>
      <c r="H346" s="43"/>
      <c r="I346" s="230"/>
      <c r="J346" s="43"/>
      <c r="K346" s="43"/>
      <c r="L346" s="47"/>
      <c r="M346" s="231"/>
      <c r="N346" s="232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173</v>
      </c>
      <c r="AU346" s="20" t="s">
        <v>79</v>
      </c>
    </row>
    <row r="347" s="15" customFormat="1">
      <c r="A347" s="15"/>
      <c r="B347" s="256"/>
      <c r="C347" s="257"/>
      <c r="D347" s="235" t="s">
        <v>175</v>
      </c>
      <c r="E347" s="258" t="s">
        <v>19</v>
      </c>
      <c r="F347" s="259" t="s">
        <v>352</v>
      </c>
      <c r="G347" s="257"/>
      <c r="H347" s="258" t="s">
        <v>19</v>
      </c>
      <c r="I347" s="260"/>
      <c r="J347" s="257"/>
      <c r="K347" s="257"/>
      <c r="L347" s="261"/>
      <c r="M347" s="262"/>
      <c r="N347" s="263"/>
      <c r="O347" s="263"/>
      <c r="P347" s="263"/>
      <c r="Q347" s="263"/>
      <c r="R347" s="263"/>
      <c r="S347" s="263"/>
      <c r="T347" s="264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65" t="s">
        <v>175</v>
      </c>
      <c r="AU347" s="265" t="s">
        <v>79</v>
      </c>
      <c r="AV347" s="15" t="s">
        <v>77</v>
      </c>
      <c r="AW347" s="15" t="s">
        <v>32</v>
      </c>
      <c r="AX347" s="15" t="s">
        <v>70</v>
      </c>
      <c r="AY347" s="265" t="s">
        <v>164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1167</v>
      </c>
      <c r="G348" s="234"/>
      <c r="H348" s="238">
        <v>9.25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79</v>
      </c>
      <c r="AV348" s="13" t="s">
        <v>79</v>
      </c>
      <c r="AW348" s="13" t="s">
        <v>32</v>
      </c>
      <c r="AX348" s="13" t="s">
        <v>70</v>
      </c>
      <c r="AY348" s="244" t="s">
        <v>164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1168</v>
      </c>
      <c r="G349" s="234"/>
      <c r="H349" s="238">
        <v>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79</v>
      </c>
      <c r="AV349" s="13" t="s">
        <v>79</v>
      </c>
      <c r="AW349" s="13" t="s">
        <v>32</v>
      </c>
      <c r="AX349" s="13" t="s">
        <v>70</v>
      </c>
      <c r="AY349" s="244" t="s">
        <v>164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1169</v>
      </c>
      <c r="G350" s="234"/>
      <c r="H350" s="238">
        <v>3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79</v>
      </c>
      <c r="AV350" s="13" t="s">
        <v>79</v>
      </c>
      <c r="AW350" s="13" t="s">
        <v>32</v>
      </c>
      <c r="AX350" s="13" t="s">
        <v>70</v>
      </c>
      <c r="AY350" s="244" t="s">
        <v>164</v>
      </c>
    </row>
    <row r="351" s="16" customFormat="1">
      <c r="A351" s="16"/>
      <c r="B351" s="266"/>
      <c r="C351" s="267"/>
      <c r="D351" s="235" t="s">
        <v>175</v>
      </c>
      <c r="E351" s="268" t="s">
        <v>19</v>
      </c>
      <c r="F351" s="269" t="s">
        <v>291</v>
      </c>
      <c r="G351" s="267"/>
      <c r="H351" s="270">
        <v>13.25</v>
      </c>
      <c r="I351" s="271"/>
      <c r="J351" s="267"/>
      <c r="K351" s="267"/>
      <c r="L351" s="272"/>
      <c r="M351" s="273"/>
      <c r="N351" s="274"/>
      <c r="O351" s="274"/>
      <c r="P351" s="274"/>
      <c r="Q351" s="274"/>
      <c r="R351" s="274"/>
      <c r="S351" s="274"/>
      <c r="T351" s="275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T351" s="276" t="s">
        <v>175</v>
      </c>
      <c r="AU351" s="276" t="s">
        <v>79</v>
      </c>
      <c r="AV351" s="16" t="s">
        <v>183</v>
      </c>
      <c r="AW351" s="16" t="s">
        <v>32</v>
      </c>
      <c r="AX351" s="16" t="s">
        <v>70</v>
      </c>
      <c r="AY351" s="276" t="s">
        <v>164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1056</v>
      </c>
      <c r="G352" s="234"/>
      <c r="H352" s="238">
        <v>4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79</v>
      </c>
      <c r="AV352" s="13" t="s">
        <v>79</v>
      </c>
      <c r="AW352" s="13" t="s">
        <v>32</v>
      </c>
      <c r="AX352" s="13" t="s">
        <v>70</v>
      </c>
      <c r="AY352" s="244" t="s">
        <v>164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1057</v>
      </c>
      <c r="G353" s="234"/>
      <c r="H353" s="238">
        <v>12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79</v>
      </c>
      <c r="AV353" s="13" t="s">
        <v>79</v>
      </c>
      <c r="AW353" s="13" t="s">
        <v>32</v>
      </c>
      <c r="AX353" s="13" t="s">
        <v>70</v>
      </c>
      <c r="AY353" s="244" t="s">
        <v>164</v>
      </c>
    </row>
    <row r="354" s="16" customFormat="1">
      <c r="A354" s="16"/>
      <c r="B354" s="266"/>
      <c r="C354" s="267"/>
      <c r="D354" s="235" t="s">
        <v>175</v>
      </c>
      <c r="E354" s="268" t="s">
        <v>19</v>
      </c>
      <c r="F354" s="269" t="s">
        <v>291</v>
      </c>
      <c r="G354" s="267"/>
      <c r="H354" s="270">
        <v>16</v>
      </c>
      <c r="I354" s="271"/>
      <c r="J354" s="267"/>
      <c r="K354" s="267"/>
      <c r="L354" s="272"/>
      <c r="M354" s="273"/>
      <c r="N354" s="274"/>
      <c r="O354" s="274"/>
      <c r="P354" s="274"/>
      <c r="Q354" s="274"/>
      <c r="R354" s="274"/>
      <c r="S354" s="274"/>
      <c r="T354" s="275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T354" s="276" t="s">
        <v>175</v>
      </c>
      <c r="AU354" s="276" t="s">
        <v>79</v>
      </c>
      <c r="AV354" s="16" t="s">
        <v>183</v>
      </c>
      <c r="AW354" s="16" t="s">
        <v>32</v>
      </c>
      <c r="AX354" s="16" t="s">
        <v>70</v>
      </c>
      <c r="AY354" s="276" t="s">
        <v>164</v>
      </c>
    </row>
    <row r="355" s="14" customFormat="1">
      <c r="A355" s="14"/>
      <c r="B355" s="245"/>
      <c r="C355" s="246"/>
      <c r="D355" s="235" t="s">
        <v>175</v>
      </c>
      <c r="E355" s="247" t="s">
        <v>19</v>
      </c>
      <c r="F355" s="248" t="s">
        <v>177</v>
      </c>
      <c r="G355" s="246"/>
      <c r="H355" s="249">
        <v>29.25</v>
      </c>
      <c r="I355" s="250"/>
      <c r="J355" s="246"/>
      <c r="K355" s="246"/>
      <c r="L355" s="251"/>
      <c r="M355" s="252"/>
      <c r="N355" s="253"/>
      <c r="O355" s="253"/>
      <c r="P355" s="253"/>
      <c r="Q355" s="253"/>
      <c r="R355" s="253"/>
      <c r="S355" s="253"/>
      <c r="T355" s="25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5" t="s">
        <v>175</v>
      </c>
      <c r="AU355" s="255" t="s">
        <v>79</v>
      </c>
      <c r="AV355" s="14" t="s">
        <v>171</v>
      </c>
      <c r="AW355" s="14" t="s">
        <v>32</v>
      </c>
      <c r="AX355" s="14" t="s">
        <v>77</v>
      </c>
      <c r="AY355" s="255" t="s">
        <v>164</v>
      </c>
    </row>
    <row r="356" s="2" customFormat="1" ht="24.15" customHeight="1">
      <c r="A356" s="41"/>
      <c r="B356" s="42"/>
      <c r="C356" s="215" t="s">
        <v>371</v>
      </c>
      <c r="D356" s="215" t="s">
        <v>166</v>
      </c>
      <c r="E356" s="216" t="s">
        <v>1170</v>
      </c>
      <c r="F356" s="217" t="s">
        <v>1171</v>
      </c>
      <c r="G356" s="218" t="s">
        <v>169</v>
      </c>
      <c r="H356" s="219">
        <v>43</v>
      </c>
      <c r="I356" s="220"/>
      <c r="J356" s="221">
        <f>ROUND(I356*H356,2)</f>
        <v>0</v>
      </c>
      <c r="K356" s="217" t="s">
        <v>170</v>
      </c>
      <c r="L356" s="47"/>
      <c r="M356" s="222" t="s">
        <v>19</v>
      </c>
      <c r="N356" s="223" t="s">
        <v>41</v>
      </c>
      <c r="O356" s="87"/>
      <c r="P356" s="224">
        <f>O356*H356</f>
        <v>0</v>
      </c>
      <c r="Q356" s="224">
        <v>0</v>
      </c>
      <c r="R356" s="224">
        <f>Q356*H356</f>
        <v>0</v>
      </c>
      <c r="S356" s="224">
        <v>0</v>
      </c>
      <c r="T356" s="225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6" t="s">
        <v>171</v>
      </c>
      <c r="AT356" s="226" t="s">
        <v>166</v>
      </c>
      <c r="AU356" s="226" t="s">
        <v>79</v>
      </c>
      <c r="AY356" s="20" t="s">
        <v>164</v>
      </c>
      <c r="BE356" s="227">
        <f>IF(N356="základní",J356,0)</f>
        <v>0</v>
      </c>
      <c r="BF356" s="227">
        <f>IF(N356="snížená",J356,0)</f>
        <v>0</v>
      </c>
      <c r="BG356" s="227">
        <f>IF(N356="zákl. přenesená",J356,0)</f>
        <v>0</v>
      </c>
      <c r="BH356" s="227">
        <f>IF(N356="sníž. přenesená",J356,0)</f>
        <v>0</v>
      </c>
      <c r="BI356" s="227">
        <f>IF(N356="nulová",J356,0)</f>
        <v>0</v>
      </c>
      <c r="BJ356" s="20" t="s">
        <v>77</v>
      </c>
      <c r="BK356" s="227">
        <f>ROUND(I356*H356,2)</f>
        <v>0</v>
      </c>
      <c r="BL356" s="20" t="s">
        <v>171</v>
      </c>
      <c r="BM356" s="226" t="s">
        <v>1172</v>
      </c>
    </row>
    <row r="357" s="2" customFormat="1">
      <c r="A357" s="41"/>
      <c r="B357" s="42"/>
      <c r="C357" s="43"/>
      <c r="D357" s="228" t="s">
        <v>173</v>
      </c>
      <c r="E357" s="43"/>
      <c r="F357" s="229" t="s">
        <v>1173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173</v>
      </c>
      <c r="AU357" s="20" t="s">
        <v>79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1074</v>
      </c>
      <c r="G358" s="234"/>
      <c r="H358" s="238">
        <v>40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79</v>
      </c>
      <c r="AV358" s="13" t="s">
        <v>79</v>
      </c>
      <c r="AW358" s="13" t="s">
        <v>32</v>
      </c>
      <c r="AX358" s="13" t="s">
        <v>70</v>
      </c>
      <c r="AY358" s="244" t="s">
        <v>164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1075</v>
      </c>
      <c r="G359" s="234"/>
      <c r="H359" s="238">
        <v>3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79</v>
      </c>
      <c r="AV359" s="13" t="s">
        <v>79</v>
      </c>
      <c r="AW359" s="13" t="s">
        <v>32</v>
      </c>
      <c r="AX359" s="13" t="s">
        <v>70</v>
      </c>
      <c r="AY359" s="244" t="s">
        <v>164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177</v>
      </c>
      <c r="G360" s="246"/>
      <c r="H360" s="249">
        <v>43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79</v>
      </c>
      <c r="AV360" s="14" t="s">
        <v>171</v>
      </c>
      <c r="AW360" s="14" t="s">
        <v>32</v>
      </c>
      <c r="AX360" s="14" t="s">
        <v>77</v>
      </c>
      <c r="AY360" s="255" t="s">
        <v>164</v>
      </c>
    </row>
    <row r="361" s="2" customFormat="1" ht="24.15" customHeight="1">
      <c r="A361" s="41"/>
      <c r="B361" s="42"/>
      <c r="C361" s="215" t="s">
        <v>382</v>
      </c>
      <c r="D361" s="215" t="s">
        <v>166</v>
      </c>
      <c r="E361" s="216" t="s">
        <v>1174</v>
      </c>
      <c r="F361" s="217" t="s">
        <v>1175</v>
      </c>
      <c r="G361" s="218" t="s">
        <v>169</v>
      </c>
      <c r="H361" s="219">
        <v>31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41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171</v>
      </c>
      <c r="AT361" s="226" t="s">
        <v>166</v>
      </c>
      <c r="AU361" s="226" t="s">
        <v>79</v>
      </c>
      <c r="AY361" s="20" t="s">
        <v>164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77</v>
      </c>
      <c r="BK361" s="227">
        <f>ROUND(I361*H361,2)</f>
        <v>0</v>
      </c>
      <c r="BL361" s="20" t="s">
        <v>171</v>
      </c>
      <c r="BM361" s="226" t="s">
        <v>1176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1177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79</v>
      </c>
    </row>
    <row r="363" s="13" customFormat="1">
      <c r="A363" s="13"/>
      <c r="B363" s="233"/>
      <c r="C363" s="234"/>
      <c r="D363" s="235" t="s">
        <v>175</v>
      </c>
      <c r="E363" s="236" t="s">
        <v>19</v>
      </c>
      <c r="F363" s="237" t="s">
        <v>1080</v>
      </c>
      <c r="G363" s="234"/>
      <c r="H363" s="238">
        <v>5</v>
      </c>
      <c r="I363" s="239"/>
      <c r="J363" s="234"/>
      <c r="K363" s="234"/>
      <c r="L363" s="240"/>
      <c r="M363" s="241"/>
      <c r="N363" s="242"/>
      <c r="O363" s="242"/>
      <c r="P363" s="242"/>
      <c r="Q363" s="242"/>
      <c r="R363" s="242"/>
      <c r="S363" s="242"/>
      <c r="T363" s="24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4" t="s">
        <v>175</v>
      </c>
      <c r="AU363" s="244" t="s">
        <v>79</v>
      </c>
      <c r="AV363" s="13" t="s">
        <v>79</v>
      </c>
      <c r="AW363" s="13" t="s">
        <v>32</v>
      </c>
      <c r="AX363" s="13" t="s">
        <v>70</v>
      </c>
      <c r="AY363" s="244" t="s">
        <v>164</v>
      </c>
    </row>
    <row r="364" s="13" customFormat="1">
      <c r="A364" s="13"/>
      <c r="B364" s="233"/>
      <c r="C364" s="234"/>
      <c r="D364" s="235" t="s">
        <v>175</v>
      </c>
      <c r="E364" s="236" t="s">
        <v>19</v>
      </c>
      <c r="F364" s="237" t="s">
        <v>1073</v>
      </c>
      <c r="G364" s="234"/>
      <c r="H364" s="238">
        <v>26</v>
      </c>
      <c r="I364" s="239"/>
      <c r="J364" s="234"/>
      <c r="K364" s="234"/>
      <c r="L364" s="240"/>
      <c r="M364" s="241"/>
      <c r="N364" s="242"/>
      <c r="O364" s="242"/>
      <c r="P364" s="242"/>
      <c r="Q364" s="242"/>
      <c r="R364" s="242"/>
      <c r="S364" s="242"/>
      <c r="T364" s="24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4" t="s">
        <v>175</v>
      </c>
      <c r="AU364" s="244" t="s">
        <v>79</v>
      </c>
      <c r="AV364" s="13" t="s">
        <v>79</v>
      </c>
      <c r="AW364" s="13" t="s">
        <v>32</v>
      </c>
      <c r="AX364" s="13" t="s">
        <v>70</v>
      </c>
      <c r="AY364" s="244" t="s">
        <v>164</v>
      </c>
    </row>
    <row r="365" s="14" customFormat="1">
      <c r="A365" s="14"/>
      <c r="B365" s="245"/>
      <c r="C365" s="246"/>
      <c r="D365" s="235" t="s">
        <v>175</v>
      </c>
      <c r="E365" s="247" t="s">
        <v>19</v>
      </c>
      <c r="F365" s="248" t="s">
        <v>177</v>
      </c>
      <c r="G365" s="246"/>
      <c r="H365" s="249">
        <v>31</v>
      </c>
      <c r="I365" s="250"/>
      <c r="J365" s="246"/>
      <c r="K365" s="246"/>
      <c r="L365" s="251"/>
      <c r="M365" s="252"/>
      <c r="N365" s="253"/>
      <c r="O365" s="253"/>
      <c r="P365" s="253"/>
      <c r="Q365" s="253"/>
      <c r="R365" s="253"/>
      <c r="S365" s="253"/>
      <c r="T365" s="25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5" t="s">
        <v>175</v>
      </c>
      <c r="AU365" s="255" t="s">
        <v>79</v>
      </c>
      <c r="AV365" s="14" t="s">
        <v>171</v>
      </c>
      <c r="AW365" s="14" t="s">
        <v>32</v>
      </c>
      <c r="AX365" s="14" t="s">
        <v>77</v>
      </c>
      <c r="AY365" s="255" t="s">
        <v>164</v>
      </c>
    </row>
    <row r="366" s="2" customFormat="1" ht="16.5" customHeight="1">
      <c r="A366" s="41"/>
      <c r="B366" s="42"/>
      <c r="C366" s="215" t="s">
        <v>388</v>
      </c>
      <c r="D366" s="215" t="s">
        <v>166</v>
      </c>
      <c r="E366" s="216" t="s">
        <v>1178</v>
      </c>
      <c r="F366" s="217" t="s">
        <v>1179</v>
      </c>
      <c r="G366" s="218" t="s">
        <v>169</v>
      </c>
      <c r="H366" s="219">
        <v>66</v>
      </c>
      <c r="I366" s="220"/>
      <c r="J366" s="221">
        <f>ROUND(I366*H366,2)</f>
        <v>0</v>
      </c>
      <c r="K366" s="217" t="s">
        <v>170</v>
      </c>
      <c r="L366" s="47"/>
      <c r="M366" s="222" t="s">
        <v>19</v>
      </c>
      <c r="N366" s="223" t="s">
        <v>41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79</v>
      </c>
      <c r="AY366" s="20" t="s">
        <v>164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77</v>
      </c>
      <c r="BK366" s="227">
        <f>ROUND(I366*H366,2)</f>
        <v>0</v>
      </c>
      <c r="BL366" s="20" t="s">
        <v>171</v>
      </c>
      <c r="BM366" s="226" t="s">
        <v>1180</v>
      </c>
    </row>
    <row r="367" s="2" customFormat="1">
      <c r="A367" s="41"/>
      <c r="B367" s="42"/>
      <c r="C367" s="43"/>
      <c r="D367" s="228" t="s">
        <v>173</v>
      </c>
      <c r="E367" s="43"/>
      <c r="F367" s="229" t="s">
        <v>1181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173</v>
      </c>
      <c r="AU367" s="20" t="s">
        <v>79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1080</v>
      </c>
      <c r="G368" s="234"/>
      <c r="H368" s="238">
        <v>5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79</v>
      </c>
      <c r="AV368" s="13" t="s">
        <v>79</v>
      </c>
      <c r="AW368" s="13" t="s">
        <v>32</v>
      </c>
      <c r="AX368" s="13" t="s">
        <v>70</v>
      </c>
      <c r="AY368" s="244" t="s">
        <v>164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1182</v>
      </c>
      <c r="G369" s="234"/>
      <c r="H369" s="238">
        <v>18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79</v>
      </c>
      <c r="AV369" s="13" t="s">
        <v>79</v>
      </c>
      <c r="AW369" s="13" t="s">
        <v>32</v>
      </c>
      <c r="AX369" s="13" t="s">
        <v>70</v>
      </c>
      <c r="AY369" s="244" t="s">
        <v>164</v>
      </c>
    </row>
    <row r="370" s="16" customFormat="1">
      <c r="A370" s="16"/>
      <c r="B370" s="266"/>
      <c r="C370" s="267"/>
      <c r="D370" s="235" t="s">
        <v>175</v>
      </c>
      <c r="E370" s="268" t="s">
        <v>19</v>
      </c>
      <c r="F370" s="269" t="s">
        <v>291</v>
      </c>
      <c r="G370" s="267"/>
      <c r="H370" s="270">
        <v>23</v>
      </c>
      <c r="I370" s="271"/>
      <c r="J370" s="267"/>
      <c r="K370" s="267"/>
      <c r="L370" s="272"/>
      <c r="M370" s="273"/>
      <c r="N370" s="274"/>
      <c r="O370" s="274"/>
      <c r="P370" s="274"/>
      <c r="Q370" s="274"/>
      <c r="R370" s="274"/>
      <c r="S370" s="274"/>
      <c r="T370" s="275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T370" s="276" t="s">
        <v>175</v>
      </c>
      <c r="AU370" s="276" t="s">
        <v>79</v>
      </c>
      <c r="AV370" s="16" t="s">
        <v>183</v>
      </c>
      <c r="AW370" s="16" t="s">
        <v>32</v>
      </c>
      <c r="AX370" s="16" t="s">
        <v>70</v>
      </c>
      <c r="AY370" s="276" t="s">
        <v>164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1074</v>
      </c>
      <c r="G371" s="234"/>
      <c r="H371" s="238">
        <v>40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79</v>
      </c>
      <c r="AV371" s="13" t="s">
        <v>79</v>
      </c>
      <c r="AW371" s="13" t="s">
        <v>32</v>
      </c>
      <c r="AX371" s="13" t="s">
        <v>70</v>
      </c>
      <c r="AY371" s="244" t="s">
        <v>164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1075</v>
      </c>
      <c r="G372" s="234"/>
      <c r="H372" s="238">
        <v>3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79</v>
      </c>
      <c r="AV372" s="13" t="s">
        <v>79</v>
      </c>
      <c r="AW372" s="13" t="s">
        <v>32</v>
      </c>
      <c r="AX372" s="13" t="s">
        <v>70</v>
      </c>
      <c r="AY372" s="244" t="s">
        <v>164</v>
      </c>
    </row>
    <row r="373" s="16" customFormat="1">
      <c r="A373" s="16"/>
      <c r="B373" s="266"/>
      <c r="C373" s="267"/>
      <c r="D373" s="235" t="s">
        <v>175</v>
      </c>
      <c r="E373" s="268" t="s">
        <v>19</v>
      </c>
      <c r="F373" s="269" t="s">
        <v>291</v>
      </c>
      <c r="G373" s="267"/>
      <c r="H373" s="270">
        <v>43</v>
      </c>
      <c r="I373" s="271"/>
      <c r="J373" s="267"/>
      <c r="K373" s="267"/>
      <c r="L373" s="272"/>
      <c r="M373" s="273"/>
      <c r="N373" s="274"/>
      <c r="O373" s="274"/>
      <c r="P373" s="274"/>
      <c r="Q373" s="274"/>
      <c r="R373" s="274"/>
      <c r="S373" s="274"/>
      <c r="T373" s="275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T373" s="276" t="s">
        <v>175</v>
      </c>
      <c r="AU373" s="276" t="s">
        <v>79</v>
      </c>
      <c r="AV373" s="16" t="s">
        <v>183</v>
      </c>
      <c r="AW373" s="16" t="s">
        <v>32</v>
      </c>
      <c r="AX373" s="16" t="s">
        <v>70</v>
      </c>
      <c r="AY373" s="276" t="s">
        <v>164</v>
      </c>
    </row>
    <row r="374" s="14" customFormat="1">
      <c r="A374" s="14"/>
      <c r="B374" s="245"/>
      <c r="C374" s="246"/>
      <c r="D374" s="235" t="s">
        <v>175</v>
      </c>
      <c r="E374" s="247" t="s">
        <v>19</v>
      </c>
      <c r="F374" s="248" t="s">
        <v>177</v>
      </c>
      <c r="G374" s="246"/>
      <c r="H374" s="249">
        <v>66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175</v>
      </c>
      <c r="AU374" s="255" t="s">
        <v>79</v>
      </c>
      <c r="AV374" s="14" t="s">
        <v>171</v>
      </c>
      <c r="AW374" s="14" t="s">
        <v>32</v>
      </c>
      <c r="AX374" s="14" t="s">
        <v>77</v>
      </c>
      <c r="AY374" s="255" t="s">
        <v>164</v>
      </c>
    </row>
    <row r="375" s="2" customFormat="1" ht="16.5" customHeight="1">
      <c r="A375" s="41"/>
      <c r="B375" s="42"/>
      <c r="C375" s="215" t="s">
        <v>393</v>
      </c>
      <c r="D375" s="215" t="s">
        <v>166</v>
      </c>
      <c r="E375" s="216" t="s">
        <v>1183</v>
      </c>
      <c r="F375" s="217" t="s">
        <v>1184</v>
      </c>
      <c r="G375" s="218" t="s">
        <v>169</v>
      </c>
      <c r="H375" s="219">
        <v>171</v>
      </c>
      <c r="I375" s="220"/>
      <c r="J375" s="221">
        <f>ROUND(I375*H375,2)</f>
        <v>0</v>
      </c>
      <c r="K375" s="217" t="s">
        <v>170</v>
      </c>
      <c r="L375" s="47"/>
      <c r="M375" s="222" t="s">
        <v>19</v>
      </c>
      <c r="N375" s="223" t="s">
        <v>41</v>
      </c>
      <c r="O375" s="87"/>
      <c r="P375" s="224">
        <f>O375*H375</f>
        <v>0</v>
      </c>
      <c r="Q375" s="224">
        <v>0</v>
      </c>
      <c r="R375" s="224">
        <f>Q375*H375</f>
        <v>0</v>
      </c>
      <c r="S375" s="224">
        <v>0</v>
      </c>
      <c r="T375" s="225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226" t="s">
        <v>171</v>
      </c>
      <c r="AT375" s="226" t="s">
        <v>166</v>
      </c>
      <c r="AU375" s="226" t="s">
        <v>79</v>
      </c>
      <c r="AY375" s="20" t="s">
        <v>164</v>
      </c>
      <c r="BE375" s="227">
        <f>IF(N375="základní",J375,0)</f>
        <v>0</v>
      </c>
      <c r="BF375" s="227">
        <f>IF(N375="snížená",J375,0)</f>
        <v>0</v>
      </c>
      <c r="BG375" s="227">
        <f>IF(N375="zákl. přenesená",J375,0)</f>
        <v>0</v>
      </c>
      <c r="BH375" s="227">
        <f>IF(N375="sníž. přenesená",J375,0)</f>
        <v>0</v>
      </c>
      <c r="BI375" s="227">
        <f>IF(N375="nulová",J375,0)</f>
        <v>0</v>
      </c>
      <c r="BJ375" s="20" t="s">
        <v>77</v>
      </c>
      <c r="BK375" s="227">
        <f>ROUND(I375*H375,2)</f>
        <v>0</v>
      </c>
      <c r="BL375" s="20" t="s">
        <v>171</v>
      </c>
      <c r="BM375" s="226" t="s">
        <v>1185</v>
      </c>
    </row>
    <row r="376" s="2" customFormat="1">
      <c r="A376" s="41"/>
      <c r="B376" s="42"/>
      <c r="C376" s="43"/>
      <c r="D376" s="228" t="s">
        <v>173</v>
      </c>
      <c r="E376" s="43"/>
      <c r="F376" s="229" t="s">
        <v>1186</v>
      </c>
      <c r="G376" s="43"/>
      <c r="H376" s="43"/>
      <c r="I376" s="230"/>
      <c r="J376" s="43"/>
      <c r="K376" s="43"/>
      <c r="L376" s="47"/>
      <c r="M376" s="231"/>
      <c r="N376" s="232"/>
      <c r="O376" s="87"/>
      <c r="P376" s="87"/>
      <c r="Q376" s="87"/>
      <c r="R376" s="87"/>
      <c r="S376" s="87"/>
      <c r="T376" s="88"/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T376" s="20" t="s">
        <v>173</v>
      </c>
      <c r="AU376" s="20" t="s">
        <v>79</v>
      </c>
    </row>
    <row r="377" s="13" customFormat="1">
      <c r="A377" s="13"/>
      <c r="B377" s="233"/>
      <c r="C377" s="234"/>
      <c r="D377" s="235" t="s">
        <v>175</v>
      </c>
      <c r="E377" s="236" t="s">
        <v>19</v>
      </c>
      <c r="F377" s="237" t="s">
        <v>1187</v>
      </c>
      <c r="G377" s="234"/>
      <c r="H377" s="238">
        <v>20</v>
      </c>
      <c r="I377" s="239"/>
      <c r="J377" s="234"/>
      <c r="K377" s="234"/>
      <c r="L377" s="240"/>
      <c r="M377" s="241"/>
      <c r="N377" s="242"/>
      <c r="O377" s="242"/>
      <c r="P377" s="242"/>
      <c r="Q377" s="242"/>
      <c r="R377" s="242"/>
      <c r="S377" s="242"/>
      <c r="T377" s="24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4" t="s">
        <v>175</v>
      </c>
      <c r="AU377" s="244" t="s">
        <v>79</v>
      </c>
      <c r="AV377" s="13" t="s">
        <v>79</v>
      </c>
      <c r="AW377" s="13" t="s">
        <v>32</v>
      </c>
      <c r="AX377" s="13" t="s">
        <v>70</v>
      </c>
      <c r="AY377" s="244" t="s">
        <v>164</v>
      </c>
    </row>
    <row r="378" s="13" customFormat="1">
      <c r="A378" s="13"/>
      <c r="B378" s="233"/>
      <c r="C378" s="234"/>
      <c r="D378" s="235" t="s">
        <v>175</v>
      </c>
      <c r="E378" s="236" t="s">
        <v>19</v>
      </c>
      <c r="F378" s="237" t="s">
        <v>1188</v>
      </c>
      <c r="G378" s="234"/>
      <c r="H378" s="238">
        <v>61</v>
      </c>
      <c r="I378" s="239"/>
      <c r="J378" s="234"/>
      <c r="K378" s="234"/>
      <c r="L378" s="240"/>
      <c r="M378" s="241"/>
      <c r="N378" s="242"/>
      <c r="O378" s="242"/>
      <c r="P378" s="242"/>
      <c r="Q378" s="242"/>
      <c r="R378" s="242"/>
      <c r="S378" s="242"/>
      <c r="T378" s="24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4" t="s">
        <v>175</v>
      </c>
      <c r="AU378" s="244" t="s">
        <v>79</v>
      </c>
      <c r="AV378" s="13" t="s">
        <v>79</v>
      </c>
      <c r="AW378" s="13" t="s">
        <v>32</v>
      </c>
      <c r="AX378" s="13" t="s">
        <v>70</v>
      </c>
      <c r="AY378" s="244" t="s">
        <v>164</v>
      </c>
    </row>
    <row r="379" s="16" customFormat="1">
      <c r="A379" s="16"/>
      <c r="B379" s="266"/>
      <c r="C379" s="267"/>
      <c r="D379" s="235" t="s">
        <v>175</v>
      </c>
      <c r="E379" s="268" t="s">
        <v>19</v>
      </c>
      <c r="F379" s="269" t="s">
        <v>291</v>
      </c>
      <c r="G379" s="267"/>
      <c r="H379" s="270">
        <v>81</v>
      </c>
      <c r="I379" s="271"/>
      <c r="J379" s="267"/>
      <c r="K379" s="267"/>
      <c r="L379" s="272"/>
      <c r="M379" s="273"/>
      <c r="N379" s="274"/>
      <c r="O379" s="274"/>
      <c r="P379" s="274"/>
      <c r="Q379" s="274"/>
      <c r="R379" s="274"/>
      <c r="S379" s="274"/>
      <c r="T379" s="275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T379" s="276" t="s">
        <v>175</v>
      </c>
      <c r="AU379" s="276" t="s">
        <v>79</v>
      </c>
      <c r="AV379" s="16" t="s">
        <v>183</v>
      </c>
      <c r="AW379" s="16" t="s">
        <v>32</v>
      </c>
      <c r="AX379" s="16" t="s">
        <v>70</v>
      </c>
      <c r="AY379" s="276" t="s">
        <v>164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1066</v>
      </c>
      <c r="G380" s="234"/>
      <c r="H380" s="238">
        <v>85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79</v>
      </c>
      <c r="AV380" s="13" t="s">
        <v>79</v>
      </c>
      <c r="AW380" s="13" t="s">
        <v>32</v>
      </c>
      <c r="AX380" s="13" t="s">
        <v>70</v>
      </c>
      <c r="AY380" s="244" t="s">
        <v>164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1067</v>
      </c>
      <c r="G381" s="234"/>
      <c r="H381" s="238">
        <v>5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79</v>
      </c>
      <c r="AV381" s="13" t="s">
        <v>79</v>
      </c>
      <c r="AW381" s="13" t="s">
        <v>32</v>
      </c>
      <c r="AX381" s="13" t="s">
        <v>70</v>
      </c>
      <c r="AY381" s="244" t="s">
        <v>164</v>
      </c>
    </row>
    <row r="382" s="16" customFormat="1">
      <c r="A382" s="16"/>
      <c r="B382" s="266"/>
      <c r="C382" s="267"/>
      <c r="D382" s="235" t="s">
        <v>175</v>
      </c>
      <c r="E382" s="268" t="s">
        <v>19</v>
      </c>
      <c r="F382" s="269" t="s">
        <v>291</v>
      </c>
      <c r="G382" s="267"/>
      <c r="H382" s="270">
        <v>90</v>
      </c>
      <c r="I382" s="271"/>
      <c r="J382" s="267"/>
      <c r="K382" s="267"/>
      <c r="L382" s="272"/>
      <c r="M382" s="273"/>
      <c r="N382" s="274"/>
      <c r="O382" s="274"/>
      <c r="P382" s="274"/>
      <c r="Q382" s="274"/>
      <c r="R382" s="274"/>
      <c r="S382" s="274"/>
      <c r="T382" s="275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T382" s="276" t="s">
        <v>175</v>
      </c>
      <c r="AU382" s="276" t="s">
        <v>79</v>
      </c>
      <c r="AV382" s="16" t="s">
        <v>183</v>
      </c>
      <c r="AW382" s="16" t="s">
        <v>32</v>
      </c>
      <c r="AX382" s="16" t="s">
        <v>70</v>
      </c>
      <c r="AY382" s="276" t="s">
        <v>164</v>
      </c>
    </row>
    <row r="383" s="14" customFormat="1">
      <c r="A383" s="14"/>
      <c r="B383" s="245"/>
      <c r="C383" s="246"/>
      <c r="D383" s="235" t="s">
        <v>175</v>
      </c>
      <c r="E383" s="247" t="s">
        <v>19</v>
      </c>
      <c r="F383" s="248" t="s">
        <v>177</v>
      </c>
      <c r="G383" s="246"/>
      <c r="H383" s="249">
        <v>171</v>
      </c>
      <c r="I383" s="250"/>
      <c r="J383" s="246"/>
      <c r="K383" s="246"/>
      <c r="L383" s="251"/>
      <c r="M383" s="252"/>
      <c r="N383" s="253"/>
      <c r="O383" s="253"/>
      <c r="P383" s="253"/>
      <c r="Q383" s="253"/>
      <c r="R383" s="253"/>
      <c r="S383" s="253"/>
      <c r="T383" s="25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5" t="s">
        <v>175</v>
      </c>
      <c r="AU383" s="255" t="s">
        <v>79</v>
      </c>
      <c r="AV383" s="14" t="s">
        <v>171</v>
      </c>
      <c r="AW383" s="14" t="s">
        <v>32</v>
      </c>
      <c r="AX383" s="14" t="s">
        <v>77</v>
      </c>
      <c r="AY383" s="255" t="s">
        <v>164</v>
      </c>
    </row>
    <row r="384" s="2" customFormat="1" ht="24.15" customHeight="1">
      <c r="A384" s="41"/>
      <c r="B384" s="42"/>
      <c r="C384" s="215" t="s">
        <v>398</v>
      </c>
      <c r="D384" s="215" t="s">
        <v>166</v>
      </c>
      <c r="E384" s="216" t="s">
        <v>1189</v>
      </c>
      <c r="F384" s="217" t="s">
        <v>1190</v>
      </c>
      <c r="G384" s="218" t="s">
        <v>169</v>
      </c>
      <c r="H384" s="219">
        <v>137</v>
      </c>
      <c r="I384" s="220"/>
      <c r="J384" s="221">
        <f>ROUND(I384*H384,2)</f>
        <v>0</v>
      </c>
      <c r="K384" s="217" t="s">
        <v>170</v>
      </c>
      <c r="L384" s="47"/>
      <c r="M384" s="222" t="s">
        <v>19</v>
      </c>
      <c r="N384" s="223" t="s">
        <v>41</v>
      </c>
      <c r="O384" s="87"/>
      <c r="P384" s="224">
        <f>O384*H384</f>
        <v>0</v>
      </c>
      <c r="Q384" s="224">
        <v>0</v>
      </c>
      <c r="R384" s="224">
        <f>Q384*H384</f>
        <v>0</v>
      </c>
      <c r="S384" s="224">
        <v>0</v>
      </c>
      <c r="T384" s="225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226" t="s">
        <v>171</v>
      </c>
      <c r="AT384" s="226" t="s">
        <v>166</v>
      </c>
      <c r="AU384" s="226" t="s">
        <v>79</v>
      </c>
      <c r="AY384" s="20" t="s">
        <v>164</v>
      </c>
      <c r="BE384" s="227">
        <f>IF(N384="základní",J384,0)</f>
        <v>0</v>
      </c>
      <c r="BF384" s="227">
        <f>IF(N384="snížená",J384,0)</f>
        <v>0</v>
      </c>
      <c r="BG384" s="227">
        <f>IF(N384="zákl. přenesená",J384,0)</f>
        <v>0</v>
      </c>
      <c r="BH384" s="227">
        <f>IF(N384="sníž. přenesená",J384,0)</f>
        <v>0</v>
      </c>
      <c r="BI384" s="227">
        <f>IF(N384="nulová",J384,0)</f>
        <v>0</v>
      </c>
      <c r="BJ384" s="20" t="s">
        <v>77</v>
      </c>
      <c r="BK384" s="227">
        <f>ROUND(I384*H384,2)</f>
        <v>0</v>
      </c>
      <c r="BL384" s="20" t="s">
        <v>171</v>
      </c>
      <c r="BM384" s="226" t="s">
        <v>1191</v>
      </c>
    </row>
    <row r="385" s="2" customFormat="1">
      <c r="A385" s="41"/>
      <c r="B385" s="42"/>
      <c r="C385" s="43"/>
      <c r="D385" s="228" t="s">
        <v>173</v>
      </c>
      <c r="E385" s="43"/>
      <c r="F385" s="229" t="s">
        <v>1192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173</v>
      </c>
      <c r="AU385" s="20" t="s">
        <v>79</v>
      </c>
    </row>
    <row r="386" s="13" customFormat="1">
      <c r="A386" s="13"/>
      <c r="B386" s="233"/>
      <c r="C386" s="234"/>
      <c r="D386" s="235" t="s">
        <v>175</v>
      </c>
      <c r="E386" s="236" t="s">
        <v>19</v>
      </c>
      <c r="F386" s="237" t="s">
        <v>1064</v>
      </c>
      <c r="G386" s="234"/>
      <c r="H386" s="238">
        <v>12</v>
      </c>
      <c r="I386" s="239"/>
      <c r="J386" s="234"/>
      <c r="K386" s="234"/>
      <c r="L386" s="240"/>
      <c r="M386" s="241"/>
      <c r="N386" s="242"/>
      <c r="O386" s="242"/>
      <c r="P386" s="242"/>
      <c r="Q386" s="242"/>
      <c r="R386" s="242"/>
      <c r="S386" s="242"/>
      <c r="T386" s="24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4" t="s">
        <v>175</v>
      </c>
      <c r="AU386" s="244" t="s">
        <v>79</v>
      </c>
      <c r="AV386" s="13" t="s">
        <v>79</v>
      </c>
      <c r="AW386" s="13" t="s">
        <v>32</v>
      </c>
      <c r="AX386" s="13" t="s">
        <v>70</v>
      </c>
      <c r="AY386" s="244" t="s">
        <v>164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1065</v>
      </c>
      <c r="G387" s="234"/>
      <c r="H387" s="238">
        <v>35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79</v>
      </c>
      <c r="AV387" s="13" t="s">
        <v>79</v>
      </c>
      <c r="AW387" s="13" t="s">
        <v>32</v>
      </c>
      <c r="AX387" s="13" t="s">
        <v>70</v>
      </c>
      <c r="AY387" s="244" t="s">
        <v>164</v>
      </c>
    </row>
    <row r="388" s="16" customFormat="1">
      <c r="A388" s="16"/>
      <c r="B388" s="266"/>
      <c r="C388" s="267"/>
      <c r="D388" s="235" t="s">
        <v>175</v>
      </c>
      <c r="E388" s="268" t="s">
        <v>19</v>
      </c>
      <c r="F388" s="269" t="s">
        <v>291</v>
      </c>
      <c r="G388" s="267"/>
      <c r="H388" s="270">
        <v>47</v>
      </c>
      <c r="I388" s="271"/>
      <c r="J388" s="267"/>
      <c r="K388" s="267"/>
      <c r="L388" s="272"/>
      <c r="M388" s="273"/>
      <c r="N388" s="274"/>
      <c r="O388" s="274"/>
      <c r="P388" s="274"/>
      <c r="Q388" s="274"/>
      <c r="R388" s="274"/>
      <c r="S388" s="274"/>
      <c r="T388" s="275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T388" s="276" t="s">
        <v>175</v>
      </c>
      <c r="AU388" s="276" t="s">
        <v>79</v>
      </c>
      <c r="AV388" s="16" t="s">
        <v>183</v>
      </c>
      <c r="AW388" s="16" t="s">
        <v>32</v>
      </c>
      <c r="AX388" s="16" t="s">
        <v>70</v>
      </c>
      <c r="AY388" s="276" t="s">
        <v>164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1066</v>
      </c>
      <c r="G389" s="234"/>
      <c r="H389" s="238">
        <v>85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79</v>
      </c>
      <c r="AV389" s="13" t="s">
        <v>79</v>
      </c>
      <c r="AW389" s="13" t="s">
        <v>32</v>
      </c>
      <c r="AX389" s="13" t="s">
        <v>70</v>
      </c>
      <c r="AY389" s="244" t="s">
        <v>164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1067</v>
      </c>
      <c r="G390" s="234"/>
      <c r="H390" s="238">
        <v>5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79</v>
      </c>
      <c r="AV390" s="13" t="s">
        <v>79</v>
      </c>
      <c r="AW390" s="13" t="s">
        <v>32</v>
      </c>
      <c r="AX390" s="13" t="s">
        <v>70</v>
      </c>
      <c r="AY390" s="244" t="s">
        <v>164</v>
      </c>
    </row>
    <row r="391" s="16" customFormat="1">
      <c r="A391" s="16"/>
      <c r="B391" s="266"/>
      <c r="C391" s="267"/>
      <c r="D391" s="235" t="s">
        <v>175</v>
      </c>
      <c r="E391" s="268" t="s">
        <v>19</v>
      </c>
      <c r="F391" s="269" t="s">
        <v>291</v>
      </c>
      <c r="G391" s="267"/>
      <c r="H391" s="270">
        <v>90</v>
      </c>
      <c r="I391" s="271"/>
      <c r="J391" s="267"/>
      <c r="K391" s="267"/>
      <c r="L391" s="272"/>
      <c r="M391" s="273"/>
      <c r="N391" s="274"/>
      <c r="O391" s="274"/>
      <c r="P391" s="274"/>
      <c r="Q391" s="274"/>
      <c r="R391" s="274"/>
      <c r="S391" s="274"/>
      <c r="T391" s="275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T391" s="276" t="s">
        <v>175</v>
      </c>
      <c r="AU391" s="276" t="s">
        <v>79</v>
      </c>
      <c r="AV391" s="16" t="s">
        <v>183</v>
      </c>
      <c r="AW391" s="16" t="s">
        <v>32</v>
      </c>
      <c r="AX391" s="16" t="s">
        <v>70</v>
      </c>
      <c r="AY391" s="276" t="s">
        <v>164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177</v>
      </c>
      <c r="G392" s="246"/>
      <c r="H392" s="249">
        <v>137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79</v>
      </c>
      <c r="AV392" s="14" t="s">
        <v>171</v>
      </c>
      <c r="AW392" s="14" t="s">
        <v>32</v>
      </c>
      <c r="AX392" s="14" t="s">
        <v>77</v>
      </c>
      <c r="AY392" s="255" t="s">
        <v>164</v>
      </c>
    </row>
    <row r="393" s="2" customFormat="1" ht="24.15" customHeight="1">
      <c r="A393" s="41"/>
      <c r="B393" s="42"/>
      <c r="C393" s="215" t="s">
        <v>403</v>
      </c>
      <c r="D393" s="215" t="s">
        <v>166</v>
      </c>
      <c r="E393" s="216" t="s">
        <v>1193</v>
      </c>
      <c r="F393" s="217" t="s">
        <v>1194</v>
      </c>
      <c r="G393" s="218" t="s">
        <v>169</v>
      </c>
      <c r="H393" s="219">
        <v>34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41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171</v>
      </c>
      <c r="AT393" s="226" t="s">
        <v>166</v>
      </c>
      <c r="AU393" s="226" t="s">
        <v>79</v>
      </c>
      <c r="AY393" s="20" t="s">
        <v>164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77</v>
      </c>
      <c r="BK393" s="227">
        <f>ROUND(I393*H393,2)</f>
        <v>0</v>
      </c>
      <c r="BL393" s="20" t="s">
        <v>171</v>
      </c>
      <c r="BM393" s="226" t="s">
        <v>1195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1196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79</v>
      </c>
    </row>
    <row r="395" s="13" customFormat="1">
      <c r="A395" s="13"/>
      <c r="B395" s="233"/>
      <c r="C395" s="234"/>
      <c r="D395" s="235" t="s">
        <v>175</v>
      </c>
      <c r="E395" s="236" t="s">
        <v>19</v>
      </c>
      <c r="F395" s="237" t="s">
        <v>1072</v>
      </c>
      <c r="G395" s="234"/>
      <c r="H395" s="238">
        <v>8</v>
      </c>
      <c r="I395" s="239"/>
      <c r="J395" s="234"/>
      <c r="K395" s="234"/>
      <c r="L395" s="240"/>
      <c r="M395" s="241"/>
      <c r="N395" s="242"/>
      <c r="O395" s="242"/>
      <c r="P395" s="242"/>
      <c r="Q395" s="242"/>
      <c r="R395" s="242"/>
      <c r="S395" s="242"/>
      <c r="T395" s="24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4" t="s">
        <v>175</v>
      </c>
      <c r="AU395" s="244" t="s">
        <v>79</v>
      </c>
      <c r="AV395" s="13" t="s">
        <v>79</v>
      </c>
      <c r="AW395" s="13" t="s">
        <v>32</v>
      </c>
      <c r="AX395" s="13" t="s">
        <v>70</v>
      </c>
      <c r="AY395" s="244" t="s">
        <v>164</v>
      </c>
    </row>
    <row r="396" s="13" customFormat="1">
      <c r="A396" s="13"/>
      <c r="B396" s="233"/>
      <c r="C396" s="234"/>
      <c r="D396" s="235" t="s">
        <v>175</v>
      </c>
      <c r="E396" s="236" t="s">
        <v>19</v>
      </c>
      <c r="F396" s="237" t="s">
        <v>1073</v>
      </c>
      <c r="G396" s="234"/>
      <c r="H396" s="238">
        <v>26</v>
      </c>
      <c r="I396" s="239"/>
      <c r="J396" s="234"/>
      <c r="K396" s="234"/>
      <c r="L396" s="240"/>
      <c r="M396" s="241"/>
      <c r="N396" s="242"/>
      <c r="O396" s="242"/>
      <c r="P396" s="242"/>
      <c r="Q396" s="242"/>
      <c r="R396" s="242"/>
      <c r="S396" s="242"/>
      <c r="T396" s="24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4" t="s">
        <v>175</v>
      </c>
      <c r="AU396" s="244" t="s">
        <v>79</v>
      </c>
      <c r="AV396" s="13" t="s">
        <v>79</v>
      </c>
      <c r="AW396" s="13" t="s">
        <v>32</v>
      </c>
      <c r="AX396" s="13" t="s">
        <v>70</v>
      </c>
      <c r="AY396" s="244" t="s">
        <v>164</v>
      </c>
    </row>
    <row r="397" s="14" customFormat="1">
      <c r="A397" s="14"/>
      <c r="B397" s="245"/>
      <c r="C397" s="246"/>
      <c r="D397" s="235" t="s">
        <v>175</v>
      </c>
      <c r="E397" s="247" t="s">
        <v>19</v>
      </c>
      <c r="F397" s="248" t="s">
        <v>177</v>
      </c>
      <c r="G397" s="246"/>
      <c r="H397" s="249">
        <v>34</v>
      </c>
      <c r="I397" s="250"/>
      <c r="J397" s="246"/>
      <c r="K397" s="246"/>
      <c r="L397" s="251"/>
      <c r="M397" s="252"/>
      <c r="N397" s="253"/>
      <c r="O397" s="253"/>
      <c r="P397" s="253"/>
      <c r="Q397" s="253"/>
      <c r="R397" s="253"/>
      <c r="S397" s="253"/>
      <c r="T397" s="25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5" t="s">
        <v>175</v>
      </c>
      <c r="AU397" s="255" t="s">
        <v>79</v>
      </c>
      <c r="AV397" s="14" t="s">
        <v>171</v>
      </c>
      <c r="AW397" s="14" t="s">
        <v>32</v>
      </c>
      <c r="AX397" s="14" t="s">
        <v>77</v>
      </c>
      <c r="AY397" s="255" t="s">
        <v>164</v>
      </c>
    </row>
    <row r="398" s="2" customFormat="1" ht="37.8" customHeight="1">
      <c r="A398" s="41"/>
      <c r="B398" s="42"/>
      <c r="C398" s="215" t="s">
        <v>408</v>
      </c>
      <c r="D398" s="215" t="s">
        <v>166</v>
      </c>
      <c r="E398" s="216" t="s">
        <v>366</v>
      </c>
      <c r="F398" s="217" t="s">
        <v>367</v>
      </c>
      <c r="G398" s="218" t="s">
        <v>169</v>
      </c>
      <c r="H398" s="219">
        <v>17</v>
      </c>
      <c r="I398" s="220"/>
      <c r="J398" s="221">
        <f>ROUND(I398*H398,2)</f>
        <v>0</v>
      </c>
      <c r="K398" s="217" t="s">
        <v>170</v>
      </c>
      <c r="L398" s="47"/>
      <c r="M398" s="222" t="s">
        <v>19</v>
      </c>
      <c r="N398" s="223" t="s">
        <v>41</v>
      </c>
      <c r="O398" s="87"/>
      <c r="P398" s="224">
        <f>O398*H398</f>
        <v>0</v>
      </c>
      <c r="Q398" s="224">
        <v>0.089219999999999994</v>
      </c>
      <c r="R398" s="224">
        <f>Q398*H398</f>
        <v>1.51674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79</v>
      </c>
      <c r="AY398" s="20" t="s">
        <v>164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77</v>
      </c>
      <c r="BK398" s="227">
        <f>ROUND(I398*H398,2)</f>
        <v>0</v>
      </c>
      <c r="BL398" s="20" t="s">
        <v>171</v>
      </c>
      <c r="BM398" s="226" t="s">
        <v>1197</v>
      </c>
    </row>
    <row r="399" s="2" customFormat="1">
      <c r="A399" s="41"/>
      <c r="B399" s="42"/>
      <c r="C399" s="43"/>
      <c r="D399" s="228" t="s">
        <v>173</v>
      </c>
      <c r="E399" s="43"/>
      <c r="F399" s="229" t="s">
        <v>369</v>
      </c>
      <c r="G399" s="43"/>
      <c r="H399" s="43"/>
      <c r="I399" s="230"/>
      <c r="J399" s="43"/>
      <c r="K399" s="43"/>
      <c r="L399" s="47"/>
      <c r="M399" s="231"/>
      <c r="N399" s="232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173</v>
      </c>
      <c r="AU399" s="20" t="s">
        <v>79</v>
      </c>
    </row>
    <row r="400" s="15" customFormat="1">
      <c r="A400" s="15"/>
      <c r="B400" s="256"/>
      <c r="C400" s="257"/>
      <c r="D400" s="235" t="s">
        <v>175</v>
      </c>
      <c r="E400" s="258" t="s">
        <v>19</v>
      </c>
      <c r="F400" s="259" t="s">
        <v>1051</v>
      </c>
      <c r="G400" s="257"/>
      <c r="H400" s="258" t="s">
        <v>19</v>
      </c>
      <c r="I400" s="260"/>
      <c r="J400" s="257"/>
      <c r="K400" s="257"/>
      <c r="L400" s="261"/>
      <c r="M400" s="262"/>
      <c r="N400" s="263"/>
      <c r="O400" s="263"/>
      <c r="P400" s="263"/>
      <c r="Q400" s="263"/>
      <c r="R400" s="263"/>
      <c r="S400" s="263"/>
      <c r="T400" s="264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T400" s="265" t="s">
        <v>175</v>
      </c>
      <c r="AU400" s="265" t="s">
        <v>79</v>
      </c>
      <c r="AV400" s="15" t="s">
        <v>77</v>
      </c>
      <c r="AW400" s="15" t="s">
        <v>32</v>
      </c>
      <c r="AX400" s="15" t="s">
        <v>70</v>
      </c>
      <c r="AY400" s="265" t="s">
        <v>164</v>
      </c>
    </row>
    <row r="401" s="13" customFormat="1">
      <c r="A401" s="13"/>
      <c r="B401" s="233"/>
      <c r="C401" s="234"/>
      <c r="D401" s="235" t="s">
        <v>175</v>
      </c>
      <c r="E401" s="236" t="s">
        <v>19</v>
      </c>
      <c r="F401" s="237" t="s">
        <v>1052</v>
      </c>
      <c r="G401" s="234"/>
      <c r="H401" s="238">
        <v>17</v>
      </c>
      <c r="I401" s="239"/>
      <c r="J401" s="234"/>
      <c r="K401" s="234"/>
      <c r="L401" s="240"/>
      <c r="M401" s="241"/>
      <c r="N401" s="242"/>
      <c r="O401" s="242"/>
      <c r="P401" s="242"/>
      <c r="Q401" s="242"/>
      <c r="R401" s="242"/>
      <c r="S401" s="242"/>
      <c r="T401" s="24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4" t="s">
        <v>175</v>
      </c>
      <c r="AU401" s="244" t="s">
        <v>79</v>
      </c>
      <c r="AV401" s="13" t="s">
        <v>79</v>
      </c>
      <c r="AW401" s="13" t="s">
        <v>32</v>
      </c>
      <c r="AX401" s="13" t="s">
        <v>70</v>
      </c>
      <c r="AY401" s="244" t="s">
        <v>164</v>
      </c>
    </row>
    <row r="402" s="13" customFormat="1">
      <c r="A402" s="13"/>
      <c r="B402" s="233"/>
      <c r="C402" s="234"/>
      <c r="D402" s="235" t="s">
        <v>175</v>
      </c>
      <c r="E402" s="236" t="s">
        <v>19</v>
      </c>
      <c r="F402" s="237" t="s">
        <v>1053</v>
      </c>
      <c r="G402" s="234"/>
      <c r="H402" s="238">
        <v>0</v>
      </c>
      <c r="I402" s="239"/>
      <c r="J402" s="234"/>
      <c r="K402" s="234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175</v>
      </c>
      <c r="AU402" s="244" t="s">
        <v>79</v>
      </c>
      <c r="AV402" s="13" t="s">
        <v>79</v>
      </c>
      <c r="AW402" s="13" t="s">
        <v>32</v>
      </c>
      <c r="AX402" s="13" t="s">
        <v>70</v>
      </c>
      <c r="AY402" s="244" t="s">
        <v>164</v>
      </c>
    </row>
    <row r="403" s="14" customFormat="1">
      <c r="A403" s="14"/>
      <c r="B403" s="245"/>
      <c r="C403" s="246"/>
      <c r="D403" s="235" t="s">
        <v>175</v>
      </c>
      <c r="E403" s="247" t="s">
        <v>19</v>
      </c>
      <c r="F403" s="248" t="s">
        <v>177</v>
      </c>
      <c r="G403" s="246"/>
      <c r="H403" s="249">
        <v>17</v>
      </c>
      <c r="I403" s="250"/>
      <c r="J403" s="246"/>
      <c r="K403" s="246"/>
      <c r="L403" s="251"/>
      <c r="M403" s="252"/>
      <c r="N403" s="253"/>
      <c r="O403" s="253"/>
      <c r="P403" s="253"/>
      <c r="Q403" s="253"/>
      <c r="R403" s="253"/>
      <c r="S403" s="253"/>
      <c r="T403" s="25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5" t="s">
        <v>175</v>
      </c>
      <c r="AU403" s="255" t="s">
        <v>79</v>
      </c>
      <c r="AV403" s="14" t="s">
        <v>171</v>
      </c>
      <c r="AW403" s="14" t="s">
        <v>32</v>
      </c>
      <c r="AX403" s="14" t="s">
        <v>77</v>
      </c>
      <c r="AY403" s="255" t="s">
        <v>164</v>
      </c>
    </row>
    <row r="404" s="12" customFormat="1" ht="22.8" customHeight="1">
      <c r="A404" s="12"/>
      <c r="B404" s="199"/>
      <c r="C404" s="200"/>
      <c r="D404" s="201" t="s">
        <v>69</v>
      </c>
      <c r="E404" s="213" t="s">
        <v>217</v>
      </c>
      <c r="F404" s="213" t="s">
        <v>370</v>
      </c>
      <c r="G404" s="200"/>
      <c r="H404" s="200"/>
      <c r="I404" s="203"/>
      <c r="J404" s="214">
        <f>BK404</f>
        <v>0</v>
      </c>
      <c r="K404" s="200"/>
      <c r="L404" s="205"/>
      <c r="M404" s="206"/>
      <c r="N404" s="207"/>
      <c r="O404" s="207"/>
      <c r="P404" s="208">
        <f>SUM(P405:P430)</f>
        <v>0</v>
      </c>
      <c r="Q404" s="207"/>
      <c r="R404" s="208">
        <f>SUM(R405:R430)</f>
        <v>0.20499990000000001</v>
      </c>
      <c r="S404" s="207"/>
      <c r="T404" s="209">
        <f>SUM(T405:T430)</f>
        <v>4.2855999999999996</v>
      </c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R404" s="210" t="s">
        <v>77</v>
      </c>
      <c r="AT404" s="211" t="s">
        <v>69</v>
      </c>
      <c r="AU404" s="211" t="s">
        <v>77</v>
      </c>
      <c r="AY404" s="210" t="s">
        <v>164</v>
      </c>
      <c r="BK404" s="212">
        <f>SUM(BK405:BK430)</f>
        <v>0</v>
      </c>
    </row>
    <row r="405" s="2" customFormat="1" ht="21.75" customHeight="1">
      <c r="A405" s="41"/>
      <c r="B405" s="42"/>
      <c r="C405" s="215" t="s">
        <v>413</v>
      </c>
      <c r="D405" s="215" t="s">
        <v>166</v>
      </c>
      <c r="E405" s="216" t="s">
        <v>372</v>
      </c>
      <c r="F405" s="217" t="s">
        <v>373</v>
      </c>
      <c r="G405" s="218" t="s">
        <v>200</v>
      </c>
      <c r="H405" s="219">
        <v>97.400000000000006</v>
      </c>
      <c r="I405" s="220"/>
      <c r="J405" s="221">
        <f>ROUND(I405*H405,2)</f>
        <v>0</v>
      </c>
      <c r="K405" s="217" t="s">
        <v>170</v>
      </c>
      <c r="L405" s="47"/>
      <c r="M405" s="222" t="s">
        <v>19</v>
      </c>
      <c r="N405" s="223" t="s">
        <v>41</v>
      </c>
      <c r="O405" s="87"/>
      <c r="P405" s="224">
        <f>O405*H405</f>
        <v>0</v>
      </c>
      <c r="Q405" s="224">
        <v>0</v>
      </c>
      <c r="R405" s="224">
        <f>Q405*H405</f>
        <v>0</v>
      </c>
      <c r="S405" s="224">
        <v>0.043999999999999997</v>
      </c>
      <c r="T405" s="225">
        <f>S405*H405</f>
        <v>4.2855999999999996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26" t="s">
        <v>171</v>
      </c>
      <c r="AT405" s="226" t="s">
        <v>166</v>
      </c>
      <c r="AU405" s="226" t="s">
        <v>79</v>
      </c>
      <c r="AY405" s="20" t="s">
        <v>164</v>
      </c>
      <c r="BE405" s="227">
        <f>IF(N405="základní",J405,0)</f>
        <v>0</v>
      </c>
      <c r="BF405" s="227">
        <f>IF(N405="snížená",J405,0)</f>
        <v>0</v>
      </c>
      <c r="BG405" s="227">
        <f>IF(N405="zákl. přenesená",J405,0)</f>
        <v>0</v>
      </c>
      <c r="BH405" s="227">
        <f>IF(N405="sníž. přenesená",J405,0)</f>
        <v>0</v>
      </c>
      <c r="BI405" s="227">
        <f>IF(N405="nulová",J405,0)</f>
        <v>0</v>
      </c>
      <c r="BJ405" s="20" t="s">
        <v>77</v>
      </c>
      <c r="BK405" s="227">
        <f>ROUND(I405*H405,2)</f>
        <v>0</v>
      </c>
      <c r="BL405" s="20" t="s">
        <v>171</v>
      </c>
      <c r="BM405" s="226" t="s">
        <v>1198</v>
      </c>
    </row>
    <row r="406" s="2" customFormat="1">
      <c r="A406" s="41"/>
      <c r="B406" s="42"/>
      <c r="C406" s="43"/>
      <c r="D406" s="228" t="s">
        <v>173</v>
      </c>
      <c r="E406" s="43"/>
      <c r="F406" s="229" t="s">
        <v>375</v>
      </c>
      <c r="G406" s="43"/>
      <c r="H406" s="43"/>
      <c r="I406" s="230"/>
      <c r="J406" s="43"/>
      <c r="K406" s="43"/>
      <c r="L406" s="47"/>
      <c r="M406" s="231"/>
      <c r="N406" s="232"/>
      <c r="O406" s="87"/>
      <c r="P406" s="87"/>
      <c r="Q406" s="87"/>
      <c r="R406" s="87"/>
      <c r="S406" s="87"/>
      <c r="T406" s="88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0" t="s">
        <v>173</v>
      </c>
      <c r="AU406" s="20" t="s">
        <v>79</v>
      </c>
    </row>
    <row r="407" s="15" customFormat="1">
      <c r="A407" s="15"/>
      <c r="B407" s="256"/>
      <c r="C407" s="257"/>
      <c r="D407" s="235" t="s">
        <v>175</v>
      </c>
      <c r="E407" s="258" t="s">
        <v>19</v>
      </c>
      <c r="F407" s="259" t="s">
        <v>376</v>
      </c>
      <c r="G407" s="257"/>
      <c r="H407" s="258" t="s">
        <v>19</v>
      </c>
      <c r="I407" s="260"/>
      <c r="J407" s="257"/>
      <c r="K407" s="257"/>
      <c r="L407" s="261"/>
      <c r="M407" s="262"/>
      <c r="N407" s="263"/>
      <c r="O407" s="263"/>
      <c r="P407" s="263"/>
      <c r="Q407" s="263"/>
      <c r="R407" s="263"/>
      <c r="S407" s="263"/>
      <c r="T407" s="264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65" t="s">
        <v>175</v>
      </c>
      <c r="AU407" s="265" t="s">
        <v>79</v>
      </c>
      <c r="AV407" s="15" t="s">
        <v>77</v>
      </c>
      <c r="AW407" s="15" t="s">
        <v>32</v>
      </c>
      <c r="AX407" s="15" t="s">
        <v>70</v>
      </c>
      <c r="AY407" s="265" t="s">
        <v>164</v>
      </c>
    </row>
    <row r="408" s="15" customFormat="1">
      <c r="A408" s="15"/>
      <c r="B408" s="256"/>
      <c r="C408" s="257"/>
      <c r="D408" s="235" t="s">
        <v>175</v>
      </c>
      <c r="E408" s="258" t="s">
        <v>19</v>
      </c>
      <c r="F408" s="259" t="s">
        <v>223</v>
      </c>
      <c r="G408" s="257"/>
      <c r="H408" s="258" t="s">
        <v>19</v>
      </c>
      <c r="I408" s="260"/>
      <c r="J408" s="257"/>
      <c r="K408" s="257"/>
      <c r="L408" s="261"/>
      <c r="M408" s="262"/>
      <c r="N408" s="263"/>
      <c r="O408" s="263"/>
      <c r="P408" s="263"/>
      <c r="Q408" s="263"/>
      <c r="R408" s="263"/>
      <c r="S408" s="263"/>
      <c r="T408" s="264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265" t="s">
        <v>175</v>
      </c>
      <c r="AU408" s="265" t="s">
        <v>79</v>
      </c>
      <c r="AV408" s="15" t="s">
        <v>77</v>
      </c>
      <c r="AW408" s="15" t="s">
        <v>32</v>
      </c>
      <c r="AX408" s="15" t="s">
        <v>70</v>
      </c>
      <c r="AY408" s="265" t="s">
        <v>164</v>
      </c>
    </row>
    <row r="409" s="15" customFormat="1">
      <c r="A409" s="15"/>
      <c r="B409" s="256"/>
      <c r="C409" s="257"/>
      <c r="D409" s="235" t="s">
        <v>175</v>
      </c>
      <c r="E409" s="258" t="s">
        <v>19</v>
      </c>
      <c r="F409" s="259" t="s">
        <v>317</v>
      </c>
      <c r="G409" s="257"/>
      <c r="H409" s="258" t="s">
        <v>19</v>
      </c>
      <c r="I409" s="260"/>
      <c r="J409" s="257"/>
      <c r="K409" s="257"/>
      <c r="L409" s="261"/>
      <c r="M409" s="262"/>
      <c r="N409" s="263"/>
      <c r="O409" s="263"/>
      <c r="P409" s="263"/>
      <c r="Q409" s="263"/>
      <c r="R409" s="263"/>
      <c r="S409" s="263"/>
      <c r="T409" s="264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265" t="s">
        <v>175</v>
      </c>
      <c r="AU409" s="265" t="s">
        <v>79</v>
      </c>
      <c r="AV409" s="15" t="s">
        <v>77</v>
      </c>
      <c r="AW409" s="15" t="s">
        <v>32</v>
      </c>
      <c r="AX409" s="15" t="s">
        <v>70</v>
      </c>
      <c r="AY409" s="265" t="s">
        <v>164</v>
      </c>
    </row>
    <row r="410" s="13" customFormat="1">
      <c r="A410" s="13"/>
      <c r="B410" s="233"/>
      <c r="C410" s="234"/>
      <c r="D410" s="235" t="s">
        <v>175</v>
      </c>
      <c r="E410" s="236" t="s">
        <v>19</v>
      </c>
      <c r="F410" s="237" t="s">
        <v>1199</v>
      </c>
      <c r="G410" s="234"/>
      <c r="H410" s="238">
        <v>12</v>
      </c>
      <c r="I410" s="239"/>
      <c r="J410" s="234"/>
      <c r="K410" s="234"/>
      <c r="L410" s="240"/>
      <c r="M410" s="241"/>
      <c r="N410" s="242"/>
      <c r="O410" s="242"/>
      <c r="P410" s="242"/>
      <c r="Q410" s="242"/>
      <c r="R410" s="242"/>
      <c r="S410" s="242"/>
      <c r="T410" s="24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4" t="s">
        <v>175</v>
      </c>
      <c r="AU410" s="244" t="s">
        <v>79</v>
      </c>
      <c r="AV410" s="13" t="s">
        <v>79</v>
      </c>
      <c r="AW410" s="13" t="s">
        <v>32</v>
      </c>
      <c r="AX410" s="13" t="s">
        <v>70</v>
      </c>
      <c r="AY410" s="244" t="s">
        <v>164</v>
      </c>
    </row>
    <row r="411" s="13" customFormat="1">
      <c r="A411" s="13"/>
      <c r="B411" s="233"/>
      <c r="C411" s="234"/>
      <c r="D411" s="235" t="s">
        <v>175</v>
      </c>
      <c r="E411" s="236" t="s">
        <v>19</v>
      </c>
      <c r="F411" s="237" t="s">
        <v>1200</v>
      </c>
      <c r="G411" s="234"/>
      <c r="H411" s="238">
        <v>14.800000000000001</v>
      </c>
      <c r="I411" s="239"/>
      <c r="J411" s="234"/>
      <c r="K411" s="234"/>
      <c r="L411" s="240"/>
      <c r="M411" s="241"/>
      <c r="N411" s="242"/>
      <c r="O411" s="242"/>
      <c r="P411" s="242"/>
      <c r="Q411" s="242"/>
      <c r="R411" s="242"/>
      <c r="S411" s="242"/>
      <c r="T411" s="24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4" t="s">
        <v>175</v>
      </c>
      <c r="AU411" s="244" t="s">
        <v>79</v>
      </c>
      <c r="AV411" s="13" t="s">
        <v>79</v>
      </c>
      <c r="AW411" s="13" t="s">
        <v>32</v>
      </c>
      <c r="AX411" s="13" t="s">
        <v>70</v>
      </c>
      <c r="AY411" s="244" t="s">
        <v>164</v>
      </c>
    </row>
    <row r="412" s="13" customFormat="1">
      <c r="A412" s="13"/>
      <c r="B412" s="233"/>
      <c r="C412" s="234"/>
      <c r="D412" s="235" t="s">
        <v>175</v>
      </c>
      <c r="E412" s="236" t="s">
        <v>19</v>
      </c>
      <c r="F412" s="237" t="s">
        <v>1201</v>
      </c>
      <c r="G412" s="234"/>
      <c r="H412" s="238">
        <v>7.7999999999999998</v>
      </c>
      <c r="I412" s="239"/>
      <c r="J412" s="234"/>
      <c r="K412" s="234"/>
      <c r="L412" s="240"/>
      <c r="M412" s="241"/>
      <c r="N412" s="242"/>
      <c r="O412" s="242"/>
      <c r="P412" s="242"/>
      <c r="Q412" s="242"/>
      <c r="R412" s="242"/>
      <c r="S412" s="242"/>
      <c r="T412" s="24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4" t="s">
        <v>175</v>
      </c>
      <c r="AU412" s="244" t="s">
        <v>79</v>
      </c>
      <c r="AV412" s="13" t="s">
        <v>79</v>
      </c>
      <c r="AW412" s="13" t="s">
        <v>32</v>
      </c>
      <c r="AX412" s="13" t="s">
        <v>70</v>
      </c>
      <c r="AY412" s="244" t="s">
        <v>164</v>
      </c>
    </row>
    <row r="413" s="13" customFormat="1">
      <c r="A413" s="13"/>
      <c r="B413" s="233"/>
      <c r="C413" s="234"/>
      <c r="D413" s="235" t="s">
        <v>175</v>
      </c>
      <c r="E413" s="236" t="s">
        <v>19</v>
      </c>
      <c r="F413" s="237" t="s">
        <v>1202</v>
      </c>
      <c r="G413" s="234"/>
      <c r="H413" s="238">
        <v>3</v>
      </c>
      <c r="I413" s="239"/>
      <c r="J413" s="234"/>
      <c r="K413" s="234"/>
      <c r="L413" s="240"/>
      <c r="M413" s="241"/>
      <c r="N413" s="242"/>
      <c r="O413" s="242"/>
      <c r="P413" s="242"/>
      <c r="Q413" s="242"/>
      <c r="R413" s="242"/>
      <c r="S413" s="242"/>
      <c r="T413" s="24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44" t="s">
        <v>175</v>
      </c>
      <c r="AU413" s="244" t="s">
        <v>79</v>
      </c>
      <c r="AV413" s="13" t="s">
        <v>79</v>
      </c>
      <c r="AW413" s="13" t="s">
        <v>32</v>
      </c>
      <c r="AX413" s="13" t="s">
        <v>70</v>
      </c>
      <c r="AY413" s="244" t="s">
        <v>164</v>
      </c>
    </row>
    <row r="414" s="13" customFormat="1">
      <c r="A414" s="13"/>
      <c r="B414" s="233"/>
      <c r="C414" s="234"/>
      <c r="D414" s="235" t="s">
        <v>175</v>
      </c>
      <c r="E414" s="236" t="s">
        <v>19</v>
      </c>
      <c r="F414" s="237" t="s">
        <v>1203</v>
      </c>
      <c r="G414" s="234"/>
      <c r="H414" s="238">
        <v>6</v>
      </c>
      <c r="I414" s="239"/>
      <c r="J414" s="234"/>
      <c r="K414" s="234"/>
      <c r="L414" s="240"/>
      <c r="M414" s="241"/>
      <c r="N414" s="242"/>
      <c r="O414" s="242"/>
      <c r="P414" s="242"/>
      <c r="Q414" s="242"/>
      <c r="R414" s="242"/>
      <c r="S414" s="242"/>
      <c r="T414" s="24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4" t="s">
        <v>175</v>
      </c>
      <c r="AU414" s="244" t="s">
        <v>79</v>
      </c>
      <c r="AV414" s="13" t="s">
        <v>79</v>
      </c>
      <c r="AW414" s="13" t="s">
        <v>32</v>
      </c>
      <c r="AX414" s="13" t="s">
        <v>70</v>
      </c>
      <c r="AY414" s="244" t="s">
        <v>164</v>
      </c>
    </row>
    <row r="415" s="13" customFormat="1">
      <c r="A415" s="13"/>
      <c r="B415" s="233"/>
      <c r="C415" s="234"/>
      <c r="D415" s="235" t="s">
        <v>175</v>
      </c>
      <c r="E415" s="236" t="s">
        <v>19</v>
      </c>
      <c r="F415" s="237" t="s">
        <v>1204</v>
      </c>
      <c r="G415" s="234"/>
      <c r="H415" s="238">
        <v>17.800000000000001</v>
      </c>
      <c r="I415" s="239"/>
      <c r="J415" s="234"/>
      <c r="K415" s="234"/>
      <c r="L415" s="240"/>
      <c r="M415" s="241"/>
      <c r="N415" s="242"/>
      <c r="O415" s="242"/>
      <c r="P415" s="242"/>
      <c r="Q415" s="242"/>
      <c r="R415" s="242"/>
      <c r="S415" s="242"/>
      <c r="T415" s="24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4" t="s">
        <v>175</v>
      </c>
      <c r="AU415" s="244" t="s">
        <v>79</v>
      </c>
      <c r="AV415" s="13" t="s">
        <v>79</v>
      </c>
      <c r="AW415" s="13" t="s">
        <v>32</v>
      </c>
      <c r="AX415" s="13" t="s">
        <v>70</v>
      </c>
      <c r="AY415" s="244" t="s">
        <v>164</v>
      </c>
    </row>
    <row r="416" s="16" customFormat="1">
      <c r="A416" s="16"/>
      <c r="B416" s="266"/>
      <c r="C416" s="267"/>
      <c r="D416" s="235" t="s">
        <v>175</v>
      </c>
      <c r="E416" s="268" t="s">
        <v>19</v>
      </c>
      <c r="F416" s="269" t="s">
        <v>291</v>
      </c>
      <c r="G416" s="267"/>
      <c r="H416" s="270">
        <v>61.399999999999999</v>
      </c>
      <c r="I416" s="271"/>
      <c r="J416" s="267"/>
      <c r="K416" s="267"/>
      <c r="L416" s="272"/>
      <c r="M416" s="273"/>
      <c r="N416" s="274"/>
      <c r="O416" s="274"/>
      <c r="P416" s="274"/>
      <c r="Q416" s="274"/>
      <c r="R416" s="274"/>
      <c r="S416" s="274"/>
      <c r="T416" s="275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T416" s="276" t="s">
        <v>175</v>
      </c>
      <c r="AU416" s="276" t="s">
        <v>79</v>
      </c>
      <c r="AV416" s="16" t="s">
        <v>183</v>
      </c>
      <c r="AW416" s="16" t="s">
        <v>32</v>
      </c>
      <c r="AX416" s="16" t="s">
        <v>70</v>
      </c>
      <c r="AY416" s="276" t="s">
        <v>164</v>
      </c>
    </row>
    <row r="417" s="15" customFormat="1">
      <c r="A417" s="15"/>
      <c r="B417" s="256"/>
      <c r="C417" s="257"/>
      <c r="D417" s="235" t="s">
        <v>175</v>
      </c>
      <c r="E417" s="258" t="s">
        <v>19</v>
      </c>
      <c r="F417" s="259" t="s">
        <v>319</v>
      </c>
      <c r="G417" s="257"/>
      <c r="H417" s="258" t="s">
        <v>19</v>
      </c>
      <c r="I417" s="260"/>
      <c r="J417" s="257"/>
      <c r="K417" s="257"/>
      <c r="L417" s="261"/>
      <c r="M417" s="262"/>
      <c r="N417" s="263"/>
      <c r="O417" s="263"/>
      <c r="P417" s="263"/>
      <c r="Q417" s="263"/>
      <c r="R417" s="263"/>
      <c r="S417" s="263"/>
      <c r="T417" s="264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65" t="s">
        <v>175</v>
      </c>
      <c r="AU417" s="265" t="s">
        <v>79</v>
      </c>
      <c r="AV417" s="15" t="s">
        <v>77</v>
      </c>
      <c r="AW417" s="15" t="s">
        <v>32</v>
      </c>
      <c r="AX417" s="15" t="s">
        <v>70</v>
      </c>
      <c r="AY417" s="265" t="s">
        <v>164</v>
      </c>
    </row>
    <row r="418" s="13" customFormat="1">
      <c r="A418" s="13"/>
      <c r="B418" s="233"/>
      <c r="C418" s="234"/>
      <c r="D418" s="235" t="s">
        <v>175</v>
      </c>
      <c r="E418" s="236" t="s">
        <v>19</v>
      </c>
      <c r="F418" s="237" t="s">
        <v>1205</v>
      </c>
      <c r="G418" s="234"/>
      <c r="H418" s="238">
        <v>23</v>
      </c>
      <c r="I418" s="239"/>
      <c r="J418" s="234"/>
      <c r="K418" s="234"/>
      <c r="L418" s="240"/>
      <c r="M418" s="241"/>
      <c r="N418" s="242"/>
      <c r="O418" s="242"/>
      <c r="P418" s="242"/>
      <c r="Q418" s="242"/>
      <c r="R418" s="242"/>
      <c r="S418" s="242"/>
      <c r="T418" s="24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4" t="s">
        <v>175</v>
      </c>
      <c r="AU418" s="244" t="s">
        <v>79</v>
      </c>
      <c r="AV418" s="13" t="s">
        <v>79</v>
      </c>
      <c r="AW418" s="13" t="s">
        <v>32</v>
      </c>
      <c r="AX418" s="13" t="s">
        <v>70</v>
      </c>
      <c r="AY418" s="244" t="s">
        <v>164</v>
      </c>
    </row>
    <row r="419" s="13" customFormat="1">
      <c r="A419" s="13"/>
      <c r="B419" s="233"/>
      <c r="C419" s="234"/>
      <c r="D419" s="235" t="s">
        <v>175</v>
      </c>
      <c r="E419" s="236" t="s">
        <v>19</v>
      </c>
      <c r="F419" s="237" t="s">
        <v>1098</v>
      </c>
      <c r="G419" s="234"/>
      <c r="H419" s="238">
        <v>0</v>
      </c>
      <c r="I419" s="239"/>
      <c r="J419" s="234"/>
      <c r="K419" s="234"/>
      <c r="L419" s="240"/>
      <c r="M419" s="241"/>
      <c r="N419" s="242"/>
      <c r="O419" s="242"/>
      <c r="P419" s="242"/>
      <c r="Q419" s="242"/>
      <c r="R419" s="242"/>
      <c r="S419" s="242"/>
      <c r="T419" s="24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4" t="s">
        <v>175</v>
      </c>
      <c r="AU419" s="244" t="s">
        <v>79</v>
      </c>
      <c r="AV419" s="13" t="s">
        <v>79</v>
      </c>
      <c r="AW419" s="13" t="s">
        <v>32</v>
      </c>
      <c r="AX419" s="13" t="s">
        <v>70</v>
      </c>
      <c r="AY419" s="244" t="s">
        <v>164</v>
      </c>
    </row>
    <row r="420" s="13" customFormat="1">
      <c r="A420" s="13"/>
      <c r="B420" s="233"/>
      <c r="C420" s="234"/>
      <c r="D420" s="235" t="s">
        <v>175</v>
      </c>
      <c r="E420" s="236" t="s">
        <v>19</v>
      </c>
      <c r="F420" s="237" t="s">
        <v>1206</v>
      </c>
      <c r="G420" s="234"/>
      <c r="H420" s="238">
        <v>6</v>
      </c>
      <c r="I420" s="239"/>
      <c r="J420" s="234"/>
      <c r="K420" s="234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175</v>
      </c>
      <c r="AU420" s="244" t="s">
        <v>79</v>
      </c>
      <c r="AV420" s="13" t="s">
        <v>79</v>
      </c>
      <c r="AW420" s="13" t="s">
        <v>32</v>
      </c>
      <c r="AX420" s="13" t="s">
        <v>70</v>
      </c>
      <c r="AY420" s="244" t="s">
        <v>164</v>
      </c>
    </row>
    <row r="421" s="13" customFormat="1">
      <c r="A421" s="13"/>
      <c r="B421" s="233"/>
      <c r="C421" s="234"/>
      <c r="D421" s="235" t="s">
        <v>175</v>
      </c>
      <c r="E421" s="236" t="s">
        <v>19</v>
      </c>
      <c r="F421" s="237" t="s">
        <v>1207</v>
      </c>
      <c r="G421" s="234"/>
      <c r="H421" s="238">
        <v>7</v>
      </c>
      <c r="I421" s="239"/>
      <c r="J421" s="234"/>
      <c r="K421" s="234"/>
      <c r="L421" s="240"/>
      <c r="M421" s="241"/>
      <c r="N421" s="242"/>
      <c r="O421" s="242"/>
      <c r="P421" s="242"/>
      <c r="Q421" s="242"/>
      <c r="R421" s="242"/>
      <c r="S421" s="242"/>
      <c r="T421" s="24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4" t="s">
        <v>175</v>
      </c>
      <c r="AU421" s="244" t="s">
        <v>79</v>
      </c>
      <c r="AV421" s="13" t="s">
        <v>79</v>
      </c>
      <c r="AW421" s="13" t="s">
        <v>32</v>
      </c>
      <c r="AX421" s="13" t="s">
        <v>70</v>
      </c>
      <c r="AY421" s="244" t="s">
        <v>164</v>
      </c>
    </row>
    <row r="422" s="13" customFormat="1">
      <c r="A422" s="13"/>
      <c r="B422" s="233"/>
      <c r="C422" s="234"/>
      <c r="D422" s="235" t="s">
        <v>175</v>
      </c>
      <c r="E422" s="236" t="s">
        <v>19</v>
      </c>
      <c r="F422" s="237" t="s">
        <v>1101</v>
      </c>
      <c r="G422" s="234"/>
      <c r="H422" s="238">
        <v>0</v>
      </c>
      <c r="I422" s="239"/>
      <c r="J422" s="234"/>
      <c r="K422" s="234"/>
      <c r="L422" s="240"/>
      <c r="M422" s="241"/>
      <c r="N422" s="242"/>
      <c r="O422" s="242"/>
      <c r="P422" s="242"/>
      <c r="Q422" s="242"/>
      <c r="R422" s="242"/>
      <c r="S422" s="242"/>
      <c r="T422" s="24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4" t="s">
        <v>175</v>
      </c>
      <c r="AU422" s="244" t="s">
        <v>79</v>
      </c>
      <c r="AV422" s="13" t="s">
        <v>79</v>
      </c>
      <c r="AW422" s="13" t="s">
        <v>32</v>
      </c>
      <c r="AX422" s="13" t="s">
        <v>70</v>
      </c>
      <c r="AY422" s="244" t="s">
        <v>164</v>
      </c>
    </row>
    <row r="423" s="13" customFormat="1">
      <c r="A423" s="13"/>
      <c r="B423" s="233"/>
      <c r="C423" s="234"/>
      <c r="D423" s="235" t="s">
        <v>175</v>
      </c>
      <c r="E423" s="236" t="s">
        <v>19</v>
      </c>
      <c r="F423" s="237" t="s">
        <v>1102</v>
      </c>
      <c r="G423" s="234"/>
      <c r="H423" s="238">
        <v>0</v>
      </c>
      <c r="I423" s="239"/>
      <c r="J423" s="234"/>
      <c r="K423" s="234"/>
      <c r="L423" s="240"/>
      <c r="M423" s="241"/>
      <c r="N423" s="242"/>
      <c r="O423" s="242"/>
      <c r="P423" s="242"/>
      <c r="Q423" s="242"/>
      <c r="R423" s="242"/>
      <c r="S423" s="242"/>
      <c r="T423" s="24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4" t="s">
        <v>175</v>
      </c>
      <c r="AU423" s="244" t="s">
        <v>79</v>
      </c>
      <c r="AV423" s="13" t="s">
        <v>79</v>
      </c>
      <c r="AW423" s="13" t="s">
        <v>32</v>
      </c>
      <c r="AX423" s="13" t="s">
        <v>70</v>
      </c>
      <c r="AY423" s="244" t="s">
        <v>164</v>
      </c>
    </row>
    <row r="424" s="16" customFormat="1">
      <c r="A424" s="16"/>
      <c r="B424" s="266"/>
      <c r="C424" s="267"/>
      <c r="D424" s="235" t="s">
        <v>175</v>
      </c>
      <c r="E424" s="268" t="s">
        <v>19</v>
      </c>
      <c r="F424" s="269" t="s">
        <v>291</v>
      </c>
      <c r="G424" s="267"/>
      <c r="H424" s="270">
        <v>36</v>
      </c>
      <c r="I424" s="271"/>
      <c r="J424" s="267"/>
      <c r="K424" s="267"/>
      <c r="L424" s="272"/>
      <c r="M424" s="273"/>
      <c r="N424" s="274"/>
      <c r="O424" s="274"/>
      <c r="P424" s="274"/>
      <c r="Q424" s="274"/>
      <c r="R424" s="274"/>
      <c r="S424" s="274"/>
      <c r="T424" s="275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T424" s="276" t="s">
        <v>175</v>
      </c>
      <c r="AU424" s="276" t="s">
        <v>79</v>
      </c>
      <c r="AV424" s="16" t="s">
        <v>183</v>
      </c>
      <c r="AW424" s="16" t="s">
        <v>32</v>
      </c>
      <c r="AX424" s="16" t="s">
        <v>70</v>
      </c>
      <c r="AY424" s="276" t="s">
        <v>164</v>
      </c>
    </row>
    <row r="425" s="14" customFormat="1">
      <c r="A425" s="14"/>
      <c r="B425" s="245"/>
      <c r="C425" s="246"/>
      <c r="D425" s="235" t="s">
        <v>175</v>
      </c>
      <c r="E425" s="247" t="s">
        <v>19</v>
      </c>
      <c r="F425" s="248" t="s">
        <v>177</v>
      </c>
      <c r="G425" s="246"/>
      <c r="H425" s="249">
        <v>97.400000000000006</v>
      </c>
      <c r="I425" s="250"/>
      <c r="J425" s="246"/>
      <c r="K425" s="246"/>
      <c r="L425" s="251"/>
      <c r="M425" s="252"/>
      <c r="N425" s="253"/>
      <c r="O425" s="253"/>
      <c r="P425" s="253"/>
      <c r="Q425" s="253"/>
      <c r="R425" s="253"/>
      <c r="S425" s="253"/>
      <c r="T425" s="25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5" t="s">
        <v>175</v>
      </c>
      <c r="AU425" s="255" t="s">
        <v>79</v>
      </c>
      <c r="AV425" s="14" t="s">
        <v>171</v>
      </c>
      <c r="AW425" s="14" t="s">
        <v>32</v>
      </c>
      <c r="AX425" s="14" t="s">
        <v>77</v>
      </c>
      <c r="AY425" s="255" t="s">
        <v>164</v>
      </c>
    </row>
    <row r="426" s="2" customFormat="1" ht="24.15" customHeight="1">
      <c r="A426" s="41"/>
      <c r="B426" s="42"/>
      <c r="C426" s="215" t="s">
        <v>420</v>
      </c>
      <c r="D426" s="215" t="s">
        <v>166</v>
      </c>
      <c r="E426" s="216" t="s">
        <v>1208</v>
      </c>
      <c r="F426" s="217" t="s">
        <v>1209</v>
      </c>
      <c r="G426" s="218" t="s">
        <v>220</v>
      </c>
      <c r="H426" s="219">
        <v>0.13400000000000001</v>
      </c>
      <c r="I426" s="220"/>
      <c r="J426" s="221">
        <f>ROUND(I426*H426,2)</f>
        <v>0</v>
      </c>
      <c r="K426" s="217" t="s">
        <v>1210</v>
      </c>
      <c r="L426" s="47"/>
      <c r="M426" s="222" t="s">
        <v>19</v>
      </c>
      <c r="N426" s="223" t="s">
        <v>41</v>
      </c>
      <c r="O426" s="87"/>
      <c r="P426" s="224">
        <f>O426*H426</f>
        <v>0</v>
      </c>
      <c r="Q426" s="224">
        <v>1.5298499999999999</v>
      </c>
      <c r="R426" s="224">
        <f>Q426*H426</f>
        <v>0.20499990000000001</v>
      </c>
      <c r="S426" s="224">
        <v>0</v>
      </c>
      <c r="T426" s="225">
        <f>S426*H426</f>
        <v>0</v>
      </c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R426" s="226" t="s">
        <v>171</v>
      </c>
      <c r="AT426" s="226" t="s">
        <v>166</v>
      </c>
      <c r="AU426" s="226" t="s">
        <v>79</v>
      </c>
      <c r="AY426" s="20" t="s">
        <v>164</v>
      </c>
      <c r="BE426" s="227">
        <f>IF(N426="základní",J426,0)</f>
        <v>0</v>
      </c>
      <c r="BF426" s="227">
        <f>IF(N426="snížená",J426,0)</f>
        <v>0</v>
      </c>
      <c r="BG426" s="227">
        <f>IF(N426="zákl. přenesená",J426,0)</f>
        <v>0</v>
      </c>
      <c r="BH426" s="227">
        <f>IF(N426="sníž. přenesená",J426,0)</f>
        <v>0</v>
      </c>
      <c r="BI426" s="227">
        <f>IF(N426="nulová",J426,0)</f>
        <v>0</v>
      </c>
      <c r="BJ426" s="20" t="s">
        <v>77</v>
      </c>
      <c r="BK426" s="227">
        <f>ROUND(I426*H426,2)</f>
        <v>0</v>
      </c>
      <c r="BL426" s="20" t="s">
        <v>171</v>
      </c>
      <c r="BM426" s="226" t="s">
        <v>1211</v>
      </c>
    </row>
    <row r="427" s="2" customFormat="1">
      <c r="A427" s="41"/>
      <c r="B427" s="42"/>
      <c r="C427" s="43"/>
      <c r="D427" s="228" t="s">
        <v>173</v>
      </c>
      <c r="E427" s="43"/>
      <c r="F427" s="229" t="s">
        <v>1212</v>
      </c>
      <c r="G427" s="43"/>
      <c r="H427" s="43"/>
      <c r="I427" s="230"/>
      <c r="J427" s="43"/>
      <c r="K427" s="43"/>
      <c r="L427" s="47"/>
      <c r="M427" s="231"/>
      <c r="N427" s="232"/>
      <c r="O427" s="87"/>
      <c r="P427" s="87"/>
      <c r="Q427" s="87"/>
      <c r="R427" s="87"/>
      <c r="S427" s="87"/>
      <c r="T427" s="88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T427" s="20" t="s">
        <v>173</v>
      </c>
      <c r="AU427" s="20" t="s">
        <v>79</v>
      </c>
    </row>
    <row r="428" s="13" customFormat="1">
      <c r="A428" s="13"/>
      <c r="B428" s="233"/>
      <c r="C428" s="234"/>
      <c r="D428" s="235" t="s">
        <v>175</v>
      </c>
      <c r="E428" s="236" t="s">
        <v>19</v>
      </c>
      <c r="F428" s="237" t="s">
        <v>1213</v>
      </c>
      <c r="G428" s="234"/>
      <c r="H428" s="238">
        <v>0.13400000000000001</v>
      </c>
      <c r="I428" s="239"/>
      <c r="J428" s="234"/>
      <c r="K428" s="234"/>
      <c r="L428" s="240"/>
      <c r="M428" s="241"/>
      <c r="N428" s="242"/>
      <c r="O428" s="242"/>
      <c r="P428" s="242"/>
      <c r="Q428" s="242"/>
      <c r="R428" s="242"/>
      <c r="S428" s="242"/>
      <c r="T428" s="24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4" t="s">
        <v>175</v>
      </c>
      <c r="AU428" s="244" t="s">
        <v>79</v>
      </c>
      <c r="AV428" s="13" t="s">
        <v>79</v>
      </c>
      <c r="AW428" s="13" t="s">
        <v>32</v>
      </c>
      <c r="AX428" s="13" t="s">
        <v>70</v>
      </c>
      <c r="AY428" s="244" t="s">
        <v>164</v>
      </c>
    </row>
    <row r="429" s="14" customFormat="1">
      <c r="A429" s="14"/>
      <c r="B429" s="245"/>
      <c r="C429" s="246"/>
      <c r="D429" s="235" t="s">
        <v>175</v>
      </c>
      <c r="E429" s="247" t="s">
        <v>19</v>
      </c>
      <c r="F429" s="248" t="s">
        <v>177</v>
      </c>
      <c r="G429" s="246"/>
      <c r="H429" s="249">
        <v>0.13400000000000001</v>
      </c>
      <c r="I429" s="250"/>
      <c r="J429" s="246"/>
      <c r="K429" s="246"/>
      <c r="L429" s="251"/>
      <c r="M429" s="252"/>
      <c r="N429" s="253"/>
      <c r="O429" s="253"/>
      <c r="P429" s="253"/>
      <c r="Q429" s="253"/>
      <c r="R429" s="253"/>
      <c r="S429" s="253"/>
      <c r="T429" s="25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5" t="s">
        <v>175</v>
      </c>
      <c r="AU429" s="255" t="s">
        <v>79</v>
      </c>
      <c r="AV429" s="14" t="s">
        <v>171</v>
      </c>
      <c r="AW429" s="14" t="s">
        <v>32</v>
      </c>
      <c r="AX429" s="14" t="s">
        <v>77</v>
      </c>
      <c r="AY429" s="255" t="s">
        <v>164</v>
      </c>
    </row>
    <row r="430" s="2" customFormat="1" ht="33" customHeight="1">
      <c r="A430" s="41"/>
      <c r="B430" s="42"/>
      <c r="C430" s="215" t="s">
        <v>427</v>
      </c>
      <c r="D430" s="215" t="s">
        <v>166</v>
      </c>
      <c r="E430" s="216" t="s">
        <v>1214</v>
      </c>
      <c r="F430" s="217" t="s">
        <v>1215</v>
      </c>
      <c r="G430" s="218" t="s">
        <v>391</v>
      </c>
      <c r="H430" s="219">
        <v>1</v>
      </c>
      <c r="I430" s="220"/>
      <c r="J430" s="221">
        <f>ROUND(I430*H430,2)</f>
        <v>0</v>
      </c>
      <c r="K430" s="217" t="s">
        <v>19</v>
      </c>
      <c r="L430" s="47"/>
      <c r="M430" s="222" t="s">
        <v>19</v>
      </c>
      <c r="N430" s="223" t="s">
        <v>41</v>
      </c>
      <c r="O430" s="87"/>
      <c r="P430" s="224">
        <f>O430*H430</f>
        <v>0</v>
      </c>
      <c r="Q430" s="224">
        <v>0</v>
      </c>
      <c r="R430" s="224">
        <f>Q430*H430</f>
        <v>0</v>
      </c>
      <c r="S430" s="224">
        <v>0</v>
      </c>
      <c r="T430" s="225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6" t="s">
        <v>171</v>
      </c>
      <c r="AT430" s="226" t="s">
        <v>166</v>
      </c>
      <c r="AU430" s="226" t="s">
        <v>79</v>
      </c>
      <c r="AY430" s="20" t="s">
        <v>164</v>
      </c>
      <c r="BE430" s="227">
        <f>IF(N430="základní",J430,0)</f>
        <v>0</v>
      </c>
      <c r="BF430" s="227">
        <f>IF(N430="snížená",J430,0)</f>
        <v>0</v>
      </c>
      <c r="BG430" s="227">
        <f>IF(N430="zákl. přenesená",J430,0)</f>
        <v>0</v>
      </c>
      <c r="BH430" s="227">
        <f>IF(N430="sníž. přenesená",J430,0)</f>
        <v>0</v>
      </c>
      <c r="BI430" s="227">
        <f>IF(N430="nulová",J430,0)</f>
        <v>0</v>
      </c>
      <c r="BJ430" s="20" t="s">
        <v>77</v>
      </c>
      <c r="BK430" s="227">
        <f>ROUND(I430*H430,2)</f>
        <v>0</v>
      </c>
      <c r="BL430" s="20" t="s">
        <v>171</v>
      </c>
      <c r="BM430" s="226" t="s">
        <v>1216</v>
      </c>
    </row>
    <row r="431" s="12" customFormat="1" ht="22.8" customHeight="1">
      <c r="A431" s="12"/>
      <c r="B431" s="199"/>
      <c r="C431" s="200"/>
      <c r="D431" s="201" t="s">
        <v>69</v>
      </c>
      <c r="E431" s="213" t="s">
        <v>227</v>
      </c>
      <c r="F431" s="213" t="s">
        <v>397</v>
      </c>
      <c r="G431" s="200"/>
      <c r="H431" s="200"/>
      <c r="I431" s="203"/>
      <c r="J431" s="214">
        <f>BK431</f>
        <v>0</v>
      </c>
      <c r="K431" s="200"/>
      <c r="L431" s="205"/>
      <c r="M431" s="206"/>
      <c r="N431" s="207"/>
      <c r="O431" s="207"/>
      <c r="P431" s="208">
        <f>SUM(P432:P464)</f>
        <v>0</v>
      </c>
      <c r="Q431" s="207"/>
      <c r="R431" s="208">
        <f>SUM(R432:R464)</f>
        <v>2.0435899600000003</v>
      </c>
      <c r="S431" s="207"/>
      <c r="T431" s="209">
        <f>SUM(T432:T464)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10" t="s">
        <v>77</v>
      </c>
      <c r="AT431" s="211" t="s">
        <v>69</v>
      </c>
      <c r="AU431" s="211" t="s">
        <v>77</v>
      </c>
      <c r="AY431" s="210" t="s">
        <v>164</v>
      </c>
      <c r="BK431" s="212">
        <f>SUM(BK432:BK464)</f>
        <v>0</v>
      </c>
    </row>
    <row r="432" s="2" customFormat="1" ht="24.15" customHeight="1">
      <c r="A432" s="41"/>
      <c r="B432" s="42"/>
      <c r="C432" s="215" t="s">
        <v>433</v>
      </c>
      <c r="D432" s="215" t="s">
        <v>166</v>
      </c>
      <c r="E432" s="216" t="s">
        <v>399</v>
      </c>
      <c r="F432" s="217" t="s">
        <v>400</v>
      </c>
      <c r="G432" s="218" t="s">
        <v>200</v>
      </c>
      <c r="H432" s="219">
        <v>12</v>
      </c>
      <c r="I432" s="220"/>
      <c r="J432" s="221">
        <f>ROUND(I432*H432,2)</f>
        <v>0</v>
      </c>
      <c r="K432" s="217" t="s">
        <v>170</v>
      </c>
      <c r="L432" s="47"/>
      <c r="M432" s="222" t="s">
        <v>19</v>
      </c>
      <c r="N432" s="223" t="s">
        <v>41</v>
      </c>
      <c r="O432" s="87"/>
      <c r="P432" s="224">
        <f>O432*H432</f>
        <v>0</v>
      </c>
      <c r="Q432" s="224">
        <v>0.16850000000000001</v>
      </c>
      <c r="R432" s="224">
        <f>Q432*H432</f>
        <v>2.0220000000000002</v>
      </c>
      <c r="S432" s="224">
        <v>0</v>
      </c>
      <c r="T432" s="225">
        <f>S432*H432</f>
        <v>0</v>
      </c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R432" s="226" t="s">
        <v>171</v>
      </c>
      <c r="AT432" s="226" t="s">
        <v>166</v>
      </c>
      <c r="AU432" s="226" t="s">
        <v>79</v>
      </c>
      <c r="AY432" s="20" t="s">
        <v>164</v>
      </c>
      <c r="BE432" s="227">
        <f>IF(N432="základní",J432,0)</f>
        <v>0</v>
      </c>
      <c r="BF432" s="227">
        <f>IF(N432="snížená",J432,0)</f>
        <v>0</v>
      </c>
      <c r="BG432" s="227">
        <f>IF(N432="zákl. přenesená",J432,0)</f>
        <v>0</v>
      </c>
      <c r="BH432" s="227">
        <f>IF(N432="sníž. přenesená",J432,0)</f>
        <v>0</v>
      </c>
      <c r="BI432" s="227">
        <f>IF(N432="nulová",J432,0)</f>
        <v>0</v>
      </c>
      <c r="BJ432" s="20" t="s">
        <v>77</v>
      </c>
      <c r="BK432" s="227">
        <f>ROUND(I432*H432,2)</f>
        <v>0</v>
      </c>
      <c r="BL432" s="20" t="s">
        <v>171</v>
      </c>
      <c r="BM432" s="226" t="s">
        <v>1217</v>
      </c>
    </row>
    <row r="433" s="2" customFormat="1">
      <c r="A433" s="41"/>
      <c r="B433" s="42"/>
      <c r="C433" s="43"/>
      <c r="D433" s="228" t="s">
        <v>173</v>
      </c>
      <c r="E433" s="43"/>
      <c r="F433" s="229" t="s">
        <v>402</v>
      </c>
      <c r="G433" s="43"/>
      <c r="H433" s="43"/>
      <c r="I433" s="230"/>
      <c r="J433" s="43"/>
      <c r="K433" s="43"/>
      <c r="L433" s="47"/>
      <c r="M433" s="231"/>
      <c r="N433" s="232"/>
      <c r="O433" s="87"/>
      <c r="P433" s="87"/>
      <c r="Q433" s="87"/>
      <c r="R433" s="87"/>
      <c r="S433" s="87"/>
      <c r="T433" s="88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T433" s="20" t="s">
        <v>173</v>
      </c>
      <c r="AU433" s="20" t="s">
        <v>79</v>
      </c>
    </row>
    <row r="434" s="15" customFormat="1">
      <c r="A434" s="15"/>
      <c r="B434" s="256"/>
      <c r="C434" s="257"/>
      <c r="D434" s="235" t="s">
        <v>175</v>
      </c>
      <c r="E434" s="258" t="s">
        <v>19</v>
      </c>
      <c r="F434" s="259" t="s">
        <v>1051</v>
      </c>
      <c r="G434" s="257"/>
      <c r="H434" s="258" t="s">
        <v>19</v>
      </c>
      <c r="I434" s="260"/>
      <c r="J434" s="257"/>
      <c r="K434" s="257"/>
      <c r="L434" s="261"/>
      <c r="M434" s="262"/>
      <c r="N434" s="263"/>
      <c r="O434" s="263"/>
      <c r="P434" s="263"/>
      <c r="Q434" s="263"/>
      <c r="R434" s="263"/>
      <c r="S434" s="263"/>
      <c r="T434" s="264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65" t="s">
        <v>175</v>
      </c>
      <c r="AU434" s="265" t="s">
        <v>79</v>
      </c>
      <c r="AV434" s="15" t="s">
        <v>77</v>
      </c>
      <c r="AW434" s="15" t="s">
        <v>32</v>
      </c>
      <c r="AX434" s="15" t="s">
        <v>70</v>
      </c>
      <c r="AY434" s="265" t="s">
        <v>164</v>
      </c>
    </row>
    <row r="435" s="13" customFormat="1">
      <c r="A435" s="13"/>
      <c r="B435" s="233"/>
      <c r="C435" s="234"/>
      <c r="D435" s="235" t="s">
        <v>175</v>
      </c>
      <c r="E435" s="236" t="s">
        <v>19</v>
      </c>
      <c r="F435" s="237" t="s">
        <v>1082</v>
      </c>
      <c r="G435" s="234"/>
      <c r="H435" s="238">
        <v>12</v>
      </c>
      <c r="I435" s="239"/>
      <c r="J435" s="234"/>
      <c r="K435" s="234"/>
      <c r="L435" s="240"/>
      <c r="M435" s="241"/>
      <c r="N435" s="242"/>
      <c r="O435" s="242"/>
      <c r="P435" s="242"/>
      <c r="Q435" s="242"/>
      <c r="R435" s="242"/>
      <c r="S435" s="242"/>
      <c r="T435" s="24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4" t="s">
        <v>175</v>
      </c>
      <c r="AU435" s="244" t="s">
        <v>79</v>
      </c>
      <c r="AV435" s="13" t="s">
        <v>79</v>
      </c>
      <c r="AW435" s="13" t="s">
        <v>32</v>
      </c>
      <c r="AX435" s="13" t="s">
        <v>70</v>
      </c>
      <c r="AY435" s="244" t="s">
        <v>164</v>
      </c>
    </row>
    <row r="436" s="13" customFormat="1">
      <c r="A436" s="13"/>
      <c r="B436" s="233"/>
      <c r="C436" s="234"/>
      <c r="D436" s="235" t="s">
        <v>175</v>
      </c>
      <c r="E436" s="236" t="s">
        <v>19</v>
      </c>
      <c r="F436" s="237" t="s">
        <v>1083</v>
      </c>
      <c r="G436" s="234"/>
      <c r="H436" s="238">
        <v>0</v>
      </c>
      <c r="I436" s="239"/>
      <c r="J436" s="234"/>
      <c r="K436" s="234"/>
      <c r="L436" s="240"/>
      <c r="M436" s="241"/>
      <c r="N436" s="242"/>
      <c r="O436" s="242"/>
      <c r="P436" s="242"/>
      <c r="Q436" s="242"/>
      <c r="R436" s="242"/>
      <c r="S436" s="242"/>
      <c r="T436" s="24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4" t="s">
        <v>175</v>
      </c>
      <c r="AU436" s="244" t="s">
        <v>79</v>
      </c>
      <c r="AV436" s="13" t="s">
        <v>79</v>
      </c>
      <c r="AW436" s="13" t="s">
        <v>32</v>
      </c>
      <c r="AX436" s="13" t="s">
        <v>70</v>
      </c>
      <c r="AY436" s="244" t="s">
        <v>164</v>
      </c>
    </row>
    <row r="437" s="14" customFormat="1">
      <c r="A437" s="14"/>
      <c r="B437" s="245"/>
      <c r="C437" s="246"/>
      <c r="D437" s="235" t="s">
        <v>175</v>
      </c>
      <c r="E437" s="247" t="s">
        <v>19</v>
      </c>
      <c r="F437" s="248" t="s">
        <v>177</v>
      </c>
      <c r="G437" s="246"/>
      <c r="H437" s="249">
        <v>12</v>
      </c>
      <c r="I437" s="250"/>
      <c r="J437" s="246"/>
      <c r="K437" s="246"/>
      <c r="L437" s="251"/>
      <c r="M437" s="252"/>
      <c r="N437" s="253"/>
      <c r="O437" s="253"/>
      <c r="P437" s="253"/>
      <c r="Q437" s="253"/>
      <c r="R437" s="253"/>
      <c r="S437" s="253"/>
      <c r="T437" s="25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5" t="s">
        <v>175</v>
      </c>
      <c r="AU437" s="255" t="s">
        <v>79</v>
      </c>
      <c r="AV437" s="14" t="s">
        <v>171</v>
      </c>
      <c r="AW437" s="14" t="s">
        <v>32</v>
      </c>
      <c r="AX437" s="14" t="s">
        <v>77</v>
      </c>
      <c r="AY437" s="255" t="s">
        <v>164</v>
      </c>
    </row>
    <row r="438" s="2" customFormat="1" ht="21.75" customHeight="1">
      <c r="A438" s="41"/>
      <c r="B438" s="42"/>
      <c r="C438" s="215" t="s">
        <v>439</v>
      </c>
      <c r="D438" s="215" t="s">
        <v>166</v>
      </c>
      <c r="E438" s="216" t="s">
        <v>1218</v>
      </c>
      <c r="F438" s="217" t="s">
        <v>1219</v>
      </c>
      <c r="G438" s="218" t="s">
        <v>200</v>
      </c>
      <c r="H438" s="219">
        <v>133</v>
      </c>
      <c r="I438" s="220"/>
      <c r="J438" s="221">
        <f>ROUND(I438*H438,2)</f>
        <v>0</v>
      </c>
      <c r="K438" s="217" t="s">
        <v>170</v>
      </c>
      <c r="L438" s="47"/>
      <c r="M438" s="222" t="s">
        <v>19</v>
      </c>
      <c r="N438" s="223" t="s">
        <v>41</v>
      </c>
      <c r="O438" s="87"/>
      <c r="P438" s="224">
        <f>O438*H438</f>
        <v>0</v>
      </c>
      <c r="Q438" s="224">
        <v>4.3699999999999997E-06</v>
      </c>
      <c r="R438" s="224">
        <f>Q438*H438</f>
        <v>0.00058120999999999997</v>
      </c>
      <c r="S438" s="224">
        <v>0</v>
      </c>
      <c r="T438" s="225">
        <f>S438*H438</f>
        <v>0</v>
      </c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R438" s="226" t="s">
        <v>171</v>
      </c>
      <c r="AT438" s="226" t="s">
        <v>166</v>
      </c>
      <c r="AU438" s="226" t="s">
        <v>79</v>
      </c>
      <c r="AY438" s="20" t="s">
        <v>164</v>
      </c>
      <c r="BE438" s="227">
        <f>IF(N438="základní",J438,0)</f>
        <v>0</v>
      </c>
      <c r="BF438" s="227">
        <f>IF(N438="snížená",J438,0)</f>
        <v>0</v>
      </c>
      <c r="BG438" s="227">
        <f>IF(N438="zákl. přenesená",J438,0)</f>
        <v>0</v>
      </c>
      <c r="BH438" s="227">
        <f>IF(N438="sníž. přenesená",J438,0)</f>
        <v>0</v>
      </c>
      <c r="BI438" s="227">
        <f>IF(N438="nulová",J438,0)</f>
        <v>0</v>
      </c>
      <c r="BJ438" s="20" t="s">
        <v>77</v>
      </c>
      <c r="BK438" s="227">
        <f>ROUND(I438*H438,2)</f>
        <v>0</v>
      </c>
      <c r="BL438" s="20" t="s">
        <v>171</v>
      </c>
      <c r="BM438" s="226" t="s">
        <v>1220</v>
      </c>
    </row>
    <row r="439" s="2" customFormat="1">
      <c r="A439" s="41"/>
      <c r="B439" s="42"/>
      <c r="C439" s="43"/>
      <c r="D439" s="228" t="s">
        <v>173</v>
      </c>
      <c r="E439" s="43"/>
      <c r="F439" s="229" t="s">
        <v>1221</v>
      </c>
      <c r="G439" s="43"/>
      <c r="H439" s="43"/>
      <c r="I439" s="230"/>
      <c r="J439" s="43"/>
      <c r="K439" s="43"/>
      <c r="L439" s="47"/>
      <c r="M439" s="231"/>
      <c r="N439" s="232"/>
      <c r="O439" s="87"/>
      <c r="P439" s="87"/>
      <c r="Q439" s="87"/>
      <c r="R439" s="87"/>
      <c r="S439" s="87"/>
      <c r="T439" s="88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T439" s="20" t="s">
        <v>173</v>
      </c>
      <c r="AU439" s="20" t="s">
        <v>79</v>
      </c>
    </row>
    <row r="440" s="13" customFormat="1">
      <c r="A440" s="13"/>
      <c r="B440" s="233"/>
      <c r="C440" s="234"/>
      <c r="D440" s="235" t="s">
        <v>175</v>
      </c>
      <c r="E440" s="236" t="s">
        <v>19</v>
      </c>
      <c r="F440" s="237" t="s">
        <v>1222</v>
      </c>
      <c r="G440" s="234"/>
      <c r="H440" s="238">
        <v>101</v>
      </c>
      <c r="I440" s="239"/>
      <c r="J440" s="234"/>
      <c r="K440" s="234"/>
      <c r="L440" s="240"/>
      <c r="M440" s="241"/>
      <c r="N440" s="242"/>
      <c r="O440" s="242"/>
      <c r="P440" s="242"/>
      <c r="Q440" s="242"/>
      <c r="R440" s="242"/>
      <c r="S440" s="242"/>
      <c r="T440" s="24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44" t="s">
        <v>175</v>
      </c>
      <c r="AU440" s="244" t="s">
        <v>79</v>
      </c>
      <c r="AV440" s="13" t="s">
        <v>79</v>
      </c>
      <c r="AW440" s="13" t="s">
        <v>32</v>
      </c>
      <c r="AX440" s="13" t="s">
        <v>70</v>
      </c>
      <c r="AY440" s="244" t="s">
        <v>164</v>
      </c>
    </row>
    <row r="441" s="13" customFormat="1">
      <c r="A441" s="13"/>
      <c r="B441" s="233"/>
      <c r="C441" s="234"/>
      <c r="D441" s="235" t="s">
        <v>175</v>
      </c>
      <c r="E441" s="236" t="s">
        <v>19</v>
      </c>
      <c r="F441" s="237" t="s">
        <v>1223</v>
      </c>
      <c r="G441" s="234"/>
      <c r="H441" s="238">
        <v>32</v>
      </c>
      <c r="I441" s="239"/>
      <c r="J441" s="234"/>
      <c r="K441" s="234"/>
      <c r="L441" s="240"/>
      <c r="M441" s="241"/>
      <c r="N441" s="242"/>
      <c r="O441" s="242"/>
      <c r="P441" s="242"/>
      <c r="Q441" s="242"/>
      <c r="R441" s="242"/>
      <c r="S441" s="242"/>
      <c r="T441" s="24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44" t="s">
        <v>175</v>
      </c>
      <c r="AU441" s="244" t="s">
        <v>79</v>
      </c>
      <c r="AV441" s="13" t="s">
        <v>79</v>
      </c>
      <c r="AW441" s="13" t="s">
        <v>32</v>
      </c>
      <c r="AX441" s="13" t="s">
        <v>70</v>
      </c>
      <c r="AY441" s="244" t="s">
        <v>164</v>
      </c>
    </row>
    <row r="442" s="14" customFormat="1">
      <c r="A442" s="14"/>
      <c r="B442" s="245"/>
      <c r="C442" s="246"/>
      <c r="D442" s="235" t="s">
        <v>175</v>
      </c>
      <c r="E442" s="247" t="s">
        <v>19</v>
      </c>
      <c r="F442" s="248" t="s">
        <v>177</v>
      </c>
      <c r="G442" s="246"/>
      <c r="H442" s="249">
        <v>133</v>
      </c>
      <c r="I442" s="250"/>
      <c r="J442" s="246"/>
      <c r="K442" s="246"/>
      <c r="L442" s="251"/>
      <c r="M442" s="252"/>
      <c r="N442" s="253"/>
      <c r="O442" s="253"/>
      <c r="P442" s="253"/>
      <c r="Q442" s="253"/>
      <c r="R442" s="253"/>
      <c r="S442" s="253"/>
      <c r="T442" s="25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55" t="s">
        <v>175</v>
      </c>
      <c r="AU442" s="255" t="s">
        <v>79</v>
      </c>
      <c r="AV442" s="14" t="s">
        <v>171</v>
      </c>
      <c r="AW442" s="14" t="s">
        <v>32</v>
      </c>
      <c r="AX442" s="14" t="s">
        <v>77</v>
      </c>
      <c r="AY442" s="255" t="s">
        <v>164</v>
      </c>
    </row>
    <row r="443" s="2" customFormat="1" ht="21.75" customHeight="1">
      <c r="A443" s="41"/>
      <c r="B443" s="42"/>
      <c r="C443" s="215" t="s">
        <v>444</v>
      </c>
      <c r="D443" s="215" t="s">
        <v>166</v>
      </c>
      <c r="E443" s="216" t="s">
        <v>1224</v>
      </c>
      <c r="F443" s="217" t="s">
        <v>1225</v>
      </c>
      <c r="G443" s="218" t="s">
        <v>200</v>
      </c>
      <c r="H443" s="219">
        <v>133</v>
      </c>
      <c r="I443" s="220"/>
      <c r="J443" s="221">
        <f>ROUND(I443*H443,2)</f>
        <v>0</v>
      </c>
      <c r="K443" s="217" t="s">
        <v>170</v>
      </c>
      <c r="L443" s="47"/>
      <c r="M443" s="222" t="s">
        <v>19</v>
      </c>
      <c r="N443" s="223" t="s">
        <v>41</v>
      </c>
      <c r="O443" s="87"/>
      <c r="P443" s="224">
        <f>O443*H443</f>
        <v>0</v>
      </c>
      <c r="Q443" s="224">
        <v>0</v>
      </c>
      <c r="R443" s="224">
        <f>Q443*H443</f>
        <v>0</v>
      </c>
      <c r="S443" s="224">
        <v>0</v>
      </c>
      <c r="T443" s="225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26" t="s">
        <v>171</v>
      </c>
      <c r="AT443" s="226" t="s">
        <v>166</v>
      </c>
      <c r="AU443" s="226" t="s">
        <v>79</v>
      </c>
      <c r="AY443" s="20" t="s">
        <v>164</v>
      </c>
      <c r="BE443" s="227">
        <f>IF(N443="základní",J443,0)</f>
        <v>0</v>
      </c>
      <c r="BF443" s="227">
        <f>IF(N443="snížená",J443,0)</f>
        <v>0</v>
      </c>
      <c r="BG443" s="227">
        <f>IF(N443="zákl. přenesená",J443,0)</f>
        <v>0</v>
      </c>
      <c r="BH443" s="227">
        <f>IF(N443="sníž. přenesená",J443,0)</f>
        <v>0</v>
      </c>
      <c r="BI443" s="227">
        <f>IF(N443="nulová",J443,0)</f>
        <v>0</v>
      </c>
      <c r="BJ443" s="20" t="s">
        <v>77</v>
      </c>
      <c r="BK443" s="227">
        <f>ROUND(I443*H443,2)</f>
        <v>0</v>
      </c>
      <c r="BL443" s="20" t="s">
        <v>171</v>
      </c>
      <c r="BM443" s="226" t="s">
        <v>1226</v>
      </c>
    </row>
    <row r="444" s="2" customFormat="1">
      <c r="A444" s="41"/>
      <c r="B444" s="42"/>
      <c r="C444" s="43"/>
      <c r="D444" s="228" t="s">
        <v>173</v>
      </c>
      <c r="E444" s="43"/>
      <c r="F444" s="229" t="s">
        <v>1227</v>
      </c>
      <c r="G444" s="43"/>
      <c r="H444" s="43"/>
      <c r="I444" s="230"/>
      <c r="J444" s="43"/>
      <c r="K444" s="43"/>
      <c r="L444" s="47"/>
      <c r="M444" s="231"/>
      <c r="N444" s="232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173</v>
      </c>
      <c r="AU444" s="20" t="s">
        <v>79</v>
      </c>
    </row>
    <row r="445" s="2" customFormat="1" ht="24.15" customHeight="1">
      <c r="A445" s="41"/>
      <c r="B445" s="42"/>
      <c r="C445" s="215" t="s">
        <v>450</v>
      </c>
      <c r="D445" s="215" t="s">
        <v>166</v>
      </c>
      <c r="E445" s="216" t="s">
        <v>1228</v>
      </c>
      <c r="F445" s="217" t="s">
        <v>1229</v>
      </c>
      <c r="G445" s="218" t="s">
        <v>200</v>
      </c>
      <c r="H445" s="219">
        <v>133</v>
      </c>
      <c r="I445" s="220"/>
      <c r="J445" s="221">
        <f>ROUND(I445*H445,2)</f>
        <v>0</v>
      </c>
      <c r="K445" s="217" t="s">
        <v>170</v>
      </c>
      <c r="L445" s="47"/>
      <c r="M445" s="222" t="s">
        <v>19</v>
      </c>
      <c r="N445" s="223" t="s">
        <v>41</v>
      </c>
      <c r="O445" s="87"/>
      <c r="P445" s="224">
        <f>O445*H445</f>
        <v>0</v>
      </c>
      <c r="Q445" s="224">
        <v>0.00015660000000000001</v>
      </c>
      <c r="R445" s="224">
        <f>Q445*H445</f>
        <v>0.0208278</v>
      </c>
      <c r="S445" s="224">
        <v>0</v>
      </c>
      <c r="T445" s="225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6" t="s">
        <v>171</v>
      </c>
      <c r="AT445" s="226" t="s">
        <v>166</v>
      </c>
      <c r="AU445" s="226" t="s">
        <v>79</v>
      </c>
      <c r="AY445" s="20" t="s">
        <v>164</v>
      </c>
      <c r="BE445" s="227">
        <f>IF(N445="základní",J445,0)</f>
        <v>0</v>
      </c>
      <c r="BF445" s="227">
        <f>IF(N445="snížená",J445,0)</f>
        <v>0</v>
      </c>
      <c r="BG445" s="227">
        <f>IF(N445="zákl. přenesená",J445,0)</f>
        <v>0</v>
      </c>
      <c r="BH445" s="227">
        <f>IF(N445="sníž. přenesená",J445,0)</f>
        <v>0</v>
      </c>
      <c r="BI445" s="227">
        <f>IF(N445="nulová",J445,0)</f>
        <v>0</v>
      </c>
      <c r="BJ445" s="20" t="s">
        <v>77</v>
      </c>
      <c r="BK445" s="227">
        <f>ROUND(I445*H445,2)</f>
        <v>0</v>
      </c>
      <c r="BL445" s="20" t="s">
        <v>171</v>
      </c>
      <c r="BM445" s="226" t="s">
        <v>1230</v>
      </c>
    </row>
    <row r="446" s="2" customFormat="1">
      <c r="A446" s="41"/>
      <c r="B446" s="42"/>
      <c r="C446" s="43"/>
      <c r="D446" s="228" t="s">
        <v>173</v>
      </c>
      <c r="E446" s="43"/>
      <c r="F446" s="229" t="s">
        <v>1231</v>
      </c>
      <c r="G446" s="43"/>
      <c r="H446" s="43"/>
      <c r="I446" s="230"/>
      <c r="J446" s="43"/>
      <c r="K446" s="43"/>
      <c r="L446" s="47"/>
      <c r="M446" s="231"/>
      <c r="N446" s="232"/>
      <c r="O446" s="87"/>
      <c r="P446" s="87"/>
      <c r="Q446" s="87"/>
      <c r="R446" s="87"/>
      <c r="S446" s="87"/>
      <c r="T446" s="88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T446" s="20" t="s">
        <v>173</v>
      </c>
      <c r="AU446" s="20" t="s">
        <v>79</v>
      </c>
    </row>
    <row r="447" s="2" customFormat="1" ht="16.5" customHeight="1">
      <c r="A447" s="41"/>
      <c r="B447" s="42"/>
      <c r="C447" s="215" t="s">
        <v>455</v>
      </c>
      <c r="D447" s="215" t="s">
        <v>166</v>
      </c>
      <c r="E447" s="216" t="s">
        <v>1232</v>
      </c>
      <c r="F447" s="217" t="s">
        <v>1233</v>
      </c>
      <c r="G447" s="218" t="s">
        <v>200</v>
      </c>
      <c r="H447" s="219">
        <v>110</v>
      </c>
      <c r="I447" s="220"/>
      <c r="J447" s="221">
        <f>ROUND(I447*H447,2)</f>
        <v>0</v>
      </c>
      <c r="K447" s="217" t="s">
        <v>170</v>
      </c>
      <c r="L447" s="47"/>
      <c r="M447" s="222" t="s">
        <v>19</v>
      </c>
      <c r="N447" s="223" t="s">
        <v>41</v>
      </c>
      <c r="O447" s="87"/>
      <c r="P447" s="224">
        <f>O447*H447</f>
        <v>0</v>
      </c>
      <c r="Q447" s="224">
        <v>1.6449999999999999E-06</v>
      </c>
      <c r="R447" s="224">
        <f>Q447*H447</f>
        <v>0.00018094999999999998</v>
      </c>
      <c r="S447" s="224">
        <v>0</v>
      </c>
      <c r="T447" s="225">
        <f>S447*H447</f>
        <v>0</v>
      </c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R447" s="226" t="s">
        <v>171</v>
      </c>
      <c r="AT447" s="226" t="s">
        <v>166</v>
      </c>
      <c r="AU447" s="226" t="s">
        <v>79</v>
      </c>
      <c r="AY447" s="20" t="s">
        <v>164</v>
      </c>
      <c r="BE447" s="227">
        <f>IF(N447="základní",J447,0)</f>
        <v>0</v>
      </c>
      <c r="BF447" s="227">
        <f>IF(N447="snížená",J447,0)</f>
        <v>0</v>
      </c>
      <c r="BG447" s="227">
        <f>IF(N447="zákl. přenesená",J447,0)</f>
        <v>0</v>
      </c>
      <c r="BH447" s="227">
        <f>IF(N447="sníž. přenesená",J447,0)</f>
        <v>0</v>
      </c>
      <c r="BI447" s="227">
        <f>IF(N447="nulová",J447,0)</f>
        <v>0</v>
      </c>
      <c r="BJ447" s="20" t="s">
        <v>77</v>
      </c>
      <c r="BK447" s="227">
        <f>ROUND(I447*H447,2)</f>
        <v>0</v>
      </c>
      <c r="BL447" s="20" t="s">
        <v>171</v>
      </c>
      <c r="BM447" s="226" t="s">
        <v>1234</v>
      </c>
    </row>
    <row r="448" s="2" customFormat="1">
      <c r="A448" s="41"/>
      <c r="B448" s="42"/>
      <c r="C448" s="43"/>
      <c r="D448" s="228" t="s">
        <v>173</v>
      </c>
      <c r="E448" s="43"/>
      <c r="F448" s="229" t="s">
        <v>1235</v>
      </c>
      <c r="G448" s="43"/>
      <c r="H448" s="43"/>
      <c r="I448" s="230"/>
      <c r="J448" s="43"/>
      <c r="K448" s="43"/>
      <c r="L448" s="47"/>
      <c r="M448" s="231"/>
      <c r="N448" s="232"/>
      <c r="O448" s="87"/>
      <c r="P448" s="87"/>
      <c r="Q448" s="87"/>
      <c r="R448" s="87"/>
      <c r="S448" s="87"/>
      <c r="T448" s="88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T448" s="20" t="s">
        <v>173</v>
      </c>
      <c r="AU448" s="20" t="s">
        <v>79</v>
      </c>
    </row>
    <row r="449" s="15" customFormat="1">
      <c r="A449" s="15"/>
      <c r="B449" s="256"/>
      <c r="C449" s="257"/>
      <c r="D449" s="235" t="s">
        <v>175</v>
      </c>
      <c r="E449" s="258" t="s">
        <v>19</v>
      </c>
      <c r="F449" s="259" t="s">
        <v>1236</v>
      </c>
      <c r="G449" s="257"/>
      <c r="H449" s="258" t="s">
        <v>19</v>
      </c>
      <c r="I449" s="260"/>
      <c r="J449" s="257"/>
      <c r="K449" s="257"/>
      <c r="L449" s="261"/>
      <c r="M449" s="262"/>
      <c r="N449" s="263"/>
      <c r="O449" s="263"/>
      <c r="P449" s="263"/>
      <c r="Q449" s="263"/>
      <c r="R449" s="263"/>
      <c r="S449" s="263"/>
      <c r="T449" s="264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65" t="s">
        <v>175</v>
      </c>
      <c r="AU449" s="265" t="s">
        <v>79</v>
      </c>
      <c r="AV449" s="15" t="s">
        <v>77</v>
      </c>
      <c r="AW449" s="15" t="s">
        <v>32</v>
      </c>
      <c r="AX449" s="15" t="s">
        <v>70</v>
      </c>
      <c r="AY449" s="265" t="s">
        <v>164</v>
      </c>
    </row>
    <row r="450" s="13" customFormat="1">
      <c r="A450" s="13"/>
      <c r="B450" s="233"/>
      <c r="C450" s="234"/>
      <c r="D450" s="235" t="s">
        <v>175</v>
      </c>
      <c r="E450" s="236" t="s">
        <v>19</v>
      </c>
      <c r="F450" s="237" t="s">
        <v>1237</v>
      </c>
      <c r="G450" s="234"/>
      <c r="H450" s="238">
        <v>85</v>
      </c>
      <c r="I450" s="239"/>
      <c r="J450" s="234"/>
      <c r="K450" s="234"/>
      <c r="L450" s="240"/>
      <c r="M450" s="241"/>
      <c r="N450" s="242"/>
      <c r="O450" s="242"/>
      <c r="P450" s="242"/>
      <c r="Q450" s="242"/>
      <c r="R450" s="242"/>
      <c r="S450" s="242"/>
      <c r="T450" s="24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4" t="s">
        <v>175</v>
      </c>
      <c r="AU450" s="244" t="s">
        <v>79</v>
      </c>
      <c r="AV450" s="13" t="s">
        <v>79</v>
      </c>
      <c r="AW450" s="13" t="s">
        <v>32</v>
      </c>
      <c r="AX450" s="13" t="s">
        <v>70</v>
      </c>
      <c r="AY450" s="244" t="s">
        <v>164</v>
      </c>
    </row>
    <row r="451" s="13" customFormat="1">
      <c r="A451" s="13"/>
      <c r="B451" s="233"/>
      <c r="C451" s="234"/>
      <c r="D451" s="235" t="s">
        <v>175</v>
      </c>
      <c r="E451" s="236" t="s">
        <v>19</v>
      </c>
      <c r="F451" s="237" t="s">
        <v>1238</v>
      </c>
      <c r="G451" s="234"/>
      <c r="H451" s="238">
        <v>25</v>
      </c>
      <c r="I451" s="239"/>
      <c r="J451" s="234"/>
      <c r="K451" s="234"/>
      <c r="L451" s="240"/>
      <c r="M451" s="241"/>
      <c r="N451" s="242"/>
      <c r="O451" s="242"/>
      <c r="P451" s="242"/>
      <c r="Q451" s="242"/>
      <c r="R451" s="242"/>
      <c r="S451" s="242"/>
      <c r="T451" s="24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44" t="s">
        <v>175</v>
      </c>
      <c r="AU451" s="244" t="s">
        <v>79</v>
      </c>
      <c r="AV451" s="13" t="s">
        <v>79</v>
      </c>
      <c r="AW451" s="13" t="s">
        <v>32</v>
      </c>
      <c r="AX451" s="13" t="s">
        <v>70</v>
      </c>
      <c r="AY451" s="244" t="s">
        <v>164</v>
      </c>
    </row>
    <row r="452" s="14" customFormat="1">
      <c r="A452" s="14"/>
      <c r="B452" s="245"/>
      <c r="C452" s="246"/>
      <c r="D452" s="235" t="s">
        <v>175</v>
      </c>
      <c r="E452" s="247" t="s">
        <v>19</v>
      </c>
      <c r="F452" s="248" t="s">
        <v>177</v>
      </c>
      <c r="G452" s="246"/>
      <c r="H452" s="249">
        <v>110</v>
      </c>
      <c r="I452" s="250"/>
      <c r="J452" s="246"/>
      <c r="K452" s="246"/>
      <c r="L452" s="251"/>
      <c r="M452" s="252"/>
      <c r="N452" s="253"/>
      <c r="O452" s="253"/>
      <c r="P452" s="253"/>
      <c r="Q452" s="253"/>
      <c r="R452" s="253"/>
      <c r="S452" s="253"/>
      <c r="T452" s="25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5" t="s">
        <v>175</v>
      </c>
      <c r="AU452" s="255" t="s">
        <v>79</v>
      </c>
      <c r="AV452" s="14" t="s">
        <v>171</v>
      </c>
      <c r="AW452" s="14" t="s">
        <v>32</v>
      </c>
      <c r="AX452" s="14" t="s">
        <v>77</v>
      </c>
      <c r="AY452" s="255" t="s">
        <v>164</v>
      </c>
    </row>
    <row r="453" s="2" customFormat="1" ht="44.25" customHeight="1">
      <c r="A453" s="41"/>
      <c r="B453" s="42"/>
      <c r="C453" s="215" t="s">
        <v>665</v>
      </c>
      <c r="D453" s="215" t="s">
        <v>166</v>
      </c>
      <c r="E453" s="216" t="s">
        <v>404</v>
      </c>
      <c r="F453" s="217" t="s">
        <v>405</v>
      </c>
      <c r="G453" s="218" t="s">
        <v>200</v>
      </c>
      <c r="H453" s="219">
        <v>12</v>
      </c>
      <c r="I453" s="220"/>
      <c r="J453" s="221">
        <f>ROUND(I453*H453,2)</f>
        <v>0</v>
      </c>
      <c r="K453" s="217" t="s">
        <v>170</v>
      </c>
      <c r="L453" s="47"/>
      <c r="M453" s="222" t="s">
        <v>19</v>
      </c>
      <c r="N453" s="223" t="s">
        <v>41</v>
      </c>
      <c r="O453" s="87"/>
      <c r="P453" s="224">
        <f>O453*H453</f>
        <v>0</v>
      </c>
      <c r="Q453" s="224">
        <v>0</v>
      </c>
      <c r="R453" s="224">
        <f>Q453*H453</f>
        <v>0</v>
      </c>
      <c r="S453" s="224">
        <v>0</v>
      </c>
      <c r="T453" s="225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6" t="s">
        <v>171</v>
      </c>
      <c r="AT453" s="226" t="s">
        <v>166</v>
      </c>
      <c r="AU453" s="226" t="s">
        <v>79</v>
      </c>
      <c r="AY453" s="20" t="s">
        <v>164</v>
      </c>
      <c r="BE453" s="227">
        <f>IF(N453="základní",J453,0)</f>
        <v>0</v>
      </c>
      <c r="BF453" s="227">
        <f>IF(N453="snížená",J453,0)</f>
        <v>0</v>
      </c>
      <c r="BG453" s="227">
        <f>IF(N453="zákl. přenesená",J453,0)</f>
        <v>0</v>
      </c>
      <c r="BH453" s="227">
        <f>IF(N453="sníž. přenesená",J453,0)</f>
        <v>0</v>
      </c>
      <c r="BI453" s="227">
        <f>IF(N453="nulová",J453,0)</f>
        <v>0</v>
      </c>
      <c r="BJ453" s="20" t="s">
        <v>77</v>
      </c>
      <c r="BK453" s="227">
        <f>ROUND(I453*H453,2)</f>
        <v>0</v>
      </c>
      <c r="BL453" s="20" t="s">
        <v>171</v>
      </c>
      <c r="BM453" s="226" t="s">
        <v>1239</v>
      </c>
    </row>
    <row r="454" s="2" customFormat="1">
      <c r="A454" s="41"/>
      <c r="B454" s="42"/>
      <c r="C454" s="43"/>
      <c r="D454" s="228" t="s">
        <v>173</v>
      </c>
      <c r="E454" s="43"/>
      <c r="F454" s="229" t="s">
        <v>407</v>
      </c>
      <c r="G454" s="43"/>
      <c r="H454" s="43"/>
      <c r="I454" s="230"/>
      <c r="J454" s="43"/>
      <c r="K454" s="43"/>
      <c r="L454" s="47"/>
      <c r="M454" s="231"/>
      <c r="N454" s="232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173</v>
      </c>
      <c r="AU454" s="20" t="s">
        <v>79</v>
      </c>
    </row>
    <row r="455" s="15" customFormat="1">
      <c r="A455" s="15"/>
      <c r="B455" s="256"/>
      <c r="C455" s="257"/>
      <c r="D455" s="235" t="s">
        <v>175</v>
      </c>
      <c r="E455" s="258" t="s">
        <v>19</v>
      </c>
      <c r="F455" s="259" t="s">
        <v>1051</v>
      </c>
      <c r="G455" s="257"/>
      <c r="H455" s="258" t="s">
        <v>19</v>
      </c>
      <c r="I455" s="260"/>
      <c r="J455" s="257"/>
      <c r="K455" s="257"/>
      <c r="L455" s="261"/>
      <c r="M455" s="262"/>
      <c r="N455" s="263"/>
      <c r="O455" s="263"/>
      <c r="P455" s="263"/>
      <c r="Q455" s="263"/>
      <c r="R455" s="263"/>
      <c r="S455" s="263"/>
      <c r="T455" s="264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65" t="s">
        <v>175</v>
      </c>
      <c r="AU455" s="265" t="s">
        <v>79</v>
      </c>
      <c r="AV455" s="15" t="s">
        <v>77</v>
      </c>
      <c r="AW455" s="15" t="s">
        <v>32</v>
      </c>
      <c r="AX455" s="15" t="s">
        <v>70</v>
      </c>
      <c r="AY455" s="265" t="s">
        <v>164</v>
      </c>
    </row>
    <row r="456" s="13" customFormat="1">
      <c r="A456" s="13"/>
      <c r="B456" s="233"/>
      <c r="C456" s="234"/>
      <c r="D456" s="235" t="s">
        <v>175</v>
      </c>
      <c r="E456" s="236" t="s">
        <v>19</v>
      </c>
      <c r="F456" s="237" t="s">
        <v>1082</v>
      </c>
      <c r="G456" s="234"/>
      <c r="H456" s="238">
        <v>12</v>
      </c>
      <c r="I456" s="239"/>
      <c r="J456" s="234"/>
      <c r="K456" s="234"/>
      <c r="L456" s="240"/>
      <c r="M456" s="241"/>
      <c r="N456" s="242"/>
      <c r="O456" s="242"/>
      <c r="P456" s="242"/>
      <c r="Q456" s="242"/>
      <c r="R456" s="242"/>
      <c r="S456" s="242"/>
      <c r="T456" s="24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44" t="s">
        <v>175</v>
      </c>
      <c r="AU456" s="244" t="s">
        <v>79</v>
      </c>
      <c r="AV456" s="13" t="s">
        <v>79</v>
      </c>
      <c r="AW456" s="13" t="s">
        <v>32</v>
      </c>
      <c r="AX456" s="13" t="s">
        <v>70</v>
      </c>
      <c r="AY456" s="244" t="s">
        <v>164</v>
      </c>
    </row>
    <row r="457" s="13" customFormat="1">
      <c r="A457" s="13"/>
      <c r="B457" s="233"/>
      <c r="C457" s="234"/>
      <c r="D457" s="235" t="s">
        <v>175</v>
      </c>
      <c r="E457" s="236" t="s">
        <v>19</v>
      </c>
      <c r="F457" s="237" t="s">
        <v>1083</v>
      </c>
      <c r="G457" s="234"/>
      <c r="H457" s="238">
        <v>0</v>
      </c>
      <c r="I457" s="239"/>
      <c r="J457" s="234"/>
      <c r="K457" s="234"/>
      <c r="L457" s="240"/>
      <c r="M457" s="241"/>
      <c r="N457" s="242"/>
      <c r="O457" s="242"/>
      <c r="P457" s="242"/>
      <c r="Q457" s="242"/>
      <c r="R457" s="242"/>
      <c r="S457" s="242"/>
      <c r="T457" s="24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44" t="s">
        <v>175</v>
      </c>
      <c r="AU457" s="244" t="s">
        <v>79</v>
      </c>
      <c r="AV457" s="13" t="s">
        <v>79</v>
      </c>
      <c r="AW457" s="13" t="s">
        <v>32</v>
      </c>
      <c r="AX457" s="13" t="s">
        <v>70</v>
      </c>
      <c r="AY457" s="244" t="s">
        <v>164</v>
      </c>
    </row>
    <row r="458" s="14" customFormat="1">
      <c r="A458" s="14"/>
      <c r="B458" s="245"/>
      <c r="C458" s="246"/>
      <c r="D458" s="235" t="s">
        <v>175</v>
      </c>
      <c r="E458" s="247" t="s">
        <v>19</v>
      </c>
      <c r="F458" s="248" t="s">
        <v>177</v>
      </c>
      <c r="G458" s="246"/>
      <c r="H458" s="249">
        <v>12</v>
      </c>
      <c r="I458" s="250"/>
      <c r="J458" s="246"/>
      <c r="K458" s="246"/>
      <c r="L458" s="251"/>
      <c r="M458" s="252"/>
      <c r="N458" s="253"/>
      <c r="O458" s="253"/>
      <c r="P458" s="253"/>
      <c r="Q458" s="253"/>
      <c r="R458" s="253"/>
      <c r="S458" s="253"/>
      <c r="T458" s="25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5" t="s">
        <v>175</v>
      </c>
      <c r="AU458" s="255" t="s">
        <v>79</v>
      </c>
      <c r="AV458" s="14" t="s">
        <v>171</v>
      </c>
      <c r="AW458" s="14" t="s">
        <v>32</v>
      </c>
      <c r="AX458" s="14" t="s">
        <v>77</v>
      </c>
      <c r="AY458" s="255" t="s">
        <v>164</v>
      </c>
    </row>
    <row r="459" s="2" customFormat="1" ht="37.8" customHeight="1">
      <c r="A459" s="41"/>
      <c r="B459" s="42"/>
      <c r="C459" s="215" t="s">
        <v>670</v>
      </c>
      <c r="D459" s="215" t="s">
        <v>166</v>
      </c>
      <c r="E459" s="216" t="s">
        <v>409</v>
      </c>
      <c r="F459" s="217" t="s">
        <v>410</v>
      </c>
      <c r="G459" s="218" t="s">
        <v>169</v>
      </c>
      <c r="H459" s="219">
        <v>17</v>
      </c>
      <c r="I459" s="220"/>
      <c r="J459" s="221">
        <f>ROUND(I459*H459,2)</f>
        <v>0</v>
      </c>
      <c r="K459" s="217" t="s">
        <v>170</v>
      </c>
      <c r="L459" s="47"/>
      <c r="M459" s="222" t="s">
        <v>19</v>
      </c>
      <c r="N459" s="223" t="s">
        <v>41</v>
      </c>
      <c r="O459" s="87"/>
      <c r="P459" s="224">
        <f>O459*H459</f>
        <v>0</v>
      </c>
      <c r="Q459" s="224">
        <v>0</v>
      </c>
      <c r="R459" s="224">
        <f>Q459*H459</f>
        <v>0</v>
      </c>
      <c r="S459" s="224">
        <v>0</v>
      </c>
      <c r="T459" s="225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226" t="s">
        <v>171</v>
      </c>
      <c r="AT459" s="226" t="s">
        <v>166</v>
      </c>
      <c r="AU459" s="226" t="s">
        <v>79</v>
      </c>
      <c r="AY459" s="20" t="s">
        <v>164</v>
      </c>
      <c r="BE459" s="227">
        <f>IF(N459="základní",J459,0)</f>
        <v>0</v>
      </c>
      <c r="BF459" s="227">
        <f>IF(N459="snížená",J459,0)</f>
        <v>0</v>
      </c>
      <c r="BG459" s="227">
        <f>IF(N459="zákl. přenesená",J459,0)</f>
        <v>0</v>
      </c>
      <c r="BH459" s="227">
        <f>IF(N459="sníž. přenesená",J459,0)</f>
        <v>0</v>
      </c>
      <c r="BI459" s="227">
        <f>IF(N459="nulová",J459,0)</f>
        <v>0</v>
      </c>
      <c r="BJ459" s="20" t="s">
        <v>77</v>
      </c>
      <c r="BK459" s="227">
        <f>ROUND(I459*H459,2)</f>
        <v>0</v>
      </c>
      <c r="BL459" s="20" t="s">
        <v>171</v>
      </c>
      <c r="BM459" s="226" t="s">
        <v>1240</v>
      </c>
    </row>
    <row r="460" s="2" customFormat="1">
      <c r="A460" s="41"/>
      <c r="B460" s="42"/>
      <c r="C460" s="43"/>
      <c r="D460" s="228" t="s">
        <v>173</v>
      </c>
      <c r="E460" s="43"/>
      <c r="F460" s="229" t="s">
        <v>412</v>
      </c>
      <c r="G460" s="43"/>
      <c r="H460" s="43"/>
      <c r="I460" s="230"/>
      <c r="J460" s="43"/>
      <c r="K460" s="43"/>
      <c r="L460" s="47"/>
      <c r="M460" s="231"/>
      <c r="N460" s="232"/>
      <c r="O460" s="87"/>
      <c r="P460" s="87"/>
      <c r="Q460" s="87"/>
      <c r="R460" s="87"/>
      <c r="S460" s="87"/>
      <c r="T460" s="88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T460" s="20" t="s">
        <v>173</v>
      </c>
      <c r="AU460" s="20" t="s">
        <v>79</v>
      </c>
    </row>
    <row r="461" s="15" customFormat="1">
      <c r="A461" s="15"/>
      <c r="B461" s="256"/>
      <c r="C461" s="257"/>
      <c r="D461" s="235" t="s">
        <v>175</v>
      </c>
      <c r="E461" s="258" t="s">
        <v>19</v>
      </c>
      <c r="F461" s="259" t="s">
        <v>1051</v>
      </c>
      <c r="G461" s="257"/>
      <c r="H461" s="258" t="s">
        <v>19</v>
      </c>
      <c r="I461" s="260"/>
      <c r="J461" s="257"/>
      <c r="K461" s="257"/>
      <c r="L461" s="261"/>
      <c r="M461" s="262"/>
      <c r="N461" s="263"/>
      <c r="O461" s="263"/>
      <c r="P461" s="263"/>
      <c r="Q461" s="263"/>
      <c r="R461" s="263"/>
      <c r="S461" s="263"/>
      <c r="T461" s="264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T461" s="265" t="s">
        <v>175</v>
      </c>
      <c r="AU461" s="265" t="s">
        <v>79</v>
      </c>
      <c r="AV461" s="15" t="s">
        <v>77</v>
      </c>
      <c r="AW461" s="15" t="s">
        <v>32</v>
      </c>
      <c r="AX461" s="15" t="s">
        <v>70</v>
      </c>
      <c r="AY461" s="265" t="s">
        <v>164</v>
      </c>
    </row>
    <row r="462" s="13" customFormat="1">
      <c r="A462" s="13"/>
      <c r="B462" s="233"/>
      <c r="C462" s="234"/>
      <c r="D462" s="235" t="s">
        <v>175</v>
      </c>
      <c r="E462" s="236" t="s">
        <v>19</v>
      </c>
      <c r="F462" s="237" t="s">
        <v>1052</v>
      </c>
      <c r="G462" s="234"/>
      <c r="H462" s="238">
        <v>17</v>
      </c>
      <c r="I462" s="239"/>
      <c r="J462" s="234"/>
      <c r="K462" s="234"/>
      <c r="L462" s="240"/>
      <c r="M462" s="241"/>
      <c r="N462" s="242"/>
      <c r="O462" s="242"/>
      <c r="P462" s="242"/>
      <c r="Q462" s="242"/>
      <c r="R462" s="242"/>
      <c r="S462" s="242"/>
      <c r="T462" s="24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4" t="s">
        <v>175</v>
      </c>
      <c r="AU462" s="244" t="s">
        <v>79</v>
      </c>
      <c r="AV462" s="13" t="s">
        <v>79</v>
      </c>
      <c r="AW462" s="13" t="s">
        <v>32</v>
      </c>
      <c r="AX462" s="13" t="s">
        <v>70</v>
      </c>
      <c r="AY462" s="244" t="s">
        <v>164</v>
      </c>
    </row>
    <row r="463" s="13" customFormat="1">
      <c r="A463" s="13"/>
      <c r="B463" s="233"/>
      <c r="C463" s="234"/>
      <c r="D463" s="235" t="s">
        <v>175</v>
      </c>
      <c r="E463" s="236" t="s">
        <v>19</v>
      </c>
      <c r="F463" s="237" t="s">
        <v>1053</v>
      </c>
      <c r="G463" s="234"/>
      <c r="H463" s="238">
        <v>0</v>
      </c>
      <c r="I463" s="239"/>
      <c r="J463" s="234"/>
      <c r="K463" s="234"/>
      <c r="L463" s="240"/>
      <c r="M463" s="241"/>
      <c r="N463" s="242"/>
      <c r="O463" s="242"/>
      <c r="P463" s="242"/>
      <c r="Q463" s="242"/>
      <c r="R463" s="242"/>
      <c r="S463" s="242"/>
      <c r="T463" s="24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44" t="s">
        <v>175</v>
      </c>
      <c r="AU463" s="244" t="s">
        <v>79</v>
      </c>
      <c r="AV463" s="13" t="s">
        <v>79</v>
      </c>
      <c r="AW463" s="13" t="s">
        <v>32</v>
      </c>
      <c r="AX463" s="13" t="s">
        <v>70</v>
      </c>
      <c r="AY463" s="244" t="s">
        <v>164</v>
      </c>
    </row>
    <row r="464" s="14" customFormat="1">
      <c r="A464" s="14"/>
      <c r="B464" s="245"/>
      <c r="C464" s="246"/>
      <c r="D464" s="235" t="s">
        <v>175</v>
      </c>
      <c r="E464" s="247" t="s">
        <v>19</v>
      </c>
      <c r="F464" s="248" t="s">
        <v>177</v>
      </c>
      <c r="G464" s="246"/>
      <c r="H464" s="249">
        <v>17</v>
      </c>
      <c r="I464" s="250"/>
      <c r="J464" s="246"/>
      <c r="K464" s="246"/>
      <c r="L464" s="251"/>
      <c r="M464" s="252"/>
      <c r="N464" s="253"/>
      <c r="O464" s="253"/>
      <c r="P464" s="253"/>
      <c r="Q464" s="253"/>
      <c r="R464" s="253"/>
      <c r="S464" s="253"/>
      <c r="T464" s="25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5" t="s">
        <v>175</v>
      </c>
      <c r="AU464" s="255" t="s">
        <v>79</v>
      </c>
      <c r="AV464" s="14" t="s">
        <v>171</v>
      </c>
      <c r="AW464" s="14" t="s">
        <v>32</v>
      </c>
      <c r="AX464" s="14" t="s">
        <v>77</v>
      </c>
      <c r="AY464" s="255" t="s">
        <v>164</v>
      </c>
    </row>
    <row r="465" s="12" customFormat="1" ht="22.8" customHeight="1">
      <c r="A465" s="12"/>
      <c r="B465" s="199"/>
      <c r="C465" s="200"/>
      <c r="D465" s="201" t="s">
        <v>69</v>
      </c>
      <c r="E465" s="213" t="s">
        <v>418</v>
      </c>
      <c r="F465" s="213" t="s">
        <v>419</v>
      </c>
      <c r="G465" s="200"/>
      <c r="H465" s="200"/>
      <c r="I465" s="203"/>
      <c r="J465" s="214">
        <f>BK465</f>
        <v>0</v>
      </c>
      <c r="K465" s="200"/>
      <c r="L465" s="205"/>
      <c r="M465" s="206"/>
      <c r="N465" s="207"/>
      <c r="O465" s="207"/>
      <c r="P465" s="208">
        <f>SUM(P466:P499)</f>
        <v>0</v>
      </c>
      <c r="Q465" s="207"/>
      <c r="R465" s="208">
        <f>SUM(R466:R499)</f>
        <v>0</v>
      </c>
      <c r="S465" s="207"/>
      <c r="T465" s="209">
        <f>SUM(T466:T499)</f>
        <v>0</v>
      </c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R465" s="210" t="s">
        <v>77</v>
      </c>
      <c r="AT465" s="211" t="s">
        <v>69</v>
      </c>
      <c r="AU465" s="211" t="s">
        <v>77</v>
      </c>
      <c r="AY465" s="210" t="s">
        <v>164</v>
      </c>
      <c r="BK465" s="212">
        <f>SUM(BK466:BK499)</f>
        <v>0</v>
      </c>
    </row>
    <row r="466" s="2" customFormat="1" ht="24.15" customHeight="1">
      <c r="A466" s="41"/>
      <c r="B466" s="42"/>
      <c r="C466" s="215" t="s">
        <v>676</v>
      </c>
      <c r="D466" s="215" t="s">
        <v>166</v>
      </c>
      <c r="E466" s="216" t="s">
        <v>421</v>
      </c>
      <c r="F466" s="217" t="s">
        <v>422</v>
      </c>
      <c r="G466" s="218" t="s">
        <v>295</v>
      </c>
      <c r="H466" s="219">
        <v>64.716999999999999</v>
      </c>
      <c r="I466" s="220"/>
      <c r="J466" s="221">
        <f>ROUND(I466*H466,2)</f>
        <v>0</v>
      </c>
      <c r="K466" s="217" t="s">
        <v>170</v>
      </c>
      <c r="L466" s="47"/>
      <c r="M466" s="222" t="s">
        <v>19</v>
      </c>
      <c r="N466" s="223" t="s">
        <v>41</v>
      </c>
      <c r="O466" s="87"/>
      <c r="P466" s="224">
        <f>O466*H466</f>
        <v>0</v>
      </c>
      <c r="Q466" s="224">
        <v>0</v>
      </c>
      <c r="R466" s="224">
        <f>Q466*H466</f>
        <v>0</v>
      </c>
      <c r="S466" s="224">
        <v>0</v>
      </c>
      <c r="T466" s="225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6" t="s">
        <v>171</v>
      </c>
      <c r="AT466" s="226" t="s">
        <v>166</v>
      </c>
      <c r="AU466" s="226" t="s">
        <v>79</v>
      </c>
      <c r="AY466" s="20" t="s">
        <v>164</v>
      </c>
      <c r="BE466" s="227">
        <f>IF(N466="základní",J466,0)</f>
        <v>0</v>
      </c>
      <c r="BF466" s="227">
        <f>IF(N466="snížená",J466,0)</f>
        <v>0</v>
      </c>
      <c r="BG466" s="227">
        <f>IF(N466="zákl. přenesená",J466,0)</f>
        <v>0</v>
      </c>
      <c r="BH466" s="227">
        <f>IF(N466="sníž. přenesená",J466,0)</f>
        <v>0</v>
      </c>
      <c r="BI466" s="227">
        <f>IF(N466="nulová",J466,0)</f>
        <v>0</v>
      </c>
      <c r="BJ466" s="20" t="s">
        <v>77</v>
      </c>
      <c r="BK466" s="227">
        <f>ROUND(I466*H466,2)</f>
        <v>0</v>
      </c>
      <c r="BL466" s="20" t="s">
        <v>171</v>
      </c>
      <c r="BM466" s="226" t="s">
        <v>1241</v>
      </c>
    </row>
    <row r="467" s="2" customFormat="1">
      <c r="A467" s="41"/>
      <c r="B467" s="42"/>
      <c r="C467" s="43"/>
      <c r="D467" s="228" t="s">
        <v>173</v>
      </c>
      <c r="E467" s="43"/>
      <c r="F467" s="229" t="s">
        <v>424</v>
      </c>
      <c r="G467" s="43"/>
      <c r="H467" s="43"/>
      <c r="I467" s="230"/>
      <c r="J467" s="43"/>
      <c r="K467" s="43"/>
      <c r="L467" s="47"/>
      <c r="M467" s="231"/>
      <c r="N467" s="232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173</v>
      </c>
      <c r="AU467" s="20" t="s">
        <v>79</v>
      </c>
    </row>
    <row r="468" s="15" customFormat="1">
      <c r="A468" s="15"/>
      <c r="B468" s="256"/>
      <c r="C468" s="257"/>
      <c r="D468" s="235" t="s">
        <v>175</v>
      </c>
      <c r="E468" s="258" t="s">
        <v>19</v>
      </c>
      <c r="F468" s="259" t="s">
        <v>425</v>
      </c>
      <c r="G468" s="257"/>
      <c r="H468" s="258" t="s">
        <v>19</v>
      </c>
      <c r="I468" s="260"/>
      <c r="J468" s="257"/>
      <c r="K468" s="257"/>
      <c r="L468" s="261"/>
      <c r="M468" s="262"/>
      <c r="N468" s="263"/>
      <c r="O468" s="263"/>
      <c r="P468" s="263"/>
      <c r="Q468" s="263"/>
      <c r="R468" s="263"/>
      <c r="S468" s="263"/>
      <c r="T468" s="264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65" t="s">
        <v>175</v>
      </c>
      <c r="AU468" s="265" t="s">
        <v>79</v>
      </c>
      <c r="AV468" s="15" t="s">
        <v>77</v>
      </c>
      <c r="AW468" s="15" t="s">
        <v>32</v>
      </c>
      <c r="AX468" s="15" t="s">
        <v>70</v>
      </c>
      <c r="AY468" s="265" t="s">
        <v>164</v>
      </c>
    </row>
    <row r="469" s="13" customFormat="1">
      <c r="A469" s="13"/>
      <c r="B469" s="233"/>
      <c r="C469" s="234"/>
      <c r="D469" s="235" t="s">
        <v>175</v>
      </c>
      <c r="E469" s="236" t="s">
        <v>19</v>
      </c>
      <c r="F469" s="237" t="s">
        <v>1242</v>
      </c>
      <c r="G469" s="234"/>
      <c r="H469" s="238">
        <v>46.640000000000001</v>
      </c>
      <c r="I469" s="239"/>
      <c r="J469" s="234"/>
      <c r="K469" s="234"/>
      <c r="L469" s="240"/>
      <c r="M469" s="241"/>
      <c r="N469" s="242"/>
      <c r="O469" s="242"/>
      <c r="P469" s="242"/>
      <c r="Q469" s="242"/>
      <c r="R469" s="242"/>
      <c r="S469" s="242"/>
      <c r="T469" s="24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44" t="s">
        <v>175</v>
      </c>
      <c r="AU469" s="244" t="s">
        <v>79</v>
      </c>
      <c r="AV469" s="13" t="s">
        <v>79</v>
      </c>
      <c r="AW469" s="13" t="s">
        <v>32</v>
      </c>
      <c r="AX469" s="13" t="s">
        <v>70</v>
      </c>
      <c r="AY469" s="244" t="s">
        <v>164</v>
      </c>
    </row>
    <row r="470" s="13" customFormat="1">
      <c r="A470" s="13"/>
      <c r="B470" s="233"/>
      <c r="C470" s="234"/>
      <c r="D470" s="235" t="s">
        <v>175</v>
      </c>
      <c r="E470" s="236" t="s">
        <v>19</v>
      </c>
      <c r="F470" s="237" t="s">
        <v>1243</v>
      </c>
      <c r="G470" s="234"/>
      <c r="H470" s="238">
        <v>18.077000000000002</v>
      </c>
      <c r="I470" s="239"/>
      <c r="J470" s="234"/>
      <c r="K470" s="234"/>
      <c r="L470" s="240"/>
      <c r="M470" s="241"/>
      <c r="N470" s="242"/>
      <c r="O470" s="242"/>
      <c r="P470" s="242"/>
      <c r="Q470" s="242"/>
      <c r="R470" s="242"/>
      <c r="S470" s="242"/>
      <c r="T470" s="24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4" t="s">
        <v>175</v>
      </c>
      <c r="AU470" s="244" t="s">
        <v>79</v>
      </c>
      <c r="AV470" s="13" t="s">
        <v>79</v>
      </c>
      <c r="AW470" s="13" t="s">
        <v>32</v>
      </c>
      <c r="AX470" s="13" t="s">
        <v>70</v>
      </c>
      <c r="AY470" s="244" t="s">
        <v>164</v>
      </c>
    </row>
    <row r="471" s="14" customFormat="1">
      <c r="A471" s="14"/>
      <c r="B471" s="245"/>
      <c r="C471" s="246"/>
      <c r="D471" s="235" t="s">
        <v>175</v>
      </c>
      <c r="E471" s="247" t="s">
        <v>19</v>
      </c>
      <c r="F471" s="248" t="s">
        <v>177</v>
      </c>
      <c r="G471" s="246"/>
      <c r="H471" s="249">
        <v>64.716999999999999</v>
      </c>
      <c r="I471" s="250"/>
      <c r="J471" s="246"/>
      <c r="K471" s="246"/>
      <c r="L471" s="251"/>
      <c r="M471" s="252"/>
      <c r="N471" s="253"/>
      <c r="O471" s="253"/>
      <c r="P471" s="253"/>
      <c r="Q471" s="253"/>
      <c r="R471" s="253"/>
      <c r="S471" s="253"/>
      <c r="T471" s="25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5" t="s">
        <v>175</v>
      </c>
      <c r="AU471" s="255" t="s">
        <v>79</v>
      </c>
      <c r="AV471" s="14" t="s">
        <v>171</v>
      </c>
      <c r="AW471" s="14" t="s">
        <v>32</v>
      </c>
      <c r="AX471" s="14" t="s">
        <v>77</v>
      </c>
      <c r="AY471" s="255" t="s">
        <v>164</v>
      </c>
    </row>
    <row r="472" s="2" customFormat="1" ht="24.15" customHeight="1">
      <c r="A472" s="41"/>
      <c r="B472" s="42"/>
      <c r="C472" s="215" t="s">
        <v>681</v>
      </c>
      <c r="D472" s="215" t="s">
        <v>166</v>
      </c>
      <c r="E472" s="216" t="s">
        <v>428</v>
      </c>
      <c r="F472" s="217" t="s">
        <v>429</v>
      </c>
      <c r="G472" s="218" t="s">
        <v>295</v>
      </c>
      <c r="H472" s="219">
        <v>388.30200000000002</v>
      </c>
      <c r="I472" s="220"/>
      <c r="J472" s="221">
        <f>ROUND(I472*H472,2)</f>
        <v>0</v>
      </c>
      <c r="K472" s="217" t="s">
        <v>170</v>
      </c>
      <c r="L472" s="47"/>
      <c r="M472" s="222" t="s">
        <v>19</v>
      </c>
      <c r="N472" s="223" t="s">
        <v>41</v>
      </c>
      <c r="O472" s="87"/>
      <c r="P472" s="224">
        <f>O472*H472</f>
        <v>0</v>
      </c>
      <c r="Q472" s="224">
        <v>0</v>
      </c>
      <c r="R472" s="224">
        <f>Q472*H472</f>
        <v>0</v>
      </c>
      <c r="S472" s="224">
        <v>0</v>
      </c>
      <c r="T472" s="225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6" t="s">
        <v>171</v>
      </c>
      <c r="AT472" s="226" t="s">
        <v>166</v>
      </c>
      <c r="AU472" s="226" t="s">
        <v>79</v>
      </c>
      <c r="AY472" s="20" t="s">
        <v>164</v>
      </c>
      <c r="BE472" s="227">
        <f>IF(N472="základní",J472,0)</f>
        <v>0</v>
      </c>
      <c r="BF472" s="227">
        <f>IF(N472="snížená",J472,0)</f>
        <v>0</v>
      </c>
      <c r="BG472" s="227">
        <f>IF(N472="zákl. přenesená",J472,0)</f>
        <v>0</v>
      </c>
      <c r="BH472" s="227">
        <f>IF(N472="sníž. přenesená",J472,0)</f>
        <v>0</v>
      </c>
      <c r="BI472" s="227">
        <f>IF(N472="nulová",J472,0)</f>
        <v>0</v>
      </c>
      <c r="BJ472" s="20" t="s">
        <v>77</v>
      </c>
      <c r="BK472" s="227">
        <f>ROUND(I472*H472,2)</f>
        <v>0</v>
      </c>
      <c r="BL472" s="20" t="s">
        <v>171</v>
      </c>
      <c r="BM472" s="226" t="s">
        <v>1244</v>
      </c>
    </row>
    <row r="473" s="2" customFormat="1">
      <c r="A473" s="41"/>
      <c r="B473" s="42"/>
      <c r="C473" s="43"/>
      <c r="D473" s="228" t="s">
        <v>173</v>
      </c>
      <c r="E473" s="43"/>
      <c r="F473" s="229" t="s">
        <v>431</v>
      </c>
      <c r="G473" s="43"/>
      <c r="H473" s="43"/>
      <c r="I473" s="230"/>
      <c r="J473" s="43"/>
      <c r="K473" s="43"/>
      <c r="L473" s="47"/>
      <c r="M473" s="231"/>
      <c r="N473" s="232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173</v>
      </c>
      <c r="AU473" s="20" t="s">
        <v>79</v>
      </c>
    </row>
    <row r="474" s="15" customFormat="1">
      <c r="A474" s="15"/>
      <c r="B474" s="256"/>
      <c r="C474" s="257"/>
      <c r="D474" s="235" t="s">
        <v>175</v>
      </c>
      <c r="E474" s="258" t="s">
        <v>19</v>
      </c>
      <c r="F474" s="259" t="s">
        <v>425</v>
      </c>
      <c r="G474" s="257"/>
      <c r="H474" s="258" t="s">
        <v>19</v>
      </c>
      <c r="I474" s="260"/>
      <c r="J474" s="257"/>
      <c r="K474" s="257"/>
      <c r="L474" s="261"/>
      <c r="M474" s="262"/>
      <c r="N474" s="263"/>
      <c r="O474" s="263"/>
      <c r="P474" s="263"/>
      <c r="Q474" s="263"/>
      <c r="R474" s="263"/>
      <c r="S474" s="263"/>
      <c r="T474" s="264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65" t="s">
        <v>175</v>
      </c>
      <c r="AU474" s="265" t="s">
        <v>79</v>
      </c>
      <c r="AV474" s="15" t="s">
        <v>77</v>
      </c>
      <c r="AW474" s="15" t="s">
        <v>32</v>
      </c>
      <c r="AX474" s="15" t="s">
        <v>70</v>
      </c>
      <c r="AY474" s="265" t="s">
        <v>164</v>
      </c>
    </row>
    <row r="475" s="13" customFormat="1">
      <c r="A475" s="13"/>
      <c r="B475" s="233"/>
      <c r="C475" s="234"/>
      <c r="D475" s="235" t="s">
        <v>175</v>
      </c>
      <c r="E475" s="236" t="s">
        <v>19</v>
      </c>
      <c r="F475" s="237" t="s">
        <v>1242</v>
      </c>
      <c r="G475" s="234"/>
      <c r="H475" s="238">
        <v>46.640000000000001</v>
      </c>
      <c r="I475" s="239"/>
      <c r="J475" s="234"/>
      <c r="K475" s="234"/>
      <c r="L475" s="240"/>
      <c r="M475" s="241"/>
      <c r="N475" s="242"/>
      <c r="O475" s="242"/>
      <c r="P475" s="242"/>
      <c r="Q475" s="242"/>
      <c r="R475" s="242"/>
      <c r="S475" s="242"/>
      <c r="T475" s="24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44" t="s">
        <v>175</v>
      </c>
      <c r="AU475" s="244" t="s">
        <v>79</v>
      </c>
      <c r="AV475" s="13" t="s">
        <v>79</v>
      </c>
      <c r="AW475" s="13" t="s">
        <v>32</v>
      </c>
      <c r="AX475" s="13" t="s">
        <v>70</v>
      </c>
      <c r="AY475" s="244" t="s">
        <v>164</v>
      </c>
    </row>
    <row r="476" s="13" customFormat="1">
      <c r="A476" s="13"/>
      <c r="B476" s="233"/>
      <c r="C476" s="234"/>
      <c r="D476" s="235" t="s">
        <v>175</v>
      </c>
      <c r="E476" s="236" t="s">
        <v>19</v>
      </c>
      <c r="F476" s="237" t="s">
        <v>1243</v>
      </c>
      <c r="G476" s="234"/>
      <c r="H476" s="238">
        <v>18.077000000000002</v>
      </c>
      <c r="I476" s="239"/>
      <c r="J476" s="234"/>
      <c r="K476" s="234"/>
      <c r="L476" s="240"/>
      <c r="M476" s="241"/>
      <c r="N476" s="242"/>
      <c r="O476" s="242"/>
      <c r="P476" s="242"/>
      <c r="Q476" s="242"/>
      <c r="R476" s="242"/>
      <c r="S476" s="242"/>
      <c r="T476" s="24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4" t="s">
        <v>175</v>
      </c>
      <c r="AU476" s="244" t="s">
        <v>79</v>
      </c>
      <c r="AV476" s="13" t="s">
        <v>79</v>
      </c>
      <c r="AW476" s="13" t="s">
        <v>32</v>
      </c>
      <c r="AX476" s="13" t="s">
        <v>70</v>
      </c>
      <c r="AY476" s="244" t="s">
        <v>164</v>
      </c>
    </row>
    <row r="477" s="14" customFormat="1">
      <c r="A477" s="14"/>
      <c r="B477" s="245"/>
      <c r="C477" s="246"/>
      <c r="D477" s="235" t="s">
        <v>175</v>
      </c>
      <c r="E477" s="247" t="s">
        <v>19</v>
      </c>
      <c r="F477" s="248" t="s">
        <v>177</v>
      </c>
      <c r="G477" s="246"/>
      <c r="H477" s="249">
        <v>64.716999999999999</v>
      </c>
      <c r="I477" s="250"/>
      <c r="J477" s="246"/>
      <c r="K477" s="246"/>
      <c r="L477" s="251"/>
      <c r="M477" s="252"/>
      <c r="N477" s="253"/>
      <c r="O477" s="253"/>
      <c r="P477" s="253"/>
      <c r="Q477" s="253"/>
      <c r="R477" s="253"/>
      <c r="S477" s="253"/>
      <c r="T477" s="25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5" t="s">
        <v>175</v>
      </c>
      <c r="AU477" s="255" t="s">
        <v>79</v>
      </c>
      <c r="AV477" s="14" t="s">
        <v>171</v>
      </c>
      <c r="AW477" s="14" t="s">
        <v>32</v>
      </c>
      <c r="AX477" s="14" t="s">
        <v>77</v>
      </c>
      <c r="AY477" s="255" t="s">
        <v>164</v>
      </c>
    </row>
    <row r="478" s="13" customFormat="1">
      <c r="A478" s="13"/>
      <c r="B478" s="233"/>
      <c r="C478" s="234"/>
      <c r="D478" s="235" t="s">
        <v>175</v>
      </c>
      <c r="E478" s="234"/>
      <c r="F478" s="237" t="s">
        <v>1245</v>
      </c>
      <c r="G478" s="234"/>
      <c r="H478" s="238">
        <v>388.30200000000002</v>
      </c>
      <c r="I478" s="239"/>
      <c r="J478" s="234"/>
      <c r="K478" s="234"/>
      <c r="L478" s="240"/>
      <c r="M478" s="241"/>
      <c r="N478" s="242"/>
      <c r="O478" s="242"/>
      <c r="P478" s="242"/>
      <c r="Q478" s="242"/>
      <c r="R478" s="242"/>
      <c r="S478" s="242"/>
      <c r="T478" s="24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4" t="s">
        <v>175</v>
      </c>
      <c r="AU478" s="244" t="s">
        <v>79</v>
      </c>
      <c r="AV478" s="13" t="s">
        <v>79</v>
      </c>
      <c r="AW478" s="13" t="s">
        <v>4</v>
      </c>
      <c r="AX478" s="13" t="s">
        <v>77</v>
      </c>
      <c r="AY478" s="244" t="s">
        <v>164</v>
      </c>
    </row>
    <row r="479" s="2" customFormat="1" ht="24.15" customHeight="1">
      <c r="A479" s="41"/>
      <c r="B479" s="42"/>
      <c r="C479" s="215" t="s">
        <v>687</v>
      </c>
      <c r="D479" s="215" t="s">
        <v>166</v>
      </c>
      <c r="E479" s="216" t="s">
        <v>434</v>
      </c>
      <c r="F479" s="217" t="s">
        <v>435</v>
      </c>
      <c r="G479" s="218" t="s">
        <v>295</v>
      </c>
      <c r="H479" s="219">
        <v>4.2859999999999996</v>
      </c>
      <c r="I479" s="220"/>
      <c r="J479" s="221">
        <f>ROUND(I479*H479,2)</f>
        <v>0</v>
      </c>
      <c r="K479" s="217" t="s">
        <v>170</v>
      </c>
      <c r="L479" s="47"/>
      <c r="M479" s="222" t="s">
        <v>19</v>
      </c>
      <c r="N479" s="223" t="s">
        <v>41</v>
      </c>
      <c r="O479" s="87"/>
      <c r="P479" s="224">
        <f>O479*H479</f>
        <v>0</v>
      </c>
      <c r="Q479" s="224">
        <v>0</v>
      </c>
      <c r="R479" s="224">
        <f>Q479*H479</f>
        <v>0</v>
      </c>
      <c r="S479" s="224">
        <v>0</v>
      </c>
      <c r="T479" s="225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6" t="s">
        <v>171</v>
      </c>
      <c r="AT479" s="226" t="s">
        <v>166</v>
      </c>
      <c r="AU479" s="226" t="s">
        <v>79</v>
      </c>
      <c r="AY479" s="20" t="s">
        <v>164</v>
      </c>
      <c r="BE479" s="227">
        <f>IF(N479="základní",J479,0)</f>
        <v>0</v>
      </c>
      <c r="BF479" s="227">
        <f>IF(N479="snížená",J479,0)</f>
        <v>0</v>
      </c>
      <c r="BG479" s="227">
        <f>IF(N479="zákl. přenesená",J479,0)</f>
        <v>0</v>
      </c>
      <c r="BH479" s="227">
        <f>IF(N479="sníž. přenesená",J479,0)</f>
        <v>0</v>
      </c>
      <c r="BI479" s="227">
        <f>IF(N479="nulová",J479,0)</f>
        <v>0</v>
      </c>
      <c r="BJ479" s="20" t="s">
        <v>77</v>
      </c>
      <c r="BK479" s="227">
        <f>ROUND(I479*H479,2)</f>
        <v>0</v>
      </c>
      <c r="BL479" s="20" t="s">
        <v>171</v>
      </c>
      <c r="BM479" s="226" t="s">
        <v>1246</v>
      </c>
    </row>
    <row r="480" s="2" customFormat="1">
      <c r="A480" s="41"/>
      <c r="B480" s="42"/>
      <c r="C480" s="43"/>
      <c r="D480" s="228" t="s">
        <v>173</v>
      </c>
      <c r="E480" s="43"/>
      <c r="F480" s="229" t="s">
        <v>437</v>
      </c>
      <c r="G480" s="43"/>
      <c r="H480" s="43"/>
      <c r="I480" s="230"/>
      <c r="J480" s="43"/>
      <c r="K480" s="43"/>
      <c r="L480" s="47"/>
      <c r="M480" s="231"/>
      <c r="N480" s="232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173</v>
      </c>
      <c r="AU480" s="20" t="s">
        <v>79</v>
      </c>
    </row>
    <row r="481" s="15" customFormat="1">
      <c r="A481" s="15"/>
      <c r="B481" s="256"/>
      <c r="C481" s="257"/>
      <c r="D481" s="235" t="s">
        <v>175</v>
      </c>
      <c r="E481" s="258" t="s">
        <v>19</v>
      </c>
      <c r="F481" s="259" t="s">
        <v>425</v>
      </c>
      <c r="G481" s="257"/>
      <c r="H481" s="258" t="s">
        <v>19</v>
      </c>
      <c r="I481" s="260"/>
      <c r="J481" s="257"/>
      <c r="K481" s="257"/>
      <c r="L481" s="261"/>
      <c r="M481" s="262"/>
      <c r="N481" s="263"/>
      <c r="O481" s="263"/>
      <c r="P481" s="263"/>
      <c r="Q481" s="263"/>
      <c r="R481" s="263"/>
      <c r="S481" s="263"/>
      <c r="T481" s="264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T481" s="265" t="s">
        <v>175</v>
      </c>
      <c r="AU481" s="265" t="s">
        <v>79</v>
      </c>
      <c r="AV481" s="15" t="s">
        <v>77</v>
      </c>
      <c r="AW481" s="15" t="s">
        <v>32</v>
      </c>
      <c r="AX481" s="15" t="s">
        <v>70</v>
      </c>
      <c r="AY481" s="265" t="s">
        <v>164</v>
      </c>
    </row>
    <row r="482" s="13" customFormat="1">
      <c r="A482" s="13"/>
      <c r="B482" s="233"/>
      <c r="C482" s="234"/>
      <c r="D482" s="235" t="s">
        <v>175</v>
      </c>
      <c r="E482" s="236" t="s">
        <v>19</v>
      </c>
      <c r="F482" s="237" t="s">
        <v>1247</v>
      </c>
      <c r="G482" s="234"/>
      <c r="H482" s="238">
        <v>4.2859999999999996</v>
      </c>
      <c r="I482" s="239"/>
      <c r="J482" s="234"/>
      <c r="K482" s="234"/>
      <c r="L482" s="240"/>
      <c r="M482" s="241"/>
      <c r="N482" s="242"/>
      <c r="O482" s="242"/>
      <c r="P482" s="242"/>
      <c r="Q482" s="242"/>
      <c r="R482" s="242"/>
      <c r="S482" s="242"/>
      <c r="T482" s="24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44" t="s">
        <v>175</v>
      </c>
      <c r="AU482" s="244" t="s">
        <v>79</v>
      </c>
      <c r="AV482" s="13" t="s">
        <v>79</v>
      </c>
      <c r="AW482" s="13" t="s">
        <v>32</v>
      </c>
      <c r="AX482" s="13" t="s">
        <v>70</v>
      </c>
      <c r="AY482" s="244" t="s">
        <v>164</v>
      </c>
    </row>
    <row r="483" s="14" customFormat="1">
      <c r="A483" s="14"/>
      <c r="B483" s="245"/>
      <c r="C483" s="246"/>
      <c r="D483" s="235" t="s">
        <v>175</v>
      </c>
      <c r="E483" s="247" t="s">
        <v>19</v>
      </c>
      <c r="F483" s="248" t="s">
        <v>177</v>
      </c>
      <c r="G483" s="246"/>
      <c r="H483" s="249">
        <v>4.2859999999999996</v>
      </c>
      <c r="I483" s="250"/>
      <c r="J483" s="246"/>
      <c r="K483" s="246"/>
      <c r="L483" s="251"/>
      <c r="M483" s="252"/>
      <c r="N483" s="253"/>
      <c r="O483" s="253"/>
      <c r="P483" s="253"/>
      <c r="Q483" s="253"/>
      <c r="R483" s="253"/>
      <c r="S483" s="253"/>
      <c r="T483" s="25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5" t="s">
        <v>175</v>
      </c>
      <c r="AU483" s="255" t="s">
        <v>79</v>
      </c>
      <c r="AV483" s="14" t="s">
        <v>171</v>
      </c>
      <c r="AW483" s="14" t="s">
        <v>32</v>
      </c>
      <c r="AX483" s="14" t="s">
        <v>77</v>
      </c>
      <c r="AY483" s="255" t="s">
        <v>164</v>
      </c>
    </row>
    <row r="484" s="2" customFormat="1" ht="24.15" customHeight="1">
      <c r="A484" s="41"/>
      <c r="B484" s="42"/>
      <c r="C484" s="215" t="s">
        <v>692</v>
      </c>
      <c r="D484" s="215" t="s">
        <v>166</v>
      </c>
      <c r="E484" s="216" t="s">
        <v>440</v>
      </c>
      <c r="F484" s="217" t="s">
        <v>429</v>
      </c>
      <c r="G484" s="218" t="s">
        <v>295</v>
      </c>
      <c r="H484" s="219">
        <v>25.716000000000001</v>
      </c>
      <c r="I484" s="220"/>
      <c r="J484" s="221">
        <f>ROUND(I484*H484,2)</f>
        <v>0</v>
      </c>
      <c r="K484" s="217" t="s">
        <v>170</v>
      </c>
      <c r="L484" s="47"/>
      <c r="M484" s="222" t="s">
        <v>19</v>
      </c>
      <c r="N484" s="223" t="s">
        <v>41</v>
      </c>
      <c r="O484" s="87"/>
      <c r="P484" s="224">
        <f>O484*H484</f>
        <v>0</v>
      </c>
      <c r="Q484" s="224">
        <v>0</v>
      </c>
      <c r="R484" s="224">
        <f>Q484*H484</f>
        <v>0</v>
      </c>
      <c r="S484" s="224">
        <v>0</v>
      </c>
      <c r="T484" s="225">
        <f>S484*H484</f>
        <v>0</v>
      </c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R484" s="226" t="s">
        <v>171</v>
      </c>
      <c r="AT484" s="226" t="s">
        <v>166</v>
      </c>
      <c r="AU484" s="226" t="s">
        <v>79</v>
      </c>
      <c r="AY484" s="20" t="s">
        <v>164</v>
      </c>
      <c r="BE484" s="227">
        <f>IF(N484="základní",J484,0)</f>
        <v>0</v>
      </c>
      <c r="BF484" s="227">
        <f>IF(N484="snížená",J484,0)</f>
        <v>0</v>
      </c>
      <c r="BG484" s="227">
        <f>IF(N484="zákl. přenesená",J484,0)</f>
        <v>0</v>
      </c>
      <c r="BH484" s="227">
        <f>IF(N484="sníž. přenesená",J484,0)</f>
        <v>0</v>
      </c>
      <c r="BI484" s="227">
        <f>IF(N484="nulová",J484,0)</f>
        <v>0</v>
      </c>
      <c r="BJ484" s="20" t="s">
        <v>77</v>
      </c>
      <c r="BK484" s="227">
        <f>ROUND(I484*H484,2)</f>
        <v>0</v>
      </c>
      <c r="BL484" s="20" t="s">
        <v>171</v>
      </c>
      <c r="BM484" s="226" t="s">
        <v>1248</v>
      </c>
    </row>
    <row r="485" s="2" customFormat="1">
      <c r="A485" s="41"/>
      <c r="B485" s="42"/>
      <c r="C485" s="43"/>
      <c r="D485" s="228" t="s">
        <v>173</v>
      </c>
      <c r="E485" s="43"/>
      <c r="F485" s="229" t="s">
        <v>442</v>
      </c>
      <c r="G485" s="43"/>
      <c r="H485" s="43"/>
      <c r="I485" s="230"/>
      <c r="J485" s="43"/>
      <c r="K485" s="43"/>
      <c r="L485" s="47"/>
      <c r="M485" s="231"/>
      <c r="N485" s="232"/>
      <c r="O485" s="87"/>
      <c r="P485" s="87"/>
      <c r="Q485" s="87"/>
      <c r="R485" s="87"/>
      <c r="S485" s="87"/>
      <c r="T485" s="88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T485" s="20" t="s">
        <v>173</v>
      </c>
      <c r="AU485" s="20" t="s">
        <v>79</v>
      </c>
    </row>
    <row r="486" s="15" customFormat="1">
      <c r="A486" s="15"/>
      <c r="B486" s="256"/>
      <c r="C486" s="257"/>
      <c r="D486" s="235" t="s">
        <v>175</v>
      </c>
      <c r="E486" s="258" t="s">
        <v>19</v>
      </c>
      <c r="F486" s="259" t="s">
        <v>425</v>
      </c>
      <c r="G486" s="257"/>
      <c r="H486" s="258" t="s">
        <v>19</v>
      </c>
      <c r="I486" s="260"/>
      <c r="J486" s="257"/>
      <c r="K486" s="257"/>
      <c r="L486" s="261"/>
      <c r="M486" s="262"/>
      <c r="N486" s="263"/>
      <c r="O486" s="263"/>
      <c r="P486" s="263"/>
      <c r="Q486" s="263"/>
      <c r="R486" s="263"/>
      <c r="S486" s="263"/>
      <c r="T486" s="264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T486" s="265" t="s">
        <v>175</v>
      </c>
      <c r="AU486" s="265" t="s">
        <v>79</v>
      </c>
      <c r="AV486" s="15" t="s">
        <v>77</v>
      </c>
      <c r="AW486" s="15" t="s">
        <v>32</v>
      </c>
      <c r="AX486" s="15" t="s">
        <v>70</v>
      </c>
      <c r="AY486" s="265" t="s">
        <v>164</v>
      </c>
    </row>
    <row r="487" s="13" customFormat="1">
      <c r="A487" s="13"/>
      <c r="B487" s="233"/>
      <c r="C487" s="234"/>
      <c r="D487" s="235" t="s">
        <v>175</v>
      </c>
      <c r="E487" s="236" t="s">
        <v>19</v>
      </c>
      <c r="F487" s="237" t="s">
        <v>1247</v>
      </c>
      <c r="G487" s="234"/>
      <c r="H487" s="238">
        <v>4.2859999999999996</v>
      </c>
      <c r="I487" s="239"/>
      <c r="J487" s="234"/>
      <c r="K487" s="234"/>
      <c r="L487" s="240"/>
      <c r="M487" s="241"/>
      <c r="N487" s="242"/>
      <c r="O487" s="242"/>
      <c r="P487" s="242"/>
      <c r="Q487" s="242"/>
      <c r="R487" s="242"/>
      <c r="S487" s="242"/>
      <c r="T487" s="24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44" t="s">
        <v>175</v>
      </c>
      <c r="AU487" s="244" t="s">
        <v>79</v>
      </c>
      <c r="AV487" s="13" t="s">
        <v>79</v>
      </c>
      <c r="AW487" s="13" t="s">
        <v>32</v>
      </c>
      <c r="AX487" s="13" t="s">
        <v>70</v>
      </c>
      <c r="AY487" s="244" t="s">
        <v>164</v>
      </c>
    </row>
    <row r="488" s="14" customFormat="1">
      <c r="A488" s="14"/>
      <c r="B488" s="245"/>
      <c r="C488" s="246"/>
      <c r="D488" s="235" t="s">
        <v>175</v>
      </c>
      <c r="E488" s="247" t="s">
        <v>19</v>
      </c>
      <c r="F488" s="248" t="s">
        <v>177</v>
      </c>
      <c r="G488" s="246"/>
      <c r="H488" s="249">
        <v>4.2859999999999996</v>
      </c>
      <c r="I488" s="250"/>
      <c r="J488" s="246"/>
      <c r="K488" s="246"/>
      <c r="L488" s="251"/>
      <c r="M488" s="252"/>
      <c r="N488" s="253"/>
      <c r="O488" s="253"/>
      <c r="P488" s="253"/>
      <c r="Q488" s="253"/>
      <c r="R488" s="253"/>
      <c r="S488" s="253"/>
      <c r="T488" s="25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5" t="s">
        <v>175</v>
      </c>
      <c r="AU488" s="255" t="s">
        <v>79</v>
      </c>
      <c r="AV488" s="14" t="s">
        <v>171</v>
      </c>
      <c r="AW488" s="14" t="s">
        <v>32</v>
      </c>
      <c r="AX488" s="14" t="s">
        <v>77</v>
      </c>
      <c r="AY488" s="255" t="s">
        <v>164</v>
      </c>
    </row>
    <row r="489" s="13" customFormat="1">
      <c r="A489" s="13"/>
      <c r="B489" s="233"/>
      <c r="C489" s="234"/>
      <c r="D489" s="235" t="s">
        <v>175</v>
      </c>
      <c r="E489" s="234"/>
      <c r="F489" s="237" t="s">
        <v>1249</v>
      </c>
      <c r="G489" s="234"/>
      <c r="H489" s="238">
        <v>25.716000000000001</v>
      </c>
      <c r="I489" s="239"/>
      <c r="J489" s="234"/>
      <c r="K489" s="234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175</v>
      </c>
      <c r="AU489" s="244" t="s">
        <v>79</v>
      </c>
      <c r="AV489" s="13" t="s">
        <v>79</v>
      </c>
      <c r="AW489" s="13" t="s">
        <v>4</v>
      </c>
      <c r="AX489" s="13" t="s">
        <v>77</v>
      </c>
      <c r="AY489" s="244" t="s">
        <v>164</v>
      </c>
    </row>
    <row r="490" s="2" customFormat="1" ht="24.15" customHeight="1">
      <c r="A490" s="41"/>
      <c r="B490" s="42"/>
      <c r="C490" s="215" t="s">
        <v>696</v>
      </c>
      <c r="D490" s="215" t="s">
        <v>166</v>
      </c>
      <c r="E490" s="216" t="s">
        <v>445</v>
      </c>
      <c r="F490" s="217" t="s">
        <v>294</v>
      </c>
      <c r="G490" s="218" t="s">
        <v>295</v>
      </c>
      <c r="H490" s="219">
        <v>46.640000000000001</v>
      </c>
      <c r="I490" s="220"/>
      <c r="J490" s="221">
        <f>ROUND(I490*H490,2)</f>
        <v>0</v>
      </c>
      <c r="K490" s="217" t="s">
        <v>170</v>
      </c>
      <c r="L490" s="47"/>
      <c r="M490" s="222" t="s">
        <v>19</v>
      </c>
      <c r="N490" s="223" t="s">
        <v>41</v>
      </c>
      <c r="O490" s="87"/>
      <c r="P490" s="224">
        <f>O490*H490</f>
        <v>0</v>
      </c>
      <c r="Q490" s="224">
        <v>0</v>
      </c>
      <c r="R490" s="224">
        <f>Q490*H490</f>
        <v>0</v>
      </c>
      <c r="S490" s="224">
        <v>0</v>
      </c>
      <c r="T490" s="225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226" t="s">
        <v>171</v>
      </c>
      <c r="AT490" s="226" t="s">
        <v>166</v>
      </c>
      <c r="AU490" s="226" t="s">
        <v>79</v>
      </c>
      <c r="AY490" s="20" t="s">
        <v>164</v>
      </c>
      <c r="BE490" s="227">
        <f>IF(N490="základní",J490,0)</f>
        <v>0</v>
      </c>
      <c r="BF490" s="227">
        <f>IF(N490="snížená",J490,0)</f>
        <v>0</v>
      </c>
      <c r="BG490" s="227">
        <f>IF(N490="zákl. přenesená",J490,0)</f>
        <v>0</v>
      </c>
      <c r="BH490" s="227">
        <f>IF(N490="sníž. přenesená",J490,0)</f>
        <v>0</v>
      </c>
      <c r="BI490" s="227">
        <f>IF(N490="nulová",J490,0)</f>
        <v>0</v>
      </c>
      <c r="BJ490" s="20" t="s">
        <v>77</v>
      </c>
      <c r="BK490" s="227">
        <f>ROUND(I490*H490,2)</f>
        <v>0</v>
      </c>
      <c r="BL490" s="20" t="s">
        <v>171</v>
      </c>
      <c r="BM490" s="226" t="s">
        <v>1250</v>
      </c>
    </row>
    <row r="491" s="2" customFormat="1">
      <c r="A491" s="41"/>
      <c r="B491" s="42"/>
      <c r="C491" s="43"/>
      <c r="D491" s="228" t="s">
        <v>173</v>
      </c>
      <c r="E491" s="43"/>
      <c r="F491" s="229" t="s">
        <v>447</v>
      </c>
      <c r="G491" s="43"/>
      <c r="H491" s="43"/>
      <c r="I491" s="230"/>
      <c r="J491" s="43"/>
      <c r="K491" s="43"/>
      <c r="L491" s="47"/>
      <c r="M491" s="231"/>
      <c r="N491" s="232"/>
      <c r="O491" s="87"/>
      <c r="P491" s="87"/>
      <c r="Q491" s="87"/>
      <c r="R491" s="87"/>
      <c r="S491" s="87"/>
      <c r="T491" s="88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173</v>
      </c>
      <c r="AU491" s="20" t="s">
        <v>79</v>
      </c>
    </row>
    <row r="492" s="15" customFormat="1">
      <c r="A492" s="15"/>
      <c r="B492" s="256"/>
      <c r="C492" s="257"/>
      <c r="D492" s="235" t="s">
        <v>175</v>
      </c>
      <c r="E492" s="258" t="s">
        <v>19</v>
      </c>
      <c r="F492" s="259" t="s">
        <v>425</v>
      </c>
      <c r="G492" s="257"/>
      <c r="H492" s="258" t="s">
        <v>19</v>
      </c>
      <c r="I492" s="260"/>
      <c r="J492" s="257"/>
      <c r="K492" s="257"/>
      <c r="L492" s="261"/>
      <c r="M492" s="262"/>
      <c r="N492" s="263"/>
      <c r="O492" s="263"/>
      <c r="P492" s="263"/>
      <c r="Q492" s="263"/>
      <c r="R492" s="263"/>
      <c r="S492" s="263"/>
      <c r="T492" s="264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65" t="s">
        <v>175</v>
      </c>
      <c r="AU492" s="265" t="s">
        <v>79</v>
      </c>
      <c r="AV492" s="15" t="s">
        <v>77</v>
      </c>
      <c r="AW492" s="15" t="s">
        <v>32</v>
      </c>
      <c r="AX492" s="15" t="s">
        <v>70</v>
      </c>
      <c r="AY492" s="265" t="s">
        <v>164</v>
      </c>
    </row>
    <row r="493" s="13" customFormat="1">
      <c r="A493" s="13"/>
      <c r="B493" s="233"/>
      <c r="C493" s="234"/>
      <c r="D493" s="235" t="s">
        <v>175</v>
      </c>
      <c r="E493" s="236" t="s">
        <v>19</v>
      </c>
      <c r="F493" s="237" t="s">
        <v>1242</v>
      </c>
      <c r="G493" s="234"/>
      <c r="H493" s="238">
        <v>46.640000000000001</v>
      </c>
      <c r="I493" s="239"/>
      <c r="J493" s="234"/>
      <c r="K493" s="234"/>
      <c r="L493" s="240"/>
      <c r="M493" s="241"/>
      <c r="N493" s="242"/>
      <c r="O493" s="242"/>
      <c r="P493" s="242"/>
      <c r="Q493" s="242"/>
      <c r="R493" s="242"/>
      <c r="S493" s="242"/>
      <c r="T493" s="24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44" t="s">
        <v>175</v>
      </c>
      <c r="AU493" s="244" t="s">
        <v>79</v>
      </c>
      <c r="AV493" s="13" t="s">
        <v>79</v>
      </c>
      <c r="AW493" s="13" t="s">
        <v>32</v>
      </c>
      <c r="AX493" s="13" t="s">
        <v>70</v>
      </c>
      <c r="AY493" s="244" t="s">
        <v>164</v>
      </c>
    </row>
    <row r="494" s="14" customFormat="1">
      <c r="A494" s="14"/>
      <c r="B494" s="245"/>
      <c r="C494" s="246"/>
      <c r="D494" s="235" t="s">
        <v>175</v>
      </c>
      <c r="E494" s="247" t="s">
        <v>19</v>
      </c>
      <c r="F494" s="248" t="s">
        <v>177</v>
      </c>
      <c r="G494" s="246"/>
      <c r="H494" s="249">
        <v>46.640000000000001</v>
      </c>
      <c r="I494" s="250"/>
      <c r="J494" s="246"/>
      <c r="K494" s="246"/>
      <c r="L494" s="251"/>
      <c r="M494" s="252"/>
      <c r="N494" s="253"/>
      <c r="O494" s="253"/>
      <c r="P494" s="253"/>
      <c r="Q494" s="253"/>
      <c r="R494" s="253"/>
      <c r="S494" s="253"/>
      <c r="T494" s="25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5" t="s">
        <v>175</v>
      </c>
      <c r="AU494" s="255" t="s">
        <v>79</v>
      </c>
      <c r="AV494" s="14" t="s">
        <v>171</v>
      </c>
      <c r="AW494" s="14" t="s">
        <v>32</v>
      </c>
      <c r="AX494" s="14" t="s">
        <v>77</v>
      </c>
      <c r="AY494" s="255" t="s">
        <v>164</v>
      </c>
    </row>
    <row r="495" s="2" customFormat="1" ht="24.15" customHeight="1">
      <c r="A495" s="41"/>
      <c r="B495" s="42"/>
      <c r="C495" s="215" t="s">
        <v>702</v>
      </c>
      <c r="D495" s="215" t="s">
        <v>166</v>
      </c>
      <c r="E495" s="216" t="s">
        <v>1251</v>
      </c>
      <c r="F495" s="217" t="s">
        <v>1252</v>
      </c>
      <c r="G495" s="218" t="s">
        <v>295</v>
      </c>
      <c r="H495" s="219">
        <v>18.077000000000002</v>
      </c>
      <c r="I495" s="220"/>
      <c r="J495" s="221">
        <f>ROUND(I495*H495,2)</f>
        <v>0</v>
      </c>
      <c r="K495" s="217" t="s">
        <v>1210</v>
      </c>
      <c r="L495" s="47"/>
      <c r="M495" s="222" t="s">
        <v>19</v>
      </c>
      <c r="N495" s="223" t="s">
        <v>41</v>
      </c>
      <c r="O495" s="87"/>
      <c r="P495" s="224">
        <f>O495*H495</f>
        <v>0</v>
      </c>
      <c r="Q495" s="224">
        <v>0</v>
      </c>
      <c r="R495" s="224">
        <f>Q495*H495</f>
        <v>0</v>
      </c>
      <c r="S495" s="224">
        <v>0</v>
      </c>
      <c r="T495" s="225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6" t="s">
        <v>171</v>
      </c>
      <c r="AT495" s="226" t="s">
        <v>166</v>
      </c>
      <c r="AU495" s="226" t="s">
        <v>79</v>
      </c>
      <c r="AY495" s="20" t="s">
        <v>164</v>
      </c>
      <c r="BE495" s="227">
        <f>IF(N495="základní",J495,0)</f>
        <v>0</v>
      </c>
      <c r="BF495" s="227">
        <f>IF(N495="snížená",J495,0)</f>
        <v>0</v>
      </c>
      <c r="BG495" s="227">
        <f>IF(N495="zákl. přenesená",J495,0)</f>
        <v>0</v>
      </c>
      <c r="BH495" s="227">
        <f>IF(N495="sníž. přenesená",J495,0)</f>
        <v>0</v>
      </c>
      <c r="BI495" s="227">
        <f>IF(N495="nulová",J495,0)</f>
        <v>0</v>
      </c>
      <c r="BJ495" s="20" t="s">
        <v>77</v>
      </c>
      <c r="BK495" s="227">
        <f>ROUND(I495*H495,2)</f>
        <v>0</v>
      </c>
      <c r="BL495" s="20" t="s">
        <v>171</v>
      </c>
      <c r="BM495" s="226" t="s">
        <v>1253</v>
      </c>
    </row>
    <row r="496" s="2" customFormat="1">
      <c r="A496" s="41"/>
      <c r="B496" s="42"/>
      <c r="C496" s="43"/>
      <c r="D496" s="228" t="s">
        <v>173</v>
      </c>
      <c r="E496" s="43"/>
      <c r="F496" s="229" t="s">
        <v>1254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173</v>
      </c>
      <c r="AU496" s="20" t="s">
        <v>79</v>
      </c>
    </row>
    <row r="497" s="15" customFormat="1">
      <c r="A497" s="15"/>
      <c r="B497" s="256"/>
      <c r="C497" s="257"/>
      <c r="D497" s="235" t="s">
        <v>175</v>
      </c>
      <c r="E497" s="258" t="s">
        <v>19</v>
      </c>
      <c r="F497" s="259" t="s">
        <v>425</v>
      </c>
      <c r="G497" s="257"/>
      <c r="H497" s="258" t="s">
        <v>19</v>
      </c>
      <c r="I497" s="260"/>
      <c r="J497" s="257"/>
      <c r="K497" s="257"/>
      <c r="L497" s="261"/>
      <c r="M497" s="262"/>
      <c r="N497" s="263"/>
      <c r="O497" s="263"/>
      <c r="P497" s="263"/>
      <c r="Q497" s="263"/>
      <c r="R497" s="263"/>
      <c r="S497" s="263"/>
      <c r="T497" s="264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65" t="s">
        <v>175</v>
      </c>
      <c r="AU497" s="265" t="s">
        <v>79</v>
      </c>
      <c r="AV497" s="15" t="s">
        <v>77</v>
      </c>
      <c r="AW497" s="15" t="s">
        <v>32</v>
      </c>
      <c r="AX497" s="15" t="s">
        <v>70</v>
      </c>
      <c r="AY497" s="265" t="s">
        <v>164</v>
      </c>
    </row>
    <row r="498" s="13" customFormat="1">
      <c r="A498" s="13"/>
      <c r="B498" s="233"/>
      <c r="C498" s="234"/>
      <c r="D498" s="235" t="s">
        <v>175</v>
      </c>
      <c r="E498" s="236" t="s">
        <v>19</v>
      </c>
      <c r="F498" s="237" t="s">
        <v>1243</v>
      </c>
      <c r="G498" s="234"/>
      <c r="H498" s="238">
        <v>18.077000000000002</v>
      </c>
      <c r="I498" s="239"/>
      <c r="J498" s="234"/>
      <c r="K498" s="234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175</v>
      </c>
      <c r="AU498" s="244" t="s">
        <v>79</v>
      </c>
      <c r="AV498" s="13" t="s">
        <v>79</v>
      </c>
      <c r="AW498" s="13" t="s">
        <v>32</v>
      </c>
      <c r="AX498" s="13" t="s">
        <v>70</v>
      </c>
      <c r="AY498" s="244" t="s">
        <v>164</v>
      </c>
    </row>
    <row r="499" s="14" customFormat="1">
      <c r="A499" s="14"/>
      <c r="B499" s="245"/>
      <c r="C499" s="246"/>
      <c r="D499" s="235" t="s">
        <v>175</v>
      </c>
      <c r="E499" s="247" t="s">
        <v>19</v>
      </c>
      <c r="F499" s="248" t="s">
        <v>177</v>
      </c>
      <c r="G499" s="246"/>
      <c r="H499" s="249">
        <v>18.077000000000002</v>
      </c>
      <c r="I499" s="250"/>
      <c r="J499" s="246"/>
      <c r="K499" s="246"/>
      <c r="L499" s="251"/>
      <c r="M499" s="252"/>
      <c r="N499" s="253"/>
      <c r="O499" s="253"/>
      <c r="P499" s="253"/>
      <c r="Q499" s="253"/>
      <c r="R499" s="253"/>
      <c r="S499" s="253"/>
      <c r="T499" s="25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5" t="s">
        <v>175</v>
      </c>
      <c r="AU499" s="255" t="s">
        <v>79</v>
      </c>
      <c r="AV499" s="14" t="s">
        <v>171</v>
      </c>
      <c r="AW499" s="14" t="s">
        <v>32</v>
      </c>
      <c r="AX499" s="14" t="s">
        <v>77</v>
      </c>
      <c r="AY499" s="255" t="s">
        <v>164</v>
      </c>
    </row>
    <row r="500" s="12" customFormat="1" ht="22.8" customHeight="1">
      <c r="A500" s="12"/>
      <c r="B500" s="199"/>
      <c r="C500" s="200"/>
      <c r="D500" s="201" t="s">
        <v>69</v>
      </c>
      <c r="E500" s="213" t="s">
        <v>448</v>
      </c>
      <c r="F500" s="213" t="s">
        <v>449</v>
      </c>
      <c r="G500" s="200"/>
      <c r="H500" s="200"/>
      <c r="I500" s="203"/>
      <c r="J500" s="214">
        <f>BK500</f>
        <v>0</v>
      </c>
      <c r="K500" s="200"/>
      <c r="L500" s="205"/>
      <c r="M500" s="206"/>
      <c r="N500" s="207"/>
      <c r="O500" s="207"/>
      <c r="P500" s="208">
        <f>SUM(P501:P504)</f>
        <v>0</v>
      </c>
      <c r="Q500" s="207"/>
      <c r="R500" s="208">
        <f>SUM(R501:R504)</f>
        <v>0</v>
      </c>
      <c r="S500" s="207"/>
      <c r="T500" s="209">
        <f>SUM(T501:T504)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210" t="s">
        <v>77</v>
      </c>
      <c r="AT500" s="211" t="s">
        <v>69</v>
      </c>
      <c r="AU500" s="211" t="s">
        <v>77</v>
      </c>
      <c r="AY500" s="210" t="s">
        <v>164</v>
      </c>
      <c r="BK500" s="212">
        <f>SUM(BK501:BK504)</f>
        <v>0</v>
      </c>
    </row>
    <row r="501" s="2" customFormat="1" ht="24.15" customHeight="1">
      <c r="A501" s="41"/>
      <c r="B501" s="42"/>
      <c r="C501" s="215" t="s">
        <v>707</v>
      </c>
      <c r="D501" s="215" t="s">
        <v>166</v>
      </c>
      <c r="E501" s="216" t="s">
        <v>451</v>
      </c>
      <c r="F501" s="217" t="s">
        <v>452</v>
      </c>
      <c r="G501" s="218" t="s">
        <v>295</v>
      </c>
      <c r="H501" s="219">
        <v>8.0510000000000002</v>
      </c>
      <c r="I501" s="220"/>
      <c r="J501" s="221">
        <f>ROUND(I501*H501,2)</f>
        <v>0</v>
      </c>
      <c r="K501" s="217" t="s">
        <v>170</v>
      </c>
      <c r="L501" s="47"/>
      <c r="M501" s="222" t="s">
        <v>19</v>
      </c>
      <c r="N501" s="223" t="s">
        <v>41</v>
      </c>
      <c r="O501" s="87"/>
      <c r="P501" s="224">
        <f>O501*H501</f>
        <v>0</v>
      </c>
      <c r="Q501" s="224">
        <v>0</v>
      </c>
      <c r="R501" s="224">
        <f>Q501*H501</f>
        <v>0</v>
      </c>
      <c r="S501" s="224">
        <v>0</v>
      </c>
      <c r="T501" s="225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226" t="s">
        <v>171</v>
      </c>
      <c r="AT501" s="226" t="s">
        <v>166</v>
      </c>
      <c r="AU501" s="226" t="s">
        <v>79</v>
      </c>
      <c r="AY501" s="20" t="s">
        <v>164</v>
      </c>
      <c r="BE501" s="227">
        <f>IF(N501="základní",J501,0)</f>
        <v>0</v>
      </c>
      <c r="BF501" s="227">
        <f>IF(N501="snížená",J501,0)</f>
        <v>0</v>
      </c>
      <c r="BG501" s="227">
        <f>IF(N501="zákl. přenesená",J501,0)</f>
        <v>0</v>
      </c>
      <c r="BH501" s="227">
        <f>IF(N501="sníž. přenesená",J501,0)</f>
        <v>0</v>
      </c>
      <c r="BI501" s="227">
        <f>IF(N501="nulová",J501,0)</f>
        <v>0</v>
      </c>
      <c r="BJ501" s="20" t="s">
        <v>77</v>
      </c>
      <c r="BK501" s="227">
        <f>ROUND(I501*H501,2)</f>
        <v>0</v>
      </c>
      <c r="BL501" s="20" t="s">
        <v>171</v>
      </c>
      <c r="BM501" s="226" t="s">
        <v>1255</v>
      </c>
    </row>
    <row r="502" s="2" customFormat="1">
      <c r="A502" s="41"/>
      <c r="B502" s="42"/>
      <c r="C502" s="43"/>
      <c r="D502" s="228" t="s">
        <v>173</v>
      </c>
      <c r="E502" s="43"/>
      <c r="F502" s="229" t="s">
        <v>454</v>
      </c>
      <c r="G502" s="43"/>
      <c r="H502" s="43"/>
      <c r="I502" s="230"/>
      <c r="J502" s="43"/>
      <c r="K502" s="43"/>
      <c r="L502" s="47"/>
      <c r="M502" s="231"/>
      <c r="N502" s="232"/>
      <c r="O502" s="87"/>
      <c r="P502" s="87"/>
      <c r="Q502" s="87"/>
      <c r="R502" s="87"/>
      <c r="S502" s="87"/>
      <c r="T502" s="88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0" t="s">
        <v>173</v>
      </c>
      <c r="AU502" s="20" t="s">
        <v>79</v>
      </c>
    </row>
    <row r="503" s="2" customFormat="1" ht="33" customHeight="1">
      <c r="A503" s="41"/>
      <c r="B503" s="42"/>
      <c r="C503" s="215" t="s">
        <v>711</v>
      </c>
      <c r="D503" s="215" t="s">
        <v>166</v>
      </c>
      <c r="E503" s="216" t="s">
        <v>456</v>
      </c>
      <c r="F503" s="217" t="s">
        <v>457</v>
      </c>
      <c r="G503" s="218" t="s">
        <v>295</v>
      </c>
      <c r="H503" s="219">
        <v>8.0510000000000002</v>
      </c>
      <c r="I503" s="220"/>
      <c r="J503" s="221">
        <f>ROUND(I503*H503,2)</f>
        <v>0</v>
      </c>
      <c r="K503" s="217" t="s">
        <v>170</v>
      </c>
      <c r="L503" s="47"/>
      <c r="M503" s="222" t="s">
        <v>19</v>
      </c>
      <c r="N503" s="223" t="s">
        <v>41</v>
      </c>
      <c r="O503" s="87"/>
      <c r="P503" s="224">
        <f>O503*H503</f>
        <v>0</v>
      </c>
      <c r="Q503" s="224">
        <v>0</v>
      </c>
      <c r="R503" s="224">
        <f>Q503*H503</f>
        <v>0</v>
      </c>
      <c r="S503" s="224">
        <v>0</v>
      </c>
      <c r="T503" s="225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6" t="s">
        <v>171</v>
      </c>
      <c r="AT503" s="226" t="s">
        <v>166</v>
      </c>
      <c r="AU503" s="226" t="s">
        <v>79</v>
      </c>
      <c r="AY503" s="20" t="s">
        <v>164</v>
      </c>
      <c r="BE503" s="227">
        <f>IF(N503="základní",J503,0)</f>
        <v>0</v>
      </c>
      <c r="BF503" s="227">
        <f>IF(N503="snížená",J503,0)</f>
        <v>0</v>
      </c>
      <c r="BG503" s="227">
        <f>IF(N503="zákl. přenesená",J503,0)</f>
        <v>0</v>
      </c>
      <c r="BH503" s="227">
        <f>IF(N503="sníž. přenesená",J503,0)</f>
        <v>0</v>
      </c>
      <c r="BI503" s="227">
        <f>IF(N503="nulová",J503,0)</f>
        <v>0</v>
      </c>
      <c r="BJ503" s="20" t="s">
        <v>77</v>
      </c>
      <c r="BK503" s="227">
        <f>ROUND(I503*H503,2)</f>
        <v>0</v>
      </c>
      <c r="BL503" s="20" t="s">
        <v>171</v>
      </c>
      <c r="BM503" s="226" t="s">
        <v>1256</v>
      </c>
    </row>
    <row r="504" s="2" customFormat="1">
      <c r="A504" s="41"/>
      <c r="B504" s="42"/>
      <c r="C504" s="43"/>
      <c r="D504" s="228" t="s">
        <v>173</v>
      </c>
      <c r="E504" s="43"/>
      <c r="F504" s="229" t="s">
        <v>459</v>
      </c>
      <c r="G504" s="43"/>
      <c r="H504" s="43"/>
      <c r="I504" s="230"/>
      <c r="J504" s="43"/>
      <c r="K504" s="43"/>
      <c r="L504" s="47"/>
      <c r="M504" s="287"/>
      <c r="N504" s="288"/>
      <c r="O504" s="289"/>
      <c r="P504" s="289"/>
      <c r="Q504" s="289"/>
      <c r="R504" s="289"/>
      <c r="S504" s="289"/>
      <c r="T504" s="290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173</v>
      </c>
      <c r="AU504" s="20" t="s">
        <v>79</v>
      </c>
    </row>
    <row r="505" s="2" customFormat="1" ht="6.96" customHeight="1">
      <c r="A505" s="41"/>
      <c r="B505" s="62"/>
      <c r="C505" s="63"/>
      <c r="D505" s="63"/>
      <c r="E505" s="63"/>
      <c r="F505" s="63"/>
      <c r="G505" s="63"/>
      <c r="H505" s="63"/>
      <c r="I505" s="63"/>
      <c r="J505" s="63"/>
      <c r="K505" s="63"/>
      <c r="L505" s="47"/>
      <c r="M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</row>
  </sheetData>
  <sheetProtection sheet="1" autoFilter="0" formatColumns="0" formatRows="0" objects="1" scenarios="1" spinCount="100000" saltValue="1Y98qUumGTe1aBoE99JouDVctzmdIWBa+XZsv7i6NYIDJl2j8P3AC76Aj69B3Bd2+elRx2BjAkUFiaSeNIfvVQ==" hashValue="0UXi/qk2IzGGeQ4wa4HNEYnDwgADUSMOwBDK3D+ymm3jFQdtUGzLMprcNTH0Z3fA/QAGomvwO2hOlNbZwa3dKw==" algorithmName="SHA-512" password="CC51"/>
  <autoFilter ref="C92:K50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5_01/113106343"/>
    <hyperlink ref="F103" r:id="rId2" display="https://podminky.urs.cz/item/CS_URS_2025_01/113107423"/>
    <hyperlink ref="F109" r:id="rId3" display="https://podminky.urs.cz/item/CS_URS_2025_01/113107423"/>
    <hyperlink ref="F116" r:id="rId4" display="https://podminky.urs.cz/item/CS_URS_2025_01/113154522"/>
    <hyperlink ref="F125" r:id="rId5" display="https://podminky.urs.cz/item/CS_URS_2025_01/113154524"/>
    <hyperlink ref="F134" r:id="rId6" display="https://podminky.urs.cz/item/CS_URS_2025_01/113154525"/>
    <hyperlink ref="F139" r:id="rId7" display="https://podminky.urs.cz/item/CS_URS_2025_01/113202111"/>
    <hyperlink ref="F145" r:id="rId8" display="https://podminky.urs.cz/item/CS_URS_2025_01/119001405"/>
    <hyperlink ref="F150" r:id="rId9" display="https://podminky.urs.cz/item/CS_URS_2025_01/119001421"/>
    <hyperlink ref="F155" r:id="rId10" display="https://podminky.urs.cz/item/CS_URS_2025_01/131251206"/>
    <hyperlink ref="F166" r:id="rId11" display="https://podminky.urs.cz/item/CS_URS_2025_01/132254206"/>
    <hyperlink ref="F176" r:id="rId12" display="https://podminky.urs.cz/item/CS_URS_2025_01/139001101"/>
    <hyperlink ref="F183" r:id="rId13" display="https://podminky.urs.cz/item/CS_URS_2025_01/151101201"/>
    <hyperlink ref="F194" r:id="rId14" display="https://podminky.urs.cz/item/CS_URS_2025_01/151101211"/>
    <hyperlink ref="F196" r:id="rId15" display="https://podminky.urs.cz/item/CS_URS_2025_01/151101301"/>
    <hyperlink ref="F207" r:id="rId16" display="https://podminky.urs.cz/item/CS_URS_2025_01/151101311"/>
    <hyperlink ref="F209" r:id="rId17" display="https://podminky.urs.cz/item/CS_URS_2025_01/151811131"/>
    <hyperlink ref="F219" r:id="rId18" display="https://podminky.urs.cz/item/CS_URS_2025_01/151811231"/>
    <hyperlink ref="F221" r:id="rId19" display="https://podminky.urs.cz/item/CS_URS_2025_01/162251122"/>
    <hyperlink ref="F229" r:id="rId20" display="https://podminky.urs.cz/item/CS_URS_2025_01/162751114"/>
    <hyperlink ref="F250" r:id="rId21" display="https://podminky.urs.cz/item/CS_URS_2025_01/171201231"/>
    <hyperlink ref="F272" r:id="rId22" display="https://podminky.urs.cz/item/CS_URS_2025_01/174101101"/>
    <hyperlink ref="F296" r:id="rId23" display="https://podminky.urs.cz/item/CS_URS_2025_01/175151101"/>
    <hyperlink ref="F318" r:id="rId24" display="https://podminky.urs.cz/item/CS_URS_2025_01/451541111"/>
    <hyperlink ref="F338" r:id="rId25" display="https://podminky.urs.cz/item/CS_URS_2025_01/564851011"/>
    <hyperlink ref="F342" r:id="rId26" display="https://podminky.urs.cz/item/CS_URS_2025_01/564861011"/>
    <hyperlink ref="F346" r:id="rId27" display="https://podminky.urs.cz/item/CS_URS_2025_01/564871016"/>
    <hyperlink ref="F357" r:id="rId28" display="https://podminky.urs.cz/item/CS_URS_2025_01/565145101"/>
    <hyperlink ref="F362" r:id="rId29" display="https://podminky.urs.cz/item/CS_URS_2025_01/565155101"/>
    <hyperlink ref="F367" r:id="rId30" display="https://podminky.urs.cz/item/CS_URS_2025_01/573111112"/>
    <hyperlink ref="F376" r:id="rId31" display="https://podminky.urs.cz/item/CS_URS_2025_01/573211106"/>
    <hyperlink ref="F385" r:id="rId32" display="https://podminky.urs.cz/item/CS_URS_2025_01/577134111"/>
    <hyperlink ref="F394" r:id="rId33" display="https://podminky.urs.cz/item/CS_URS_2025_01/577155112"/>
    <hyperlink ref="F399" r:id="rId34" display="https://podminky.urs.cz/item/CS_URS_2025_01/596211110"/>
    <hyperlink ref="F406" r:id="rId35" display="https://podminky.urs.cz/item/CS_URS_2025_01/850311811"/>
    <hyperlink ref="F427" r:id="rId36" display="https://podminky.urs.cz/item/CS_URS_2023_02/899910211"/>
    <hyperlink ref="F433" r:id="rId37" display="https://podminky.urs.cz/item/CS_URS_2025_01/916131213"/>
    <hyperlink ref="F439" r:id="rId38" display="https://podminky.urs.cz/item/CS_URS_2025_01/919112111"/>
    <hyperlink ref="F444" r:id="rId39" display="https://podminky.urs.cz/item/CS_URS_2025_01/919112212"/>
    <hyperlink ref="F446" r:id="rId40" display="https://podminky.urs.cz/item/CS_URS_2025_01/919121111"/>
    <hyperlink ref="F448" r:id="rId41" display="https://podminky.urs.cz/item/CS_URS_2025_01/919735112"/>
    <hyperlink ref="F454" r:id="rId42" display="https://podminky.urs.cz/item/CS_URS_2025_01/979021113"/>
    <hyperlink ref="F460" r:id="rId43" display="https://podminky.urs.cz/item/CS_URS_2025_01/979051121"/>
    <hyperlink ref="F467" r:id="rId44" display="https://podminky.urs.cz/item/CS_URS_2025_01/997221551"/>
    <hyperlink ref="F473" r:id="rId45" display="https://podminky.urs.cz/item/CS_URS_2025_01/997221559"/>
    <hyperlink ref="F480" r:id="rId46" display="https://podminky.urs.cz/item/CS_URS_2025_01/997221561"/>
    <hyperlink ref="F485" r:id="rId47" display="https://podminky.urs.cz/item/CS_URS_2025_01/997221569"/>
    <hyperlink ref="F491" r:id="rId48" display="https://podminky.urs.cz/item/CS_URS_2025_01/997221873"/>
    <hyperlink ref="F496" r:id="rId49" display="https://podminky.urs.cz/item/CS_URS_2023_02/997221875"/>
    <hyperlink ref="F502" r:id="rId50" display="https://podminky.urs.cz/item/CS_URS_2025_01/998276101"/>
    <hyperlink ref="F504" r:id="rId51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2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1048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1257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ROUND((SUM(BE91:BE377)),  2)</f>
        <v>0</v>
      </c>
      <c r="G35" s="41"/>
      <c r="H35" s="41"/>
      <c r="I35" s="160">
        <v>0.20999999999999999</v>
      </c>
      <c r="J35" s="159">
        <f>ROUND(((SUM(BE91:BE377))*I35),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ROUND((SUM(BF91:BF377)),  2)</f>
        <v>0</v>
      </c>
      <c r="G36" s="41"/>
      <c r="H36" s="41"/>
      <c r="I36" s="160">
        <v>0.12</v>
      </c>
      <c r="J36" s="159">
        <f>ROUND(((SUM(BF91:BF377))*I36),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ROUND((SUM(BG91:BG377)),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ROUND((SUM(BH91:BH377)),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ROUND((SUM(BI91:BI377)),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1048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002.002 - Výpis materiálu řady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142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462</v>
      </c>
      <c r="E66" s="185"/>
      <c r="F66" s="185"/>
      <c r="G66" s="185"/>
      <c r="H66" s="185"/>
      <c r="I66" s="185"/>
      <c r="J66" s="186">
        <f>J99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463</v>
      </c>
      <c r="E67" s="185"/>
      <c r="F67" s="185"/>
      <c r="G67" s="185"/>
      <c r="H67" s="185"/>
      <c r="I67" s="185"/>
      <c r="J67" s="186">
        <f>J289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464</v>
      </c>
      <c r="E68" s="185"/>
      <c r="F68" s="185"/>
      <c r="G68" s="185"/>
      <c r="H68" s="185"/>
      <c r="I68" s="185"/>
      <c r="J68" s="186">
        <f>J305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148</v>
      </c>
      <c r="E69" s="185"/>
      <c r="F69" s="185"/>
      <c r="G69" s="185"/>
      <c r="H69" s="185"/>
      <c r="I69" s="185"/>
      <c r="J69" s="186">
        <f>J373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149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6.25" customHeight="1">
      <c r="A79" s="41"/>
      <c r="B79" s="42"/>
      <c r="C79" s="43"/>
      <c r="D79" s="43"/>
      <c r="E79" s="172" t="str">
        <f>E7</f>
        <v>UHERSKÝ BROD, REKONSTRUKCE I.TP - UL. U SBORU, HODINÁŘSKÁ, NERUDOVA, KOMENSKÉHO, NAARDENSKÁ, PECHÁČKOVA, SEICHERTOVA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133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1048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135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002.002 - Výpis materiálu řady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>Uherský Brod</v>
      </c>
      <c r="G85" s="43"/>
      <c r="H85" s="43"/>
      <c r="I85" s="35" t="s">
        <v>23</v>
      </c>
      <c r="J85" s="75" t="str">
        <f>IF(J14="","",J14)</f>
        <v>22. 4. 2025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33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150</v>
      </c>
      <c r="D90" s="191" t="s">
        <v>55</v>
      </c>
      <c r="E90" s="191" t="s">
        <v>51</v>
      </c>
      <c r="F90" s="191" t="s">
        <v>52</v>
      </c>
      <c r="G90" s="191" t="s">
        <v>151</v>
      </c>
      <c r="H90" s="191" t="s">
        <v>152</v>
      </c>
      <c r="I90" s="191" t="s">
        <v>153</v>
      </c>
      <c r="J90" s="191" t="s">
        <v>139</v>
      </c>
      <c r="K90" s="192" t="s">
        <v>154</v>
      </c>
      <c r="L90" s="193"/>
      <c r="M90" s="95" t="s">
        <v>19</v>
      </c>
      <c r="N90" s="96" t="s">
        <v>40</v>
      </c>
      <c r="O90" s="96" t="s">
        <v>155</v>
      </c>
      <c r="P90" s="96" t="s">
        <v>156</v>
      </c>
      <c r="Q90" s="96" t="s">
        <v>157</v>
      </c>
      <c r="R90" s="96" t="s">
        <v>158</v>
      </c>
      <c r="S90" s="96" t="s">
        <v>159</v>
      </c>
      <c r="T90" s="97" t="s">
        <v>160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161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</f>
        <v>0</v>
      </c>
      <c r="Q91" s="99"/>
      <c r="R91" s="196">
        <f>R92</f>
        <v>10.220624712000003</v>
      </c>
      <c r="S91" s="99"/>
      <c r="T91" s="197">
        <f>T92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69</v>
      </c>
      <c r="AU91" s="20" t="s">
        <v>140</v>
      </c>
      <c r="BK91" s="198">
        <f>BK92</f>
        <v>0</v>
      </c>
    </row>
    <row r="92" s="12" customFormat="1" ht="25.92" customHeight="1">
      <c r="A92" s="12"/>
      <c r="B92" s="199"/>
      <c r="C92" s="200"/>
      <c r="D92" s="201" t="s">
        <v>69</v>
      </c>
      <c r="E92" s="202" t="s">
        <v>162</v>
      </c>
      <c r="F92" s="202" t="s">
        <v>465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P93+P99+P289+P305+P373</f>
        <v>0</v>
      </c>
      <c r="Q92" s="207"/>
      <c r="R92" s="208">
        <f>R93+R99+R289+R305+R373</f>
        <v>10.220624712000003</v>
      </c>
      <c r="S92" s="207"/>
      <c r="T92" s="209">
        <f>T93+T99+T289+T305+T373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77</v>
      </c>
      <c r="AT92" s="211" t="s">
        <v>69</v>
      </c>
      <c r="AU92" s="211" t="s">
        <v>70</v>
      </c>
      <c r="AY92" s="210" t="s">
        <v>164</v>
      </c>
      <c r="BK92" s="212">
        <f>BK93+BK99+BK289+BK305+BK373</f>
        <v>0</v>
      </c>
    </row>
    <row r="93" s="12" customFormat="1" ht="22.8" customHeight="1">
      <c r="A93" s="12"/>
      <c r="B93" s="199"/>
      <c r="C93" s="200"/>
      <c r="D93" s="201" t="s">
        <v>69</v>
      </c>
      <c r="E93" s="213" t="s">
        <v>77</v>
      </c>
      <c r="F93" s="213" t="s">
        <v>165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SUM(P94:P98)</f>
        <v>0</v>
      </c>
      <c r="Q93" s="207"/>
      <c r="R93" s="208">
        <f>SUM(R94:R98)</f>
        <v>0.34720000000000001</v>
      </c>
      <c r="S93" s="207"/>
      <c r="T93" s="209">
        <f>SUM(T94:T98)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77</v>
      </c>
      <c r="AT93" s="211" t="s">
        <v>69</v>
      </c>
      <c r="AU93" s="211" t="s">
        <v>77</v>
      </c>
      <c r="AY93" s="210" t="s">
        <v>164</v>
      </c>
      <c r="BK93" s="212">
        <f>SUM(BK94:BK98)</f>
        <v>0</v>
      </c>
    </row>
    <row r="94" s="2" customFormat="1" ht="24.15" customHeight="1">
      <c r="A94" s="41"/>
      <c r="B94" s="42"/>
      <c r="C94" s="215" t="s">
        <v>77</v>
      </c>
      <c r="D94" s="215" t="s">
        <v>166</v>
      </c>
      <c r="E94" s="216" t="s">
        <v>1258</v>
      </c>
      <c r="F94" s="217" t="s">
        <v>1259</v>
      </c>
      <c r="G94" s="218" t="s">
        <v>200</v>
      </c>
      <c r="H94" s="219">
        <v>108.5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0.0032000000000000002</v>
      </c>
      <c r="R94" s="224">
        <f>Q94*H94</f>
        <v>0.34720000000000001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1260</v>
      </c>
    </row>
    <row r="95" s="2" customFormat="1">
      <c r="A95" s="41"/>
      <c r="B95" s="42"/>
      <c r="C95" s="43"/>
      <c r="D95" s="228" t="s">
        <v>173</v>
      </c>
      <c r="E95" s="43"/>
      <c r="F95" s="229" t="s">
        <v>1261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13" customFormat="1">
      <c r="A96" s="13"/>
      <c r="B96" s="233"/>
      <c r="C96" s="234"/>
      <c r="D96" s="235" t="s">
        <v>175</v>
      </c>
      <c r="E96" s="236" t="s">
        <v>19</v>
      </c>
      <c r="F96" s="237" t="s">
        <v>1262</v>
      </c>
      <c r="G96" s="234"/>
      <c r="H96" s="238">
        <v>61.5</v>
      </c>
      <c r="I96" s="239"/>
      <c r="J96" s="234"/>
      <c r="K96" s="234"/>
      <c r="L96" s="240"/>
      <c r="M96" s="241"/>
      <c r="N96" s="242"/>
      <c r="O96" s="242"/>
      <c r="P96" s="242"/>
      <c r="Q96" s="242"/>
      <c r="R96" s="242"/>
      <c r="S96" s="242"/>
      <c r="T96" s="24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4" t="s">
        <v>175</v>
      </c>
      <c r="AU96" s="244" t="s">
        <v>79</v>
      </c>
      <c r="AV96" s="13" t="s">
        <v>79</v>
      </c>
      <c r="AW96" s="13" t="s">
        <v>32</v>
      </c>
      <c r="AX96" s="13" t="s">
        <v>70</v>
      </c>
      <c r="AY96" s="244" t="s">
        <v>164</v>
      </c>
    </row>
    <row r="97" s="13" customFormat="1">
      <c r="A97" s="13"/>
      <c r="B97" s="233"/>
      <c r="C97" s="234"/>
      <c r="D97" s="235" t="s">
        <v>175</v>
      </c>
      <c r="E97" s="236" t="s">
        <v>19</v>
      </c>
      <c r="F97" s="237" t="s">
        <v>1263</v>
      </c>
      <c r="G97" s="234"/>
      <c r="H97" s="238">
        <v>47</v>
      </c>
      <c r="I97" s="239"/>
      <c r="J97" s="234"/>
      <c r="K97" s="234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175</v>
      </c>
      <c r="AU97" s="244" t="s">
        <v>79</v>
      </c>
      <c r="AV97" s="13" t="s">
        <v>79</v>
      </c>
      <c r="AW97" s="13" t="s">
        <v>32</v>
      </c>
      <c r="AX97" s="13" t="s">
        <v>70</v>
      </c>
      <c r="AY97" s="244" t="s">
        <v>164</v>
      </c>
    </row>
    <row r="98" s="14" customFormat="1">
      <c r="A98" s="14"/>
      <c r="B98" s="245"/>
      <c r="C98" s="246"/>
      <c r="D98" s="235" t="s">
        <v>175</v>
      </c>
      <c r="E98" s="247" t="s">
        <v>19</v>
      </c>
      <c r="F98" s="248" t="s">
        <v>177</v>
      </c>
      <c r="G98" s="246"/>
      <c r="H98" s="249">
        <v>108.5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175</v>
      </c>
      <c r="AU98" s="255" t="s">
        <v>79</v>
      </c>
      <c r="AV98" s="14" t="s">
        <v>171</v>
      </c>
      <c r="AW98" s="14" t="s">
        <v>32</v>
      </c>
      <c r="AX98" s="14" t="s">
        <v>77</v>
      </c>
      <c r="AY98" s="255" t="s">
        <v>164</v>
      </c>
    </row>
    <row r="99" s="12" customFormat="1" ht="22.8" customHeight="1">
      <c r="A99" s="12"/>
      <c r="B99" s="199"/>
      <c r="C99" s="200"/>
      <c r="D99" s="201" t="s">
        <v>69</v>
      </c>
      <c r="E99" s="213" t="s">
        <v>217</v>
      </c>
      <c r="F99" s="213" t="s">
        <v>471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SUM(P100:P288)</f>
        <v>0</v>
      </c>
      <c r="Q99" s="207"/>
      <c r="R99" s="208">
        <f>SUM(R100:R288)</f>
        <v>8.024477752000001</v>
      </c>
      <c r="S99" s="207"/>
      <c r="T99" s="209">
        <f>SUM(T100:T288)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164</v>
      </c>
      <c r="BK99" s="212">
        <f>SUM(BK100:BK288)</f>
        <v>0</v>
      </c>
    </row>
    <row r="100" s="2" customFormat="1" ht="24.15" customHeight="1">
      <c r="A100" s="41"/>
      <c r="B100" s="42"/>
      <c r="C100" s="215" t="s">
        <v>79</v>
      </c>
      <c r="D100" s="215" t="s">
        <v>166</v>
      </c>
      <c r="E100" s="216" t="s">
        <v>472</v>
      </c>
      <c r="F100" s="217" t="s">
        <v>473</v>
      </c>
      <c r="G100" s="218" t="s">
        <v>385</v>
      </c>
      <c r="H100" s="219">
        <v>10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41</v>
      </c>
      <c r="O100" s="87"/>
      <c r="P100" s="224">
        <f>O100*H100</f>
        <v>0</v>
      </c>
      <c r="Q100" s="224">
        <v>0.00109</v>
      </c>
      <c r="R100" s="224">
        <f>Q100*H100</f>
        <v>0.0109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1264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475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79</v>
      </c>
    </row>
    <row r="102" s="2" customFormat="1" ht="16.5" customHeight="1">
      <c r="A102" s="41"/>
      <c r="B102" s="42"/>
      <c r="C102" s="277" t="s">
        <v>183</v>
      </c>
      <c r="D102" s="277" t="s">
        <v>306</v>
      </c>
      <c r="E102" s="278" t="s">
        <v>476</v>
      </c>
      <c r="F102" s="279" t="s">
        <v>477</v>
      </c>
      <c r="G102" s="280" t="s">
        <v>385</v>
      </c>
      <c r="H102" s="281">
        <v>9</v>
      </c>
      <c r="I102" s="282"/>
      <c r="J102" s="283">
        <f>ROUND(I102*H102,2)</f>
        <v>0</v>
      </c>
      <c r="K102" s="279" t="s">
        <v>19</v>
      </c>
      <c r="L102" s="284"/>
      <c r="M102" s="285" t="s">
        <v>19</v>
      </c>
      <c r="N102" s="286" t="s">
        <v>41</v>
      </c>
      <c r="O102" s="87"/>
      <c r="P102" s="224">
        <f>O102*H102</f>
        <v>0</v>
      </c>
      <c r="Q102" s="224">
        <v>0.001</v>
      </c>
      <c r="R102" s="224">
        <f>Q102*H102</f>
        <v>0.0090000000000000011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217</v>
      </c>
      <c r="AT102" s="226" t="s">
        <v>306</v>
      </c>
      <c r="AU102" s="226" t="s">
        <v>79</v>
      </c>
      <c r="AY102" s="20" t="s">
        <v>164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77</v>
      </c>
      <c r="BK102" s="227">
        <f>ROUND(I102*H102,2)</f>
        <v>0</v>
      </c>
      <c r="BL102" s="20" t="s">
        <v>171</v>
      </c>
      <c r="BM102" s="226" t="s">
        <v>1265</v>
      </c>
    </row>
    <row r="103" s="2" customFormat="1">
      <c r="A103" s="41"/>
      <c r="B103" s="42"/>
      <c r="C103" s="43"/>
      <c r="D103" s="235" t="s">
        <v>479</v>
      </c>
      <c r="E103" s="43"/>
      <c r="F103" s="291" t="s">
        <v>480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479</v>
      </c>
      <c r="AU103" s="20" t="s">
        <v>79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1266</v>
      </c>
      <c r="G104" s="234"/>
      <c r="H104" s="238">
        <v>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79</v>
      </c>
      <c r="AV104" s="13" t="s">
        <v>79</v>
      </c>
      <c r="AW104" s="13" t="s">
        <v>32</v>
      </c>
      <c r="AX104" s="13" t="s">
        <v>70</v>
      </c>
      <c r="AY104" s="244" t="s">
        <v>164</v>
      </c>
    </row>
    <row r="105" s="14" customFormat="1">
      <c r="A105" s="14"/>
      <c r="B105" s="245"/>
      <c r="C105" s="246"/>
      <c r="D105" s="235" t="s">
        <v>175</v>
      </c>
      <c r="E105" s="247" t="s">
        <v>19</v>
      </c>
      <c r="F105" s="248" t="s">
        <v>177</v>
      </c>
      <c r="G105" s="246"/>
      <c r="H105" s="249">
        <v>9</v>
      </c>
      <c r="I105" s="250"/>
      <c r="J105" s="246"/>
      <c r="K105" s="246"/>
      <c r="L105" s="251"/>
      <c r="M105" s="252"/>
      <c r="N105" s="253"/>
      <c r="O105" s="253"/>
      <c r="P105" s="253"/>
      <c r="Q105" s="253"/>
      <c r="R105" s="253"/>
      <c r="S105" s="253"/>
      <c r="T105" s="25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5" t="s">
        <v>175</v>
      </c>
      <c r="AU105" s="255" t="s">
        <v>79</v>
      </c>
      <c r="AV105" s="14" t="s">
        <v>171</v>
      </c>
      <c r="AW105" s="14" t="s">
        <v>32</v>
      </c>
      <c r="AX105" s="14" t="s">
        <v>77</v>
      </c>
      <c r="AY105" s="255" t="s">
        <v>164</v>
      </c>
    </row>
    <row r="106" s="2" customFormat="1" ht="24.15" customHeight="1">
      <c r="A106" s="41"/>
      <c r="B106" s="42"/>
      <c r="C106" s="277" t="s">
        <v>171</v>
      </c>
      <c r="D106" s="277" t="s">
        <v>306</v>
      </c>
      <c r="E106" s="278" t="s">
        <v>1267</v>
      </c>
      <c r="F106" s="279" t="s">
        <v>1268</v>
      </c>
      <c r="G106" s="280" t="s">
        <v>385</v>
      </c>
      <c r="H106" s="281">
        <v>1</v>
      </c>
      <c r="I106" s="282"/>
      <c r="J106" s="283">
        <f>ROUND(I106*H106,2)</f>
        <v>0</v>
      </c>
      <c r="K106" s="279" t="s">
        <v>19</v>
      </c>
      <c r="L106" s="284"/>
      <c r="M106" s="285" t="s">
        <v>19</v>
      </c>
      <c r="N106" s="286" t="s">
        <v>41</v>
      </c>
      <c r="O106" s="87"/>
      <c r="P106" s="224">
        <f>O106*H106</f>
        <v>0</v>
      </c>
      <c r="Q106" s="224">
        <v>0.0074999999999999997</v>
      </c>
      <c r="R106" s="224">
        <f>Q106*H106</f>
        <v>0.0074999999999999997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217</v>
      </c>
      <c r="AT106" s="226" t="s">
        <v>306</v>
      </c>
      <c r="AU106" s="226" t="s">
        <v>79</v>
      </c>
      <c r="AY106" s="20" t="s">
        <v>164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77</v>
      </c>
      <c r="BK106" s="227">
        <f>ROUND(I106*H106,2)</f>
        <v>0</v>
      </c>
      <c r="BL106" s="20" t="s">
        <v>171</v>
      </c>
      <c r="BM106" s="226" t="s">
        <v>1269</v>
      </c>
    </row>
    <row r="107" s="13" customFormat="1">
      <c r="A107" s="13"/>
      <c r="B107" s="233"/>
      <c r="C107" s="234"/>
      <c r="D107" s="235" t="s">
        <v>175</v>
      </c>
      <c r="E107" s="236" t="s">
        <v>19</v>
      </c>
      <c r="F107" s="237" t="s">
        <v>1270</v>
      </c>
      <c r="G107" s="234"/>
      <c r="H107" s="238">
        <v>1</v>
      </c>
      <c r="I107" s="239"/>
      <c r="J107" s="234"/>
      <c r="K107" s="234"/>
      <c r="L107" s="240"/>
      <c r="M107" s="241"/>
      <c r="N107" s="242"/>
      <c r="O107" s="242"/>
      <c r="P107" s="242"/>
      <c r="Q107" s="242"/>
      <c r="R107" s="242"/>
      <c r="S107" s="242"/>
      <c r="T107" s="24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4" t="s">
        <v>175</v>
      </c>
      <c r="AU107" s="244" t="s">
        <v>79</v>
      </c>
      <c r="AV107" s="13" t="s">
        <v>79</v>
      </c>
      <c r="AW107" s="13" t="s">
        <v>32</v>
      </c>
      <c r="AX107" s="13" t="s">
        <v>70</v>
      </c>
      <c r="AY107" s="244" t="s">
        <v>164</v>
      </c>
    </row>
    <row r="108" s="14" customFormat="1">
      <c r="A108" s="14"/>
      <c r="B108" s="245"/>
      <c r="C108" s="246"/>
      <c r="D108" s="235" t="s">
        <v>175</v>
      </c>
      <c r="E108" s="247" t="s">
        <v>19</v>
      </c>
      <c r="F108" s="248" t="s">
        <v>177</v>
      </c>
      <c r="G108" s="246"/>
      <c r="H108" s="249">
        <v>1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175</v>
      </c>
      <c r="AU108" s="255" t="s">
        <v>79</v>
      </c>
      <c r="AV108" s="14" t="s">
        <v>171</v>
      </c>
      <c r="AW108" s="14" t="s">
        <v>32</v>
      </c>
      <c r="AX108" s="14" t="s">
        <v>77</v>
      </c>
      <c r="AY108" s="255" t="s">
        <v>164</v>
      </c>
    </row>
    <row r="109" s="2" customFormat="1" ht="24.15" customHeight="1">
      <c r="A109" s="41"/>
      <c r="B109" s="42"/>
      <c r="C109" s="215" t="s">
        <v>197</v>
      </c>
      <c r="D109" s="215" t="s">
        <v>166</v>
      </c>
      <c r="E109" s="216" t="s">
        <v>1271</v>
      </c>
      <c r="F109" s="217" t="s">
        <v>1272</v>
      </c>
      <c r="G109" s="218" t="s">
        <v>385</v>
      </c>
      <c r="H109" s="219">
        <v>1</v>
      </c>
      <c r="I109" s="220"/>
      <c r="J109" s="221">
        <f>ROUND(I109*H109,2)</f>
        <v>0</v>
      </c>
      <c r="K109" s="217" t="s">
        <v>170</v>
      </c>
      <c r="L109" s="47"/>
      <c r="M109" s="222" t="s">
        <v>19</v>
      </c>
      <c r="N109" s="223" t="s">
        <v>41</v>
      </c>
      <c r="O109" s="87"/>
      <c r="P109" s="224">
        <f>O109*H109</f>
        <v>0</v>
      </c>
      <c r="Q109" s="224">
        <v>0.00114</v>
      </c>
      <c r="R109" s="224">
        <f>Q109*H109</f>
        <v>0.00114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171</v>
      </c>
      <c r="AT109" s="226" t="s">
        <v>166</v>
      </c>
      <c r="AU109" s="226" t="s">
        <v>79</v>
      </c>
      <c r="AY109" s="20" t="s">
        <v>164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77</v>
      </c>
      <c r="BK109" s="227">
        <f>ROUND(I109*H109,2)</f>
        <v>0</v>
      </c>
      <c r="BL109" s="20" t="s">
        <v>171</v>
      </c>
      <c r="BM109" s="226" t="s">
        <v>1273</v>
      </c>
    </row>
    <row r="110" s="2" customFormat="1">
      <c r="A110" s="41"/>
      <c r="B110" s="42"/>
      <c r="C110" s="43"/>
      <c r="D110" s="228" t="s">
        <v>173</v>
      </c>
      <c r="E110" s="43"/>
      <c r="F110" s="229" t="s">
        <v>1274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173</v>
      </c>
      <c r="AU110" s="20" t="s">
        <v>79</v>
      </c>
    </row>
    <row r="111" s="2" customFormat="1" ht="16.5" customHeight="1">
      <c r="A111" s="41"/>
      <c r="B111" s="42"/>
      <c r="C111" s="277" t="s">
        <v>204</v>
      </c>
      <c r="D111" s="277" t="s">
        <v>306</v>
      </c>
      <c r="E111" s="278" t="s">
        <v>1275</v>
      </c>
      <c r="F111" s="279" t="s">
        <v>1276</v>
      </c>
      <c r="G111" s="280" t="s">
        <v>385</v>
      </c>
      <c r="H111" s="281">
        <v>1</v>
      </c>
      <c r="I111" s="282"/>
      <c r="J111" s="283">
        <f>ROUND(I111*H111,2)</f>
        <v>0</v>
      </c>
      <c r="K111" s="279" t="s">
        <v>19</v>
      </c>
      <c r="L111" s="284"/>
      <c r="M111" s="285" t="s">
        <v>19</v>
      </c>
      <c r="N111" s="286" t="s">
        <v>41</v>
      </c>
      <c r="O111" s="87"/>
      <c r="P111" s="224">
        <f>O111*H111</f>
        <v>0</v>
      </c>
      <c r="Q111" s="224">
        <v>0.029999999999999999</v>
      </c>
      <c r="R111" s="224">
        <f>Q111*H111</f>
        <v>0.029999999999999999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217</v>
      </c>
      <c r="AT111" s="226" t="s">
        <v>306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1277</v>
      </c>
    </row>
    <row r="112" s="2" customFormat="1">
      <c r="A112" s="41"/>
      <c r="B112" s="42"/>
      <c r="C112" s="43"/>
      <c r="D112" s="235" t="s">
        <v>479</v>
      </c>
      <c r="E112" s="43"/>
      <c r="F112" s="291" t="s">
        <v>1278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479</v>
      </c>
      <c r="AU112" s="20" t="s">
        <v>79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1279</v>
      </c>
      <c r="G113" s="234"/>
      <c r="H113" s="238">
        <v>1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79</v>
      </c>
      <c r="AV113" s="13" t="s">
        <v>79</v>
      </c>
      <c r="AW113" s="13" t="s">
        <v>32</v>
      </c>
      <c r="AX113" s="13" t="s">
        <v>70</v>
      </c>
      <c r="AY113" s="244" t="s">
        <v>164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177</v>
      </c>
      <c r="G114" s="246"/>
      <c r="H114" s="249">
        <v>1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79</v>
      </c>
      <c r="AV114" s="14" t="s">
        <v>171</v>
      </c>
      <c r="AW114" s="14" t="s">
        <v>32</v>
      </c>
      <c r="AX114" s="14" t="s">
        <v>77</v>
      </c>
      <c r="AY114" s="255" t="s">
        <v>164</v>
      </c>
    </row>
    <row r="115" s="2" customFormat="1" ht="24.15" customHeight="1">
      <c r="A115" s="41"/>
      <c r="B115" s="42"/>
      <c r="C115" s="215" t="s">
        <v>211</v>
      </c>
      <c r="D115" s="215" t="s">
        <v>166</v>
      </c>
      <c r="E115" s="216" t="s">
        <v>482</v>
      </c>
      <c r="F115" s="217" t="s">
        <v>483</v>
      </c>
      <c r="G115" s="218" t="s">
        <v>385</v>
      </c>
      <c r="H115" s="219">
        <v>18</v>
      </c>
      <c r="I115" s="220"/>
      <c r="J115" s="221">
        <f>ROUND(I115*H115,2)</f>
        <v>0</v>
      </c>
      <c r="K115" s="217" t="s">
        <v>170</v>
      </c>
      <c r="L115" s="47"/>
      <c r="M115" s="222" t="s">
        <v>19</v>
      </c>
      <c r="N115" s="223" t="s">
        <v>41</v>
      </c>
      <c r="O115" s="87"/>
      <c r="P115" s="224">
        <f>O115*H115</f>
        <v>0</v>
      </c>
      <c r="Q115" s="224">
        <v>0.0016692</v>
      </c>
      <c r="R115" s="224">
        <f>Q115*H115</f>
        <v>0.030045599999999999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171</v>
      </c>
      <c r="AT115" s="226" t="s">
        <v>166</v>
      </c>
      <c r="AU115" s="226" t="s">
        <v>79</v>
      </c>
      <c r="AY115" s="20" t="s">
        <v>164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77</v>
      </c>
      <c r="BK115" s="227">
        <f>ROUND(I115*H115,2)</f>
        <v>0</v>
      </c>
      <c r="BL115" s="20" t="s">
        <v>171</v>
      </c>
      <c r="BM115" s="226" t="s">
        <v>1280</v>
      </c>
    </row>
    <row r="116" s="2" customFormat="1">
      <c r="A116" s="41"/>
      <c r="B116" s="42"/>
      <c r="C116" s="43"/>
      <c r="D116" s="228" t="s">
        <v>173</v>
      </c>
      <c r="E116" s="43"/>
      <c r="F116" s="229" t="s">
        <v>485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173</v>
      </c>
      <c r="AU116" s="20" t="s">
        <v>79</v>
      </c>
    </row>
    <row r="117" s="2" customFormat="1" ht="16.5" customHeight="1">
      <c r="A117" s="41"/>
      <c r="B117" s="42"/>
      <c r="C117" s="277" t="s">
        <v>217</v>
      </c>
      <c r="D117" s="277" t="s">
        <v>306</v>
      </c>
      <c r="E117" s="278" t="s">
        <v>486</v>
      </c>
      <c r="F117" s="279" t="s">
        <v>487</v>
      </c>
      <c r="G117" s="280" t="s">
        <v>385</v>
      </c>
      <c r="H117" s="281">
        <v>4</v>
      </c>
      <c r="I117" s="282"/>
      <c r="J117" s="283">
        <f>ROUND(I117*H117,2)</f>
        <v>0</v>
      </c>
      <c r="K117" s="279" t="s">
        <v>19</v>
      </c>
      <c r="L117" s="284"/>
      <c r="M117" s="285" t="s">
        <v>19</v>
      </c>
      <c r="N117" s="286" t="s">
        <v>41</v>
      </c>
      <c r="O117" s="87"/>
      <c r="P117" s="224">
        <f>O117*H117</f>
        <v>0</v>
      </c>
      <c r="Q117" s="224">
        <v>0.01</v>
      </c>
      <c r="R117" s="224">
        <f>Q117*H117</f>
        <v>0.040000000000000001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217</v>
      </c>
      <c r="AT117" s="226" t="s">
        <v>306</v>
      </c>
      <c r="AU117" s="226" t="s">
        <v>79</v>
      </c>
      <c r="AY117" s="20" t="s">
        <v>164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77</v>
      </c>
      <c r="BK117" s="227">
        <f>ROUND(I117*H117,2)</f>
        <v>0</v>
      </c>
      <c r="BL117" s="20" t="s">
        <v>171</v>
      </c>
      <c r="BM117" s="226" t="s">
        <v>1281</v>
      </c>
    </row>
    <row r="118" s="2" customFormat="1">
      <c r="A118" s="41"/>
      <c r="B118" s="42"/>
      <c r="C118" s="43"/>
      <c r="D118" s="235" t="s">
        <v>479</v>
      </c>
      <c r="E118" s="43"/>
      <c r="F118" s="291" t="s">
        <v>489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479</v>
      </c>
      <c r="AU118" s="20" t="s">
        <v>79</v>
      </c>
    </row>
    <row r="119" s="13" customFormat="1">
      <c r="A119" s="13"/>
      <c r="B119" s="233"/>
      <c r="C119" s="234"/>
      <c r="D119" s="235" t="s">
        <v>175</v>
      </c>
      <c r="E119" s="236" t="s">
        <v>19</v>
      </c>
      <c r="F119" s="237" t="s">
        <v>1282</v>
      </c>
      <c r="G119" s="234"/>
      <c r="H119" s="238">
        <v>4</v>
      </c>
      <c r="I119" s="239"/>
      <c r="J119" s="234"/>
      <c r="K119" s="234"/>
      <c r="L119" s="240"/>
      <c r="M119" s="241"/>
      <c r="N119" s="242"/>
      <c r="O119" s="242"/>
      <c r="P119" s="242"/>
      <c r="Q119" s="242"/>
      <c r="R119" s="242"/>
      <c r="S119" s="242"/>
      <c r="T119" s="24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4" t="s">
        <v>175</v>
      </c>
      <c r="AU119" s="244" t="s">
        <v>79</v>
      </c>
      <c r="AV119" s="13" t="s">
        <v>79</v>
      </c>
      <c r="AW119" s="13" t="s">
        <v>32</v>
      </c>
      <c r="AX119" s="13" t="s">
        <v>70</v>
      </c>
      <c r="AY119" s="244" t="s">
        <v>164</v>
      </c>
    </row>
    <row r="120" s="14" customFormat="1">
      <c r="A120" s="14"/>
      <c r="B120" s="245"/>
      <c r="C120" s="246"/>
      <c r="D120" s="235" t="s">
        <v>175</v>
      </c>
      <c r="E120" s="247" t="s">
        <v>19</v>
      </c>
      <c r="F120" s="248" t="s">
        <v>177</v>
      </c>
      <c r="G120" s="246"/>
      <c r="H120" s="249">
        <v>4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175</v>
      </c>
      <c r="AU120" s="255" t="s">
        <v>79</v>
      </c>
      <c r="AV120" s="14" t="s">
        <v>171</v>
      </c>
      <c r="AW120" s="14" t="s">
        <v>32</v>
      </c>
      <c r="AX120" s="14" t="s">
        <v>77</v>
      </c>
      <c r="AY120" s="255" t="s">
        <v>164</v>
      </c>
    </row>
    <row r="121" s="2" customFormat="1" ht="16.5" customHeight="1">
      <c r="A121" s="41"/>
      <c r="B121" s="42"/>
      <c r="C121" s="277" t="s">
        <v>227</v>
      </c>
      <c r="D121" s="277" t="s">
        <v>306</v>
      </c>
      <c r="E121" s="278" t="s">
        <v>491</v>
      </c>
      <c r="F121" s="279" t="s">
        <v>492</v>
      </c>
      <c r="G121" s="280" t="s">
        <v>385</v>
      </c>
      <c r="H121" s="281">
        <v>4</v>
      </c>
      <c r="I121" s="282"/>
      <c r="J121" s="283">
        <f>ROUND(I121*H121,2)</f>
        <v>0</v>
      </c>
      <c r="K121" s="279" t="s">
        <v>19</v>
      </c>
      <c r="L121" s="284"/>
      <c r="M121" s="285" t="s">
        <v>19</v>
      </c>
      <c r="N121" s="286" t="s">
        <v>41</v>
      </c>
      <c r="O121" s="87"/>
      <c r="P121" s="224">
        <f>O121*H121</f>
        <v>0</v>
      </c>
      <c r="Q121" s="224">
        <v>0.01</v>
      </c>
      <c r="R121" s="224">
        <f>Q121*H121</f>
        <v>0.040000000000000001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217</v>
      </c>
      <c r="AT121" s="226" t="s">
        <v>306</v>
      </c>
      <c r="AU121" s="226" t="s">
        <v>79</v>
      </c>
      <c r="AY121" s="20" t="s">
        <v>164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77</v>
      </c>
      <c r="BK121" s="227">
        <f>ROUND(I121*H121,2)</f>
        <v>0</v>
      </c>
      <c r="BL121" s="20" t="s">
        <v>171</v>
      </c>
      <c r="BM121" s="226" t="s">
        <v>1283</v>
      </c>
    </row>
    <row r="122" s="2" customFormat="1">
      <c r="A122" s="41"/>
      <c r="B122" s="42"/>
      <c r="C122" s="43"/>
      <c r="D122" s="235" t="s">
        <v>479</v>
      </c>
      <c r="E122" s="43"/>
      <c r="F122" s="291" t="s">
        <v>494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479</v>
      </c>
      <c r="AU122" s="20" t="s">
        <v>79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1284</v>
      </c>
      <c r="G123" s="234"/>
      <c r="H123" s="238">
        <v>4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79</v>
      </c>
      <c r="AV123" s="13" t="s">
        <v>79</v>
      </c>
      <c r="AW123" s="13" t="s">
        <v>32</v>
      </c>
      <c r="AX123" s="13" t="s">
        <v>70</v>
      </c>
      <c r="AY123" s="244" t="s">
        <v>164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177</v>
      </c>
      <c r="G124" s="246"/>
      <c r="H124" s="249">
        <v>4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79</v>
      </c>
      <c r="AV124" s="14" t="s">
        <v>171</v>
      </c>
      <c r="AW124" s="14" t="s">
        <v>32</v>
      </c>
      <c r="AX124" s="14" t="s">
        <v>77</v>
      </c>
      <c r="AY124" s="255" t="s">
        <v>164</v>
      </c>
    </row>
    <row r="125" s="2" customFormat="1" ht="16.5" customHeight="1">
      <c r="A125" s="41"/>
      <c r="B125" s="42"/>
      <c r="C125" s="277" t="s">
        <v>236</v>
      </c>
      <c r="D125" s="277" t="s">
        <v>306</v>
      </c>
      <c r="E125" s="278" t="s">
        <v>496</v>
      </c>
      <c r="F125" s="279" t="s">
        <v>497</v>
      </c>
      <c r="G125" s="280" t="s">
        <v>385</v>
      </c>
      <c r="H125" s="281">
        <v>6</v>
      </c>
      <c r="I125" s="282"/>
      <c r="J125" s="283">
        <f>ROUND(I125*H125,2)</f>
        <v>0</v>
      </c>
      <c r="K125" s="279" t="s">
        <v>19</v>
      </c>
      <c r="L125" s="284"/>
      <c r="M125" s="285" t="s">
        <v>19</v>
      </c>
      <c r="N125" s="286" t="s">
        <v>41</v>
      </c>
      <c r="O125" s="87"/>
      <c r="P125" s="224">
        <f>O125*H125</f>
        <v>0</v>
      </c>
      <c r="Q125" s="224">
        <v>0.01</v>
      </c>
      <c r="R125" s="224">
        <f>Q125*H125</f>
        <v>0.059999999999999998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217</v>
      </c>
      <c r="AT125" s="226" t="s">
        <v>306</v>
      </c>
      <c r="AU125" s="226" t="s">
        <v>79</v>
      </c>
      <c r="AY125" s="20" t="s">
        <v>164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77</v>
      </c>
      <c r="BK125" s="227">
        <f>ROUND(I125*H125,2)</f>
        <v>0</v>
      </c>
      <c r="BL125" s="20" t="s">
        <v>171</v>
      </c>
      <c r="BM125" s="226" t="s">
        <v>1285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1286</v>
      </c>
      <c r="G126" s="234"/>
      <c r="H126" s="238">
        <v>6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79</v>
      </c>
      <c r="AV126" s="13" t="s">
        <v>79</v>
      </c>
      <c r="AW126" s="13" t="s">
        <v>32</v>
      </c>
      <c r="AX126" s="13" t="s">
        <v>70</v>
      </c>
      <c r="AY126" s="244" t="s">
        <v>164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177</v>
      </c>
      <c r="G127" s="246"/>
      <c r="H127" s="249">
        <v>6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79</v>
      </c>
      <c r="AV127" s="14" t="s">
        <v>171</v>
      </c>
      <c r="AW127" s="14" t="s">
        <v>32</v>
      </c>
      <c r="AX127" s="14" t="s">
        <v>77</v>
      </c>
      <c r="AY127" s="255" t="s">
        <v>164</v>
      </c>
    </row>
    <row r="128" s="2" customFormat="1" ht="16.5" customHeight="1">
      <c r="A128" s="41"/>
      <c r="B128" s="42"/>
      <c r="C128" s="277" t="s">
        <v>244</v>
      </c>
      <c r="D128" s="277" t="s">
        <v>306</v>
      </c>
      <c r="E128" s="278" t="s">
        <v>1287</v>
      </c>
      <c r="F128" s="279" t="s">
        <v>1288</v>
      </c>
      <c r="G128" s="280" t="s">
        <v>385</v>
      </c>
      <c r="H128" s="281">
        <v>4</v>
      </c>
      <c r="I128" s="282"/>
      <c r="J128" s="283">
        <f>ROUND(I128*H128,2)</f>
        <v>0</v>
      </c>
      <c r="K128" s="279" t="s">
        <v>19</v>
      </c>
      <c r="L128" s="284"/>
      <c r="M128" s="285" t="s">
        <v>19</v>
      </c>
      <c r="N128" s="286" t="s">
        <v>41</v>
      </c>
      <c r="O128" s="87"/>
      <c r="P128" s="224">
        <f>O128*H128</f>
        <v>0</v>
      </c>
      <c r="Q128" s="224">
        <v>0.001</v>
      </c>
      <c r="R128" s="224">
        <f>Q128*H128</f>
        <v>0.0040000000000000001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217</v>
      </c>
      <c r="AT128" s="226" t="s">
        <v>306</v>
      </c>
      <c r="AU128" s="226" t="s">
        <v>79</v>
      </c>
      <c r="AY128" s="20" t="s">
        <v>164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77</v>
      </c>
      <c r="BK128" s="227">
        <f>ROUND(I128*H128,2)</f>
        <v>0</v>
      </c>
      <c r="BL128" s="20" t="s">
        <v>171</v>
      </c>
      <c r="BM128" s="226" t="s">
        <v>1289</v>
      </c>
    </row>
    <row r="129" s="2" customFormat="1">
      <c r="A129" s="41"/>
      <c r="B129" s="42"/>
      <c r="C129" s="43"/>
      <c r="D129" s="235" t="s">
        <v>479</v>
      </c>
      <c r="E129" s="43"/>
      <c r="F129" s="291" t="s">
        <v>1290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479</v>
      </c>
      <c r="AU129" s="20" t="s">
        <v>79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1291</v>
      </c>
      <c r="G130" s="234"/>
      <c r="H130" s="238">
        <v>4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79</v>
      </c>
      <c r="AV130" s="13" t="s">
        <v>79</v>
      </c>
      <c r="AW130" s="13" t="s">
        <v>32</v>
      </c>
      <c r="AX130" s="13" t="s">
        <v>70</v>
      </c>
      <c r="AY130" s="244" t="s">
        <v>164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177</v>
      </c>
      <c r="G131" s="246"/>
      <c r="H131" s="249">
        <v>4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79</v>
      </c>
      <c r="AV131" s="14" t="s">
        <v>171</v>
      </c>
      <c r="AW131" s="14" t="s">
        <v>32</v>
      </c>
      <c r="AX131" s="14" t="s">
        <v>77</v>
      </c>
      <c r="AY131" s="255" t="s">
        <v>164</v>
      </c>
    </row>
    <row r="132" s="2" customFormat="1" ht="24.15" customHeight="1">
      <c r="A132" s="41"/>
      <c r="B132" s="42"/>
      <c r="C132" s="215" t="s">
        <v>8</v>
      </c>
      <c r="D132" s="215" t="s">
        <v>166</v>
      </c>
      <c r="E132" s="216" t="s">
        <v>1292</v>
      </c>
      <c r="F132" s="217" t="s">
        <v>1293</v>
      </c>
      <c r="G132" s="218" t="s">
        <v>385</v>
      </c>
      <c r="H132" s="219">
        <v>2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0.0017099999999999999</v>
      </c>
      <c r="R132" s="224">
        <f>Q132*H132</f>
        <v>0.0034199999999999999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1294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1295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2" customFormat="1" ht="16.5" customHeight="1">
      <c r="A134" s="41"/>
      <c r="B134" s="42"/>
      <c r="C134" s="277" t="s">
        <v>254</v>
      </c>
      <c r="D134" s="277" t="s">
        <v>306</v>
      </c>
      <c r="E134" s="278" t="s">
        <v>1296</v>
      </c>
      <c r="F134" s="279" t="s">
        <v>1297</v>
      </c>
      <c r="G134" s="280" t="s">
        <v>385</v>
      </c>
      <c r="H134" s="281">
        <v>2</v>
      </c>
      <c r="I134" s="282"/>
      <c r="J134" s="283">
        <f>ROUND(I134*H134,2)</f>
        <v>0</v>
      </c>
      <c r="K134" s="279" t="s">
        <v>19</v>
      </c>
      <c r="L134" s="284"/>
      <c r="M134" s="285" t="s">
        <v>19</v>
      </c>
      <c r="N134" s="286" t="s">
        <v>41</v>
      </c>
      <c r="O134" s="87"/>
      <c r="P134" s="224">
        <f>O134*H134</f>
        <v>0</v>
      </c>
      <c r="Q134" s="224">
        <v>0.029999999999999999</v>
      </c>
      <c r="R134" s="224">
        <f>Q134*H134</f>
        <v>0.059999999999999998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217</v>
      </c>
      <c r="AT134" s="226" t="s">
        <v>306</v>
      </c>
      <c r="AU134" s="226" t="s">
        <v>79</v>
      </c>
      <c r="AY134" s="20" t="s">
        <v>164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77</v>
      </c>
      <c r="BK134" s="227">
        <f>ROUND(I134*H134,2)</f>
        <v>0</v>
      </c>
      <c r="BL134" s="20" t="s">
        <v>171</v>
      </c>
      <c r="BM134" s="226" t="s">
        <v>1298</v>
      </c>
    </row>
    <row r="135" s="2" customFormat="1">
      <c r="A135" s="41"/>
      <c r="B135" s="42"/>
      <c r="C135" s="43"/>
      <c r="D135" s="235" t="s">
        <v>479</v>
      </c>
      <c r="E135" s="43"/>
      <c r="F135" s="291" t="s">
        <v>1299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479</v>
      </c>
      <c r="AU135" s="20" t="s">
        <v>79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1300</v>
      </c>
      <c r="G136" s="234"/>
      <c r="H136" s="238">
        <v>2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79</v>
      </c>
      <c r="AV136" s="13" t="s">
        <v>79</v>
      </c>
      <c r="AW136" s="13" t="s">
        <v>32</v>
      </c>
      <c r="AX136" s="13" t="s">
        <v>70</v>
      </c>
      <c r="AY136" s="244" t="s">
        <v>164</v>
      </c>
    </row>
    <row r="137" s="14" customFormat="1">
      <c r="A137" s="14"/>
      <c r="B137" s="245"/>
      <c r="C137" s="246"/>
      <c r="D137" s="235" t="s">
        <v>175</v>
      </c>
      <c r="E137" s="247" t="s">
        <v>19</v>
      </c>
      <c r="F137" s="248" t="s">
        <v>177</v>
      </c>
      <c r="G137" s="246"/>
      <c r="H137" s="249">
        <v>2</v>
      </c>
      <c r="I137" s="250"/>
      <c r="J137" s="246"/>
      <c r="K137" s="246"/>
      <c r="L137" s="251"/>
      <c r="M137" s="252"/>
      <c r="N137" s="253"/>
      <c r="O137" s="253"/>
      <c r="P137" s="253"/>
      <c r="Q137" s="253"/>
      <c r="R137" s="253"/>
      <c r="S137" s="253"/>
      <c r="T137" s="25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5" t="s">
        <v>175</v>
      </c>
      <c r="AU137" s="255" t="s">
        <v>79</v>
      </c>
      <c r="AV137" s="14" t="s">
        <v>171</v>
      </c>
      <c r="AW137" s="14" t="s">
        <v>32</v>
      </c>
      <c r="AX137" s="14" t="s">
        <v>77</v>
      </c>
      <c r="AY137" s="255" t="s">
        <v>164</v>
      </c>
    </row>
    <row r="138" s="2" customFormat="1" ht="24.15" customHeight="1">
      <c r="A138" s="41"/>
      <c r="B138" s="42"/>
      <c r="C138" s="215" t="s">
        <v>260</v>
      </c>
      <c r="D138" s="215" t="s">
        <v>166</v>
      </c>
      <c r="E138" s="216" t="s">
        <v>1301</v>
      </c>
      <c r="F138" s="217" t="s">
        <v>1302</v>
      </c>
      <c r="G138" s="218" t="s">
        <v>385</v>
      </c>
      <c r="H138" s="219">
        <v>1</v>
      </c>
      <c r="I138" s="220"/>
      <c r="J138" s="221">
        <f>ROUND(I138*H138,2)</f>
        <v>0</v>
      </c>
      <c r="K138" s="217" t="s">
        <v>170</v>
      </c>
      <c r="L138" s="47"/>
      <c r="M138" s="222" t="s">
        <v>19</v>
      </c>
      <c r="N138" s="223" t="s">
        <v>41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171</v>
      </c>
      <c r="AT138" s="226" t="s">
        <v>166</v>
      </c>
      <c r="AU138" s="226" t="s">
        <v>79</v>
      </c>
      <c r="AY138" s="20" t="s">
        <v>164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77</v>
      </c>
      <c r="BK138" s="227">
        <f>ROUND(I138*H138,2)</f>
        <v>0</v>
      </c>
      <c r="BL138" s="20" t="s">
        <v>171</v>
      </c>
      <c r="BM138" s="226" t="s">
        <v>1303</v>
      </c>
    </row>
    <row r="139" s="2" customFormat="1">
      <c r="A139" s="41"/>
      <c r="B139" s="42"/>
      <c r="C139" s="43"/>
      <c r="D139" s="228" t="s">
        <v>173</v>
      </c>
      <c r="E139" s="43"/>
      <c r="F139" s="229" t="s">
        <v>1304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173</v>
      </c>
      <c r="AU139" s="20" t="s">
        <v>79</v>
      </c>
    </row>
    <row r="140" s="2" customFormat="1" ht="16.5" customHeight="1">
      <c r="A140" s="41"/>
      <c r="B140" s="42"/>
      <c r="C140" s="277" t="s">
        <v>265</v>
      </c>
      <c r="D140" s="277" t="s">
        <v>306</v>
      </c>
      <c r="E140" s="278" t="s">
        <v>1305</v>
      </c>
      <c r="F140" s="279" t="s">
        <v>1306</v>
      </c>
      <c r="G140" s="280" t="s">
        <v>385</v>
      </c>
      <c r="H140" s="281">
        <v>1</v>
      </c>
      <c r="I140" s="282"/>
      <c r="J140" s="283">
        <f>ROUND(I140*H140,2)</f>
        <v>0</v>
      </c>
      <c r="K140" s="279" t="s">
        <v>19</v>
      </c>
      <c r="L140" s="284"/>
      <c r="M140" s="285" t="s">
        <v>19</v>
      </c>
      <c r="N140" s="286" t="s">
        <v>41</v>
      </c>
      <c r="O140" s="87"/>
      <c r="P140" s="224">
        <f>O140*H140</f>
        <v>0</v>
      </c>
      <c r="Q140" s="224">
        <v>0.012</v>
      </c>
      <c r="R140" s="224">
        <f>Q140*H140</f>
        <v>0.012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217</v>
      </c>
      <c r="AT140" s="226" t="s">
        <v>306</v>
      </c>
      <c r="AU140" s="226" t="s">
        <v>79</v>
      </c>
      <c r="AY140" s="20" t="s">
        <v>164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77</v>
      </c>
      <c r="BK140" s="227">
        <f>ROUND(I140*H140,2)</f>
        <v>0</v>
      </c>
      <c r="BL140" s="20" t="s">
        <v>171</v>
      </c>
      <c r="BM140" s="226" t="s">
        <v>1307</v>
      </c>
    </row>
    <row r="141" s="2" customFormat="1">
      <c r="A141" s="41"/>
      <c r="B141" s="42"/>
      <c r="C141" s="43"/>
      <c r="D141" s="235" t="s">
        <v>479</v>
      </c>
      <c r="E141" s="43"/>
      <c r="F141" s="291" t="s">
        <v>1308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479</v>
      </c>
      <c r="AU141" s="20" t="s">
        <v>79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1309</v>
      </c>
      <c r="G142" s="234"/>
      <c r="H142" s="238">
        <v>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1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24.15" customHeight="1">
      <c r="A144" s="41"/>
      <c r="B144" s="42"/>
      <c r="C144" s="215" t="s">
        <v>274</v>
      </c>
      <c r="D144" s="215" t="s">
        <v>166</v>
      </c>
      <c r="E144" s="216" t="s">
        <v>505</v>
      </c>
      <c r="F144" s="217" t="s">
        <v>506</v>
      </c>
      <c r="G144" s="218" t="s">
        <v>385</v>
      </c>
      <c r="H144" s="219">
        <v>15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41</v>
      </c>
      <c r="O144" s="87"/>
      <c r="P144" s="224">
        <f>O144*H144</f>
        <v>0</v>
      </c>
      <c r="Q144" s="224">
        <v>0.0016692</v>
      </c>
      <c r="R144" s="224">
        <f>Q144*H144</f>
        <v>0.025038000000000001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1310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508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79</v>
      </c>
    </row>
    <row r="146" s="2" customFormat="1" ht="16.5" customHeight="1">
      <c r="A146" s="41"/>
      <c r="B146" s="42"/>
      <c r="C146" s="277" t="s">
        <v>279</v>
      </c>
      <c r="D146" s="277" t="s">
        <v>306</v>
      </c>
      <c r="E146" s="278" t="s">
        <v>509</v>
      </c>
      <c r="F146" s="279" t="s">
        <v>510</v>
      </c>
      <c r="G146" s="280" t="s">
        <v>385</v>
      </c>
      <c r="H146" s="281">
        <v>1</v>
      </c>
      <c r="I146" s="282"/>
      <c r="J146" s="283">
        <f>ROUND(I146*H146,2)</f>
        <v>0</v>
      </c>
      <c r="K146" s="279" t="s">
        <v>19</v>
      </c>
      <c r="L146" s="284"/>
      <c r="M146" s="285" t="s">
        <v>19</v>
      </c>
      <c r="N146" s="286" t="s">
        <v>41</v>
      </c>
      <c r="O146" s="87"/>
      <c r="P146" s="224">
        <f>O146*H146</f>
        <v>0</v>
      </c>
      <c r="Q146" s="224">
        <v>0.012</v>
      </c>
      <c r="R146" s="224">
        <f>Q146*H146</f>
        <v>0.012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217</v>
      </c>
      <c r="AT146" s="226" t="s">
        <v>306</v>
      </c>
      <c r="AU146" s="226" t="s">
        <v>79</v>
      </c>
      <c r="AY146" s="20" t="s">
        <v>164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77</v>
      </c>
      <c r="BK146" s="227">
        <f>ROUND(I146*H146,2)</f>
        <v>0</v>
      </c>
      <c r="BL146" s="20" t="s">
        <v>171</v>
      </c>
      <c r="BM146" s="226" t="s">
        <v>1311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1312</v>
      </c>
      <c r="G147" s="234"/>
      <c r="H147" s="238">
        <v>1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79</v>
      </c>
      <c r="AV147" s="13" t="s">
        <v>79</v>
      </c>
      <c r="AW147" s="13" t="s">
        <v>32</v>
      </c>
      <c r="AX147" s="13" t="s">
        <v>70</v>
      </c>
      <c r="AY147" s="244" t="s">
        <v>164</v>
      </c>
    </row>
    <row r="148" s="14" customFormat="1">
      <c r="A148" s="14"/>
      <c r="B148" s="245"/>
      <c r="C148" s="246"/>
      <c r="D148" s="235" t="s">
        <v>175</v>
      </c>
      <c r="E148" s="247" t="s">
        <v>19</v>
      </c>
      <c r="F148" s="248" t="s">
        <v>177</v>
      </c>
      <c r="G148" s="246"/>
      <c r="H148" s="249">
        <v>1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175</v>
      </c>
      <c r="AU148" s="255" t="s">
        <v>79</v>
      </c>
      <c r="AV148" s="14" t="s">
        <v>171</v>
      </c>
      <c r="AW148" s="14" t="s">
        <v>32</v>
      </c>
      <c r="AX148" s="14" t="s">
        <v>77</v>
      </c>
      <c r="AY148" s="255" t="s">
        <v>164</v>
      </c>
    </row>
    <row r="149" s="2" customFormat="1" ht="16.5" customHeight="1">
      <c r="A149" s="41"/>
      <c r="B149" s="42"/>
      <c r="C149" s="277" t="s">
        <v>285</v>
      </c>
      <c r="D149" s="277" t="s">
        <v>306</v>
      </c>
      <c r="E149" s="278" t="s">
        <v>1313</v>
      </c>
      <c r="F149" s="279" t="s">
        <v>1314</v>
      </c>
      <c r="G149" s="280" t="s">
        <v>385</v>
      </c>
      <c r="H149" s="281">
        <v>5</v>
      </c>
      <c r="I149" s="282"/>
      <c r="J149" s="283">
        <f>ROUND(I149*H149,2)</f>
        <v>0</v>
      </c>
      <c r="K149" s="279" t="s">
        <v>19</v>
      </c>
      <c r="L149" s="284"/>
      <c r="M149" s="285" t="s">
        <v>19</v>
      </c>
      <c r="N149" s="286" t="s">
        <v>41</v>
      </c>
      <c r="O149" s="87"/>
      <c r="P149" s="224">
        <f>O149*H149</f>
        <v>0</v>
      </c>
      <c r="Q149" s="224">
        <v>0.001</v>
      </c>
      <c r="R149" s="224">
        <f>Q149*H149</f>
        <v>0.0050000000000000001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217</v>
      </c>
      <c r="AT149" s="226" t="s">
        <v>306</v>
      </c>
      <c r="AU149" s="226" t="s">
        <v>79</v>
      </c>
      <c r="AY149" s="20" t="s">
        <v>164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77</v>
      </c>
      <c r="BK149" s="227">
        <f>ROUND(I149*H149,2)</f>
        <v>0</v>
      </c>
      <c r="BL149" s="20" t="s">
        <v>171</v>
      </c>
      <c r="BM149" s="226" t="s">
        <v>1315</v>
      </c>
    </row>
    <row r="150" s="2" customFormat="1">
      <c r="A150" s="41"/>
      <c r="B150" s="42"/>
      <c r="C150" s="43"/>
      <c r="D150" s="235" t="s">
        <v>479</v>
      </c>
      <c r="E150" s="43"/>
      <c r="F150" s="291" t="s">
        <v>1316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479</v>
      </c>
      <c r="AU150" s="20" t="s">
        <v>79</v>
      </c>
    </row>
    <row r="151" s="13" customFormat="1">
      <c r="A151" s="13"/>
      <c r="B151" s="233"/>
      <c r="C151" s="234"/>
      <c r="D151" s="235" t="s">
        <v>175</v>
      </c>
      <c r="E151" s="236" t="s">
        <v>19</v>
      </c>
      <c r="F151" s="237" t="s">
        <v>1317</v>
      </c>
      <c r="G151" s="234"/>
      <c r="H151" s="238">
        <v>5</v>
      </c>
      <c r="I151" s="239"/>
      <c r="J151" s="234"/>
      <c r="K151" s="234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175</v>
      </c>
      <c r="AU151" s="244" t="s">
        <v>79</v>
      </c>
      <c r="AV151" s="13" t="s">
        <v>79</v>
      </c>
      <c r="AW151" s="13" t="s">
        <v>32</v>
      </c>
      <c r="AX151" s="13" t="s">
        <v>70</v>
      </c>
      <c r="AY151" s="244" t="s">
        <v>164</v>
      </c>
    </row>
    <row r="152" s="14" customFormat="1">
      <c r="A152" s="14"/>
      <c r="B152" s="245"/>
      <c r="C152" s="246"/>
      <c r="D152" s="235" t="s">
        <v>175</v>
      </c>
      <c r="E152" s="247" t="s">
        <v>19</v>
      </c>
      <c r="F152" s="248" t="s">
        <v>177</v>
      </c>
      <c r="G152" s="246"/>
      <c r="H152" s="249">
        <v>5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175</v>
      </c>
      <c r="AU152" s="255" t="s">
        <v>79</v>
      </c>
      <c r="AV152" s="14" t="s">
        <v>171</v>
      </c>
      <c r="AW152" s="14" t="s">
        <v>32</v>
      </c>
      <c r="AX152" s="14" t="s">
        <v>77</v>
      </c>
      <c r="AY152" s="255" t="s">
        <v>164</v>
      </c>
    </row>
    <row r="153" s="2" customFormat="1" ht="16.5" customHeight="1">
      <c r="A153" s="41"/>
      <c r="B153" s="42"/>
      <c r="C153" s="277" t="s">
        <v>292</v>
      </c>
      <c r="D153" s="277" t="s">
        <v>306</v>
      </c>
      <c r="E153" s="278" t="s">
        <v>1318</v>
      </c>
      <c r="F153" s="279" t="s">
        <v>1319</v>
      </c>
      <c r="G153" s="280" t="s">
        <v>385</v>
      </c>
      <c r="H153" s="281">
        <v>2</v>
      </c>
      <c r="I153" s="282"/>
      <c r="J153" s="283">
        <f>ROUND(I153*H153,2)</f>
        <v>0</v>
      </c>
      <c r="K153" s="279" t="s">
        <v>19</v>
      </c>
      <c r="L153" s="284"/>
      <c r="M153" s="285" t="s">
        <v>19</v>
      </c>
      <c r="N153" s="286" t="s">
        <v>41</v>
      </c>
      <c r="O153" s="87"/>
      <c r="P153" s="224">
        <f>O153*H153</f>
        <v>0</v>
      </c>
      <c r="Q153" s="224">
        <v>0.012</v>
      </c>
      <c r="R153" s="224">
        <f>Q153*H153</f>
        <v>0.024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217</v>
      </c>
      <c r="AT153" s="226" t="s">
        <v>306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1320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1321</v>
      </c>
      <c r="G154" s="234"/>
      <c r="H154" s="238">
        <v>2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79</v>
      </c>
      <c r="AV154" s="13" t="s">
        <v>79</v>
      </c>
      <c r="AW154" s="13" t="s">
        <v>32</v>
      </c>
      <c r="AX154" s="13" t="s">
        <v>70</v>
      </c>
      <c r="AY154" s="244" t="s">
        <v>164</v>
      </c>
    </row>
    <row r="155" s="14" customFormat="1">
      <c r="A155" s="14"/>
      <c r="B155" s="245"/>
      <c r="C155" s="246"/>
      <c r="D155" s="235" t="s">
        <v>175</v>
      </c>
      <c r="E155" s="247" t="s">
        <v>19</v>
      </c>
      <c r="F155" s="248" t="s">
        <v>177</v>
      </c>
      <c r="G155" s="246"/>
      <c r="H155" s="249">
        <v>2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175</v>
      </c>
      <c r="AU155" s="255" t="s">
        <v>79</v>
      </c>
      <c r="AV155" s="14" t="s">
        <v>171</v>
      </c>
      <c r="AW155" s="14" t="s">
        <v>32</v>
      </c>
      <c r="AX155" s="14" t="s">
        <v>77</v>
      </c>
      <c r="AY155" s="255" t="s">
        <v>164</v>
      </c>
    </row>
    <row r="156" s="2" customFormat="1" ht="24.15" customHeight="1">
      <c r="A156" s="41"/>
      <c r="B156" s="42"/>
      <c r="C156" s="277" t="s">
        <v>299</v>
      </c>
      <c r="D156" s="277" t="s">
        <v>306</v>
      </c>
      <c r="E156" s="278" t="s">
        <v>1322</v>
      </c>
      <c r="F156" s="279" t="s">
        <v>1323</v>
      </c>
      <c r="G156" s="280" t="s">
        <v>385</v>
      </c>
      <c r="H156" s="281">
        <v>3</v>
      </c>
      <c r="I156" s="282"/>
      <c r="J156" s="283">
        <f>ROUND(I156*H156,2)</f>
        <v>0</v>
      </c>
      <c r="K156" s="279" t="s">
        <v>19</v>
      </c>
      <c r="L156" s="284"/>
      <c r="M156" s="285" t="s">
        <v>19</v>
      </c>
      <c r="N156" s="286" t="s">
        <v>41</v>
      </c>
      <c r="O156" s="87"/>
      <c r="P156" s="224">
        <f>O156*H156</f>
        <v>0</v>
      </c>
      <c r="Q156" s="224">
        <v>0.0074999999999999997</v>
      </c>
      <c r="R156" s="224">
        <f>Q156*H156</f>
        <v>0.022499999999999999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217</v>
      </c>
      <c r="AT156" s="226" t="s">
        <v>306</v>
      </c>
      <c r="AU156" s="226" t="s">
        <v>79</v>
      </c>
      <c r="AY156" s="20" t="s">
        <v>164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77</v>
      </c>
      <c r="BK156" s="227">
        <f>ROUND(I156*H156,2)</f>
        <v>0</v>
      </c>
      <c r="BL156" s="20" t="s">
        <v>171</v>
      </c>
      <c r="BM156" s="226" t="s">
        <v>1324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1325</v>
      </c>
      <c r="G157" s="234"/>
      <c r="H157" s="238">
        <v>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79</v>
      </c>
      <c r="AV157" s="13" t="s">
        <v>79</v>
      </c>
      <c r="AW157" s="13" t="s">
        <v>32</v>
      </c>
      <c r="AX157" s="13" t="s">
        <v>70</v>
      </c>
      <c r="AY157" s="244" t="s">
        <v>164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177</v>
      </c>
      <c r="G158" s="246"/>
      <c r="H158" s="249">
        <v>3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79</v>
      </c>
      <c r="AV158" s="14" t="s">
        <v>171</v>
      </c>
      <c r="AW158" s="14" t="s">
        <v>32</v>
      </c>
      <c r="AX158" s="14" t="s">
        <v>77</v>
      </c>
      <c r="AY158" s="255" t="s">
        <v>164</v>
      </c>
    </row>
    <row r="159" s="2" customFormat="1" ht="21.75" customHeight="1">
      <c r="A159" s="41"/>
      <c r="B159" s="42"/>
      <c r="C159" s="277" t="s">
        <v>7</v>
      </c>
      <c r="D159" s="277" t="s">
        <v>306</v>
      </c>
      <c r="E159" s="278" t="s">
        <v>1326</v>
      </c>
      <c r="F159" s="279" t="s">
        <v>1327</v>
      </c>
      <c r="G159" s="280" t="s">
        <v>385</v>
      </c>
      <c r="H159" s="281">
        <v>1</v>
      </c>
      <c r="I159" s="282"/>
      <c r="J159" s="283">
        <f>ROUND(I159*H159,2)</f>
        <v>0</v>
      </c>
      <c r="K159" s="279" t="s">
        <v>19</v>
      </c>
      <c r="L159" s="284"/>
      <c r="M159" s="285" t="s">
        <v>19</v>
      </c>
      <c r="N159" s="286" t="s">
        <v>41</v>
      </c>
      <c r="O159" s="87"/>
      <c r="P159" s="224">
        <f>O159*H159</f>
        <v>0</v>
      </c>
      <c r="Q159" s="224">
        <v>0.014999999999999999</v>
      </c>
      <c r="R159" s="224">
        <f>Q159*H159</f>
        <v>0.014999999999999999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217</v>
      </c>
      <c r="AT159" s="226" t="s">
        <v>306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1328</v>
      </c>
    </row>
    <row r="160" s="2" customFormat="1">
      <c r="A160" s="41"/>
      <c r="B160" s="42"/>
      <c r="C160" s="43"/>
      <c r="D160" s="235" t="s">
        <v>479</v>
      </c>
      <c r="E160" s="43"/>
      <c r="F160" s="291" t="s">
        <v>1329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479</v>
      </c>
      <c r="AU160" s="20" t="s">
        <v>79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1330</v>
      </c>
      <c r="G161" s="234"/>
      <c r="H161" s="238">
        <v>1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79</v>
      </c>
      <c r="AV161" s="13" t="s">
        <v>79</v>
      </c>
      <c r="AW161" s="13" t="s">
        <v>32</v>
      </c>
      <c r="AX161" s="13" t="s">
        <v>70</v>
      </c>
      <c r="AY161" s="244" t="s">
        <v>164</v>
      </c>
    </row>
    <row r="162" s="14" customFormat="1">
      <c r="A162" s="14"/>
      <c r="B162" s="245"/>
      <c r="C162" s="246"/>
      <c r="D162" s="235" t="s">
        <v>175</v>
      </c>
      <c r="E162" s="247" t="s">
        <v>19</v>
      </c>
      <c r="F162" s="248" t="s">
        <v>177</v>
      </c>
      <c r="G162" s="246"/>
      <c r="H162" s="249">
        <v>1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175</v>
      </c>
      <c r="AU162" s="255" t="s">
        <v>79</v>
      </c>
      <c r="AV162" s="14" t="s">
        <v>171</v>
      </c>
      <c r="AW162" s="14" t="s">
        <v>32</v>
      </c>
      <c r="AX162" s="14" t="s">
        <v>77</v>
      </c>
      <c r="AY162" s="255" t="s">
        <v>164</v>
      </c>
    </row>
    <row r="163" s="2" customFormat="1" ht="16.5" customHeight="1">
      <c r="A163" s="41"/>
      <c r="B163" s="42"/>
      <c r="C163" s="277" t="s">
        <v>312</v>
      </c>
      <c r="D163" s="277" t="s">
        <v>306</v>
      </c>
      <c r="E163" s="278" t="s">
        <v>1331</v>
      </c>
      <c r="F163" s="279" t="s">
        <v>1332</v>
      </c>
      <c r="G163" s="280" t="s">
        <v>385</v>
      </c>
      <c r="H163" s="281">
        <v>3</v>
      </c>
      <c r="I163" s="282"/>
      <c r="J163" s="283">
        <f>ROUND(I163*H163,2)</f>
        <v>0</v>
      </c>
      <c r="K163" s="279" t="s">
        <v>19</v>
      </c>
      <c r="L163" s="284"/>
      <c r="M163" s="285" t="s">
        <v>19</v>
      </c>
      <c r="N163" s="286" t="s">
        <v>41</v>
      </c>
      <c r="O163" s="87"/>
      <c r="P163" s="224">
        <f>O163*H163</f>
        <v>0</v>
      </c>
      <c r="Q163" s="224">
        <v>0.014999999999999999</v>
      </c>
      <c r="R163" s="224">
        <f>Q163*H163</f>
        <v>0.044999999999999998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217</v>
      </c>
      <c r="AT163" s="226" t="s">
        <v>306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1333</v>
      </c>
    </row>
    <row r="164" s="2" customFormat="1">
      <c r="A164" s="41"/>
      <c r="B164" s="42"/>
      <c r="C164" s="43"/>
      <c r="D164" s="235" t="s">
        <v>479</v>
      </c>
      <c r="E164" s="43"/>
      <c r="F164" s="291" t="s">
        <v>1334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479</v>
      </c>
      <c r="AU164" s="20" t="s">
        <v>79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1335</v>
      </c>
      <c r="G165" s="234"/>
      <c r="H165" s="238">
        <v>3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79</v>
      </c>
      <c r="AV165" s="13" t="s">
        <v>79</v>
      </c>
      <c r="AW165" s="13" t="s">
        <v>32</v>
      </c>
      <c r="AX165" s="13" t="s">
        <v>70</v>
      </c>
      <c r="AY165" s="244" t="s">
        <v>164</v>
      </c>
    </row>
    <row r="166" s="14" customFormat="1">
      <c r="A166" s="14"/>
      <c r="B166" s="245"/>
      <c r="C166" s="246"/>
      <c r="D166" s="235" t="s">
        <v>175</v>
      </c>
      <c r="E166" s="247" t="s">
        <v>19</v>
      </c>
      <c r="F166" s="248" t="s">
        <v>177</v>
      </c>
      <c r="G166" s="246"/>
      <c r="H166" s="249">
        <v>3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175</v>
      </c>
      <c r="AU166" s="255" t="s">
        <v>79</v>
      </c>
      <c r="AV166" s="14" t="s">
        <v>171</v>
      </c>
      <c r="AW166" s="14" t="s">
        <v>32</v>
      </c>
      <c r="AX166" s="14" t="s">
        <v>77</v>
      </c>
      <c r="AY166" s="255" t="s">
        <v>164</v>
      </c>
    </row>
    <row r="167" s="2" customFormat="1" ht="24.15" customHeight="1">
      <c r="A167" s="41"/>
      <c r="B167" s="42"/>
      <c r="C167" s="215" t="s">
        <v>324</v>
      </c>
      <c r="D167" s="215" t="s">
        <v>166</v>
      </c>
      <c r="E167" s="216" t="s">
        <v>1336</v>
      </c>
      <c r="F167" s="217" t="s">
        <v>1337</v>
      </c>
      <c r="G167" s="218" t="s">
        <v>385</v>
      </c>
      <c r="H167" s="219">
        <v>3</v>
      </c>
      <c r="I167" s="220"/>
      <c r="J167" s="221">
        <f>ROUND(I167*H167,2)</f>
        <v>0</v>
      </c>
      <c r="K167" s="217" t="s">
        <v>170</v>
      </c>
      <c r="L167" s="47"/>
      <c r="M167" s="222" t="s">
        <v>19</v>
      </c>
      <c r="N167" s="223" t="s">
        <v>41</v>
      </c>
      <c r="O167" s="87"/>
      <c r="P167" s="224">
        <f>O167*H167</f>
        <v>0</v>
      </c>
      <c r="Q167" s="224">
        <v>0.0017099999999999999</v>
      </c>
      <c r="R167" s="224">
        <f>Q167*H167</f>
        <v>0.00513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171</v>
      </c>
      <c r="AT167" s="226" t="s">
        <v>166</v>
      </c>
      <c r="AU167" s="226" t="s">
        <v>79</v>
      </c>
      <c r="AY167" s="20" t="s">
        <v>164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77</v>
      </c>
      <c r="BK167" s="227">
        <f>ROUND(I167*H167,2)</f>
        <v>0</v>
      </c>
      <c r="BL167" s="20" t="s">
        <v>171</v>
      </c>
      <c r="BM167" s="226" t="s">
        <v>1338</v>
      </c>
    </row>
    <row r="168" s="2" customFormat="1">
      <c r="A168" s="41"/>
      <c r="B168" s="42"/>
      <c r="C168" s="43"/>
      <c r="D168" s="228" t="s">
        <v>173</v>
      </c>
      <c r="E168" s="43"/>
      <c r="F168" s="229" t="s">
        <v>1339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173</v>
      </c>
      <c r="AU168" s="20" t="s">
        <v>79</v>
      </c>
    </row>
    <row r="169" s="2" customFormat="1" ht="16.5" customHeight="1">
      <c r="A169" s="41"/>
      <c r="B169" s="42"/>
      <c r="C169" s="277" t="s">
        <v>330</v>
      </c>
      <c r="D169" s="277" t="s">
        <v>306</v>
      </c>
      <c r="E169" s="278" t="s">
        <v>1340</v>
      </c>
      <c r="F169" s="279" t="s">
        <v>1341</v>
      </c>
      <c r="G169" s="280" t="s">
        <v>385</v>
      </c>
      <c r="H169" s="281">
        <v>1</v>
      </c>
      <c r="I169" s="282"/>
      <c r="J169" s="283">
        <f>ROUND(I169*H169,2)</f>
        <v>0</v>
      </c>
      <c r="K169" s="279" t="s">
        <v>19</v>
      </c>
      <c r="L169" s="284"/>
      <c r="M169" s="285" t="s">
        <v>19</v>
      </c>
      <c r="N169" s="286" t="s">
        <v>41</v>
      </c>
      <c r="O169" s="87"/>
      <c r="P169" s="224">
        <f>O169*H169</f>
        <v>0</v>
      </c>
      <c r="Q169" s="224">
        <v>0.029999999999999999</v>
      </c>
      <c r="R169" s="224">
        <f>Q169*H169</f>
        <v>0.029999999999999999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217</v>
      </c>
      <c r="AT169" s="226" t="s">
        <v>306</v>
      </c>
      <c r="AU169" s="226" t="s">
        <v>79</v>
      </c>
      <c r="AY169" s="20" t="s">
        <v>164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77</v>
      </c>
      <c r="BK169" s="227">
        <f>ROUND(I169*H169,2)</f>
        <v>0</v>
      </c>
      <c r="BL169" s="20" t="s">
        <v>171</v>
      </c>
      <c r="BM169" s="226" t="s">
        <v>1342</v>
      </c>
    </row>
    <row r="170" s="2" customFormat="1">
      <c r="A170" s="41"/>
      <c r="B170" s="42"/>
      <c r="C170" s="43"/>
      <c r="D170" s="235" t="s">
        <v>479</v>
      </c>
      <c r="E170" s="43"/>
      <c r="F170" s="291" t="s">
        <v>1343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479</v>
      </c>
      <c r="AU170" s="20" t="s">
        <v>79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1344</v>
      </c>
      <c r="G171" s="234"/>
      <c r="H171" s="238">
        <v>1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79</v>
      </c>
      <c r="AV171" s="13" t="s">
        <v>79</v>
      </c>
      <c r="AW171" s="13" t="s">
        <v>32</v>
      </c>
      <c r="AX171" s="13" t="s">
        <v>70</v>
      </c>
      <c r="AY171" s="244" t="s">
        <v>164</v>
      </c>
    </row>
    <row r="172" s="14" customFormat="1">
      <c r="A172" s="14"/>
      <c r="B172" s="245"/>
      <c r="C172" s="246"/>
      <c r="D172" s="235" t="s">
        <v>175</v>
      </c>
      <c r="E172" s="247" t="s">
        <v>19</v>
      </c>
      <c r="F172" s="248" t="s">
        <v>177</v>
      </c>
      <c r="G172" s="246"/>
      <c r="H172" s="249">
        <v>1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175</v>
      </c>
      <c r="AU172" s="255" t="s">
        <v>79</v>
      </c>
      <c r="AV172" s="14" t="s">
        <v>171</v>
      </c>
      <c r="AW172" s="14" t="s">
        <v>32</v>
      </c>
      <c r="AX172" s="14" t="s">
        <v>77</v>
      </c>
      <c r="AY172" s="255" t="s">
        <v>164</v>
      </c>
    </row>
    <row r="173" s="2" customFormat="1" ht="16.5" customHeight="1">
      <c r="A173" s="41"/>
      <c r="B173" s="42"/>
      <c r="C173" s="277" t="s">
        <v>341</v>
      </c>
      <c r="D173" s="277" t="s">
        <v>306</v>
      </c>
      <c r="E173" s="278" t="s">
        <v>1345</v>
      </c>
      <c r="F173" s="279" t="s">
        <v>1346</v>
      </c>
      <c r="G173" s="280" t="s">
        <v>385</v>
      </c>
      <c r="H173" s="281">
        <v>2</v>
      </c>
      <c r="I173" s="282"/>
      <c r="J173" s="283">
        <f>ROUND(I173*H173,2)</f>
        <v>0</v>
      </c>
      <c r="K173" s="279" t="s">
        <v>19</v>
      </c>
      <c r="L173" s="284"/>
      <c r="M173" s="285" t="s">
        <v>19</v>
      </c>
      <c r="N173" s="286" t="s">
        <v>41</v>
      </c>
      <c r="O173" s="87"/>
      <c r="P173" s="224">
        <f>O173*H173</f>
        <v>0</v>
      </c>
      <c r="Q173" s="224">
        <v>0.029999999999999999</v>
      </c>
      <c r="R173" s="224">
        <f>Q173*H173</f>
        <v>0.059999999999999998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217</v>
      </c>
      <c r="AT173" s="226" t="s">
        <v>306</v>
      </c>
      <c r="AU173" s="226" t="s">
        <v>79</v>
      </c>
      <c r="AY173" s="20" t="s">
        <v>164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77</v>
      </c>
      <c r="BK173" s="227">
        <f>ROUND(I173*H173,2)</f>
        <v>0</v>
      </c>
      <c r="BL173" s="20" t="s">
        <v>171</v>
      </c>
      <c r="BM173" s="226" t="s">
        <v>1347</v>
      </c>
    </row>
    <row r="174" s="2" customFormat="1">
      <c r="A174" s="41"/>
      <c r="B174" s="42"/>
      <c r="C174" s="43"/>
      <c r="D174" s="235" t="s">
        <v>479</v>
      </c>
      <c r="E174" s="43"/>
      <c r="F174" s="291" t="s">
        <v>1348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479</v>
      </c>
      <c r="AU174" s="20" t="s">
        <v>79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1349</v>
      </c>
      <c r="G175" s="234"/>
      <c r="H175" s="238">
        <v>2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79</v>
      </c>
      <c r="AV175" s="13" t="s">
        <v>79</v>
      </c>
      <c r="AW175" s="13" t="s">
        <v>32</v>
      </c>
      <c r="AX175" s="13" t="s">
        <v>70</v>
      </c>
      <c r="AY175" s="244" t="s">
        <v>164</v>
      </c>
    </row>
    <row r="176" s="14" customFormat="1">
      <c r="A176" s="14"/>
      <c r="B176" s="245"/>
      <c r="C176" s="246"/>
      <c r="D176" s="235" t="s">
        <v>175</v>
      </c>
      <c r="E176" s="247" t="s">
        <v>19</v>
      </c>
      <c r="F176" s="248" t="s">
        <v>177</v>
      </c>
      <c r="G176" s="246"/>
      <c r="H176" s="249">
        <v>2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175</v>
      </c>
      <c r="AU176" s="255" t="s">
        <v>79</v>
      </c>
      <c r="AV176" s="14" t="s">
        <v>171</v>
      </c>
      <c r="AW176" s="14" t="s">
        <v>32</v>
      </c>
      <c r="AX176" s="14" t="s">
        <v>77</v>
      </c>
      <c r="AY176" s="255" t="s">
        <v>164</v>
      </c>
    </row>
    <row r="177" s="2" customFormat="1" ht="24.15" customHeight="1">
      <c r="A177" s="41"/>
      <c r="B177" s="42"/>
      <c r="C177" s="215" t="s">
        <v>347</v>
      </c>
      <c r="D177" s="215" t="s">
        <v>166</v>
      </c>
      <c r="E177" s="216" t="s">
        <v>513</v>
      </c>
      <c r="F177" s="217" t="s">
        <v>514</v>
      </c>
      <c r="G177" s="218" t="s">
        <v>385</v>
      </c>
      <c r="H177" s="219">
        <v>1</v>
      </c>
      <c r="I177" s="220"/>
      <c r="J177" s="221">
        <f>ROUND(I177*H177,2)</f>
        <v>0</v>
      </c>
      <c r="K177" s="217" t="s">
        <v>170</v>
      </c>
      <c r="L177" s="47"/>
      <c r="M177" s="222" t="s">
        <v>19</v>
      </c>
      <c r="N177" s="223" t="s">
        <v>41</v>
      </c>
      <c r="O177" s="87"/>
      <c r="P177" s="224">
        <f>O177*H177</f>
        <v>0</v>
      </c>
      <c r="Q177" s="224">
        <v>0.00282</v>
      </c>
      <c r="R177" s="224">
        <f>Q177*H177</f>
        <v>0.00282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171</v>
      </c>
      <c r="AT177" s="226" t="s">
        <v>166</v>
      </c>
      <c r="AU177" s="226" t="s">
        <v>79</v>
      </c>
      <c r="AY177" s="20" t="s">
        <v>164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77</v>
      </c>
      <c r="BK177" s="227">
        <f>ROUND(I177*H177,2)</f>
        <v>0</v>
      </c>
      <c r="BL177" s="20" t="s">
        <v>171</v>
      </c>
      <c r="BM177" s="226" t="s">
        <v>1350</v>
      </c>
    </row>
    <row r="178" s="2" customFormat="1">
      <c r="A178" s="41"/>
      <c r="B178" s="42"/>
      <c r="C178" s="43"/>
      <c r="D178" s="228" t="s">
        <v>173</v>
      </c>
      <c r="E178" s="43"/>
      <c r="F178" s="229" t="s">
        <v>516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173</v>
      </c>
      <c r="AU178" s="20" t="s">
        <v>79</v>
      </c>
    </row>
    <row r="179" s="2" customFormat="1" ht="16.5" customHeight="1">
      <c r="A179" s="41"/>
      <c r="B179" s="42"/>
      <c r="C179" s="277" t="s">
        <v>354</v>
      </c>
      <c r="D179" s="277" t="s">
        <v>306</v>
      </c>
      <c r="E179" s="278" t="s">
        <v>1351</v>
      </c>
      <c r="F179" s="279" t="s">
        <v>1352</v>
      </c>
      <c r="G179" s="280" t="s">
        <v>385</v>
      </c>
      <c r="H179" s="281">
        <v>1</v>
      </c>
      <c r="I179" s="282"/>
      <c r="J179" s="283">
        <f>ROUND(I179*H179,2)</f>
        <v>0</v>
      </c>
      <c r="K179" s="279" t="s">
        <v>19</v>
      </c>
      <c r="L179" s="284"/>
      <c r="M179" s="285" t="s">
        <v>19</v>
      </c>
      <c r="N179" s="286" t="s">
        <v>41</v>
      </c>
      <c r="O179" s="87"/>
      <c r="P179" s="224">
        <f>O179*H179</f>
        <v>0</v>
      </c>
      <c r="Q179" s="224">
        <v>0.014999999999999999</v>
      </c>
      <c r="R179" s="224">
        <f>Q179*H179</f>
        <v>0.014999999999999999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217</v>
      </c>
      <c r="AT179" s="226" t="s">
        <v>306</v>
      </c>
      <c r="AU179" s="226" t="s">
        <v>79</v>
      </c>
      <c r="AY179" s="20" t="s">
        <v>164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77</v>
      </c>
      <c r="BK179" s="227">
        <f>ROUND(I179*H179,2)</f>
        <v>0</v>
      </c>
      <c r="BL179" s="20" t="s">
        <v>171</v>
      </c>
      <c r="BM179" s="226" t="s">
        <v>1353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1354</v>
      </c>
      <c r="G180" s="234"/>
      <c r="H180" s="238">
        <v>1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79</v>
      </c>
      <c r="AV180" s="13" t="s">
        <v>79</v>
      </c>
      <c r="AW180" s="13" t="s">
        <v>32</v>
      </c>
      <c r="AX180" s="13" t="s">
        <v>70</v>
      </c>
      <c r="AY180" s="244" t="s">
        <v>164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177</v>
      </c>
      <c r="G181" s="246"/>
      <c r="H181" s="249">
        <v>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79</v>
      </c>
      <c r="AV181" s="14" t="s">
        <v>171</v>
      </c>
      <c r="AW181" s="14" t="s">
        <v>32</v>
      </c>
      <c r="AX181" s="14" t="s">
        <v>77</v>
      </c>
      <c r="AY181" s="255" t="s">
        <v>164</v>
      </c>
    </row>
    <row r="182" s="2" customFormat="1" ht="24.15" customHeight="1">
      <c r="A182" s="41"/>
      <c r="B182" s="42"/>
      <c r="C182" s="215" t="s">
        <v>360</v>
      </c>
      <c r="D182" s="215" t="s">
        <v>166</v>
      </c>
      <c r="E182" s="216" t="s">
        <v>1355</v>
      </c>
      <c r="F182" s="217" t="s">
        <v>1356</v>
      </c>
      <c r="G182" s="218" t="s">
        <v>385</v>
      </c>
      <c r="H182" s="219">
        <v>4</v>
      </c>
      <c r="I182" s="220"/>
      <c r="J182" s="221">
        <f>ROUND(I182*H182,2)</f>
        <v>0</v>
      </c>
      <c r="K182" s="217" t="s">
        <v>170</v>
      </c>
      <c r="L182" s="47"/>
      <c r="M182" s="222" t="s">
        <v>19</v>
      </c>
      <c r="N182" s="223" t="s">
        <v>41</v>
      </c>
      <c r="O182" s="87"/>
      <c r="P182" s="224">
        <f>O182*H182</f>
        <v>0</v>
      </c>
      <c r="Q182" s="224">
        <v>0.0054200000000000003</v>
      </c>
      <c r="R182" s="224">
        <f>Q182*H182</f>
        <v>0.021680000000000001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171</v>
      </c>
      <c r="AT182" s="226" t="s">
        <v>166</v>
      </c>
      <c r="AU182" s="226" t="s">
        <v>79</v>
      </c>
      <c r="AY182" s="20" t="s">
        <v>164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77</v>
      </c>
      <c r="BK182" s="227">
        <f>ROUND(I182*H182,2)</f>
        <v>0</v>
      </c>
      <c r="BL182" s="20" t="s">
        <v>171</v>
      </c>
      <c r="BM182" s="226" t="s">
        <v>1357</v>
      </c>
    </row>
    <row r="183" s="2" customFormat="1">
      <c r="A183" s="41"/>
      <c r="B183" s="42"/>
      <c r="C183" s="43"/>
      <c r="D183" s="228" t="s">
        <v>173</v>
      </c>
      <c r="E183" s="43"/>
      <c r="F183" s="229" t="s">
        <v>1358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173</v>
      </c>
      <c r="AU183" s="20" t="s">
        <v>79</v>
      </c>
    </row>
    <row r="184" s="2" customFormat="1" ht="21.75" customHeight="1">
      <c r="A184" s="41"/>
      <c r="B184" s="42"/>
      <c r="C184" s="277" t="s">
        <v>365</v>
      </c>
      <c r="D184" s="277" t="s">
        <v>306</v>
      </c>
      <c r="E184" s="278" t="s">
        <v>1359</v>
      </c>
      <c r="F184" s="279" t="s">
        <v>1360</v>
      </c>
      <c r="G184" s="280" t="s">
        <v>385</v>
      </c>
      <c r="H184" s="281">
        <v>4</v>
      </c>
      <c r="I184" s="282"/>
      <c r="J184" s="283">
        <f>ROUND(I184*H184,2)</f>
        <v>0</v>
      </c>
      <c r="K184" s="279" t="s">
        <v>19</v>
      </c>
      <c r="L184" s="284"/>
      <c r="M184" s="285" t="s">
        <v>19</v>
      </c>
      <c r="N184" s="286" t="s">
        <v>41</v>
      </c>
      <c r="O184" s="87"/>
      <c r="P184" s="224">
        <f>O184*H184</f>
        <v>0</v>
      </c>
      <c r="Q184" s="224">
        <v>0.050000000000000003</v>
      </c>
      <c r="R184" s="224">
        <f>Q184*H184</f>
        <v>0.20000000000000001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217</v>
      </c>
      <c r="AT184" s="226" t="s">
        <v>306</v>
      </c>
      <c r="AU184" s="226" t="s">
        <v>79</v>
      </c>
      <c r="AY184" s="20" t="s">
        <v>164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77</v>
      </c>
      <c r="BK184" s="227">
        <f>ROUND(I184*H184,2)</f>
        <v>0</v>
      </c>
      <c r="BL184" s="20" t="s">
        <v>171</v>
      </c>
      <c r="BM184" s="226" t="s">
        <v>1361</v>
      </c>
    </row>
    <row r="185" s="2" customFormat="1">
      <c r="A185" s="41"/>
      <c r="B185" s="42"/>
      <c r="C185" s="43"/>
      <c r="D185" s="235" t="s">
        <v>479</v>
      </c>
      <c r="E185" s="43"/>
      <c r="F185" s="291" t="s">
        <v>1362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479</v>
      </c>
      <c r="AU185" s="20" t="s">
        <v>79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1363</v>
      </c>
      <c r="G186" s="234"/>
      <c r="H186" s="238">
        <v>4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79</v>
      </c>
      <c r="AV186" s="13" t="s">
        <v>79</v>
      </c>
      <c r="AW186" s="13" t="s">
        <v>32</v>
      </c>
      <c r="AX186" s="13" t="s">
        <v>70</v>
      </c>
      <c r="AY186" s="244" t="s">
        <v>164</v>
      </c>
    </row>
    <row r="187" s="14" customFormat="1">
      <c r="A187" s="14"/>
      <c r="B187" s="245"/>
      <c r="C187" s="246"/>
      <c r="D187" s="235" t="s">
        <v>175</v>
      </c>
      <c r="E187" s="247" t="s">
        <v>19</v>
      </c>
      <c r="F187" s="248" t="s">
        <v>177</v>
      </c>
      <c r="G187" s="246"/>
      <c r="H187" s="249">
        <v>4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175</v>
      </c>
      <c r="AU187" s="255" t="s">
        <v>79</v>
      </c>
      <c r="AV187" s="14" t="s">
        <v>171</v>
      </c>
      <c r="AW187" s="14" t="s">
        <v>32</v>
      </c>
      <c r="AX187" s="14" t="s">
        <v>77</v>
      </c>
      <c r="AY187" s="255" t="s">
        <v>164</v>
      </c>
    </row>
    <row r="188" s="2" customFormat="1" ht="24.15" customHeight="1">
      <c r="A188" s="41"/>
      <c r="B188" s="42"/>
      <c r="C188" s="215" t="s">
        <v>371</v>
      </c>
      <c r="D188" s="215" t="s">
        <v>166</v>
      </c>
      <c r="E188" s="216" t="s">
        <v>1364</v>
      </c>
      <c r="F188" s="217" t="s">
        <v>1365</v>
      </c>
      <c r="G188" s="218" t="s">
        <v>385</v>
      </c>
      <c r="H188" s="219">
        <v>3</v>
      </c>
      <c r="I188" s="220"/>
      <c r="J188" s="221">
        <f>ROUND(I188*H188,2)</f>
        <v>0</v>
      </c>
      <c r="K188" s="217" t="s">
        <v>170</v>
      </c>
      <c r="L188" s="47"/>
      <c r="M188" s="222" t="s">
        <v>19</v>
      </c>
      <c r="N188" s="223" t="s">
        <v>41</v>
      </c>
      <c r="O188" s="87"/>
      <c r="P188" s="224">
        <f>O188*H188</f>
        <v>0</v>
      </c>
      <c r="Q188" s="224">
        <v>0.0079600000000000001</v>
      </c>
      <c r="R188" s="224">
        <f>Q188*H188</f>
        <v>0.023879999999999998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171</v>
      </c>
      <c r="AT188" s="226" t="s">
        <v>166</v>
      </c>
      <c r="AU188" s="226" t="s">
        <v>79</v>
      </c>
      <c r="AY188" s="20" t="s">
        <v>164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77</v>
      </c>
      <c r="BK188" s="227">
        <f>ROUND(I188*H188,2)</f>
        <v>0</v>
      </c>
      <c r="BL188" s="20" t="s">
        <v>171</v>
      </c>
      <c r="BM188" s="226" t="s">
        <v>1366</v>
      </c>
    </row>
    <row r="189" s="2" customFormat="1">
      <c r="A189" s="41"/>
      <c r="B189" s="42"/>
      <c r="C189" s="43"/>
      <c r="D189" s="228" t="s">
        <v>173</v>
      </c>
      <c r="E189" s="43"/>
      <c r="F189" s="229" t="s">
        <v>1367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173</v>
      </c>
      <c r="AU189" s="20" t="s">
        <v>79</v>
      </c>
    </row>
    <row r="190" s="2" customFormat="1" ht="16.5" customHeight="1">
      <c r="A190" s="41"/>
      <c r="B190" s="42"/>
      <c r="C190" s="277" t="s">
        <v>382</v>
      </c>
      <c r="D190" s="277" t="s">
        <v>306</v>
      </c>
      <c r="E190" s="278" t="s">
        <v>1368</v>
      </c>
      <c r="F190" s="279" t="s">
        <v>1369</v>
      </c>
      <c r="G190" s="280" t="s">
        <v>385</v>
      </c>
      <c r="H190" s="281">
        <v>3</v>
      </c>
      <c r="I190" s="282"/>
      <c r="J190" s="283">
        <f>ROUND(I190*H190,2)</f>
        <v>0</v>
      </c>
      <c r="K190" s="279" t="s">
        <v>19</v>
      </c>
      <c r="L190" s="284"/>
      <c r="M190" s="285" t="s">
        <v>19</v>
      </c>
      <c r="N190" s="286" t="s">
        <v>41</v>
      </c>
      <c r="O190" s="87"/>
      <c r="P190" s="224">
        <f>O190*H190</f>
        <v>0</v>
      </c>
      <c r="Q190" s="224">
        <v>0.10000000000000001</v>
      </c>
      <c r="R190" s="224">
        <f>Q190*H190</f>
        <v>0.30000000000000004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217</v>
      </c>
      <c r="AT190" s="226" t="s">
        <v>306</v>
      </c>
      <c r="AU190" s="226" t="s">
        <v>79</v>
      </c>
      <c r="AY190" s="20" t="s">
        <v>164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77</v>
      </c>
      <c r="BK190" s="227">
        <f>ROUND(I190*H190,2)</f>
        <v>0</v>
      </c>
      <c r="BL190" s="20" t="s">
        <v>171</v>
      </c>
      <c r="BM190" s="226" t="s">
        <v>1370</v>
      </c>
    </row>
    <row r="191" s="2" customFormat="1">
      <c r="A191" s="41"/>
      <c r="B191" s="42"/>
      <c r="C191" s="43"/>
      <c r="D191" s="235" t="s">
        <v>479</v>
      </c>
      <c r="E191" s="43"/>
      <c r="F191" s="291" t="s">
        <v>1371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479</v>
      </c>
      <c r="AU191" s="20" t="s">
        <v>79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1372</v>
      </c>
      <c r="G192" s="234"/>
      <c r="H192" s="238">
        <v>3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79</v>
      </c>
      <c r="AV192" s="13" t="s">
        <v>79</v>
      </c>
      <c r="AW192" s="13" t="s">
        <v>32</v>
      </c>
      <c r="AX192" s="13" t="s">
        <v>70</v>
      </c>
      <c r="AY192" s="244" t="s">
        <v>164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177</v>
      </c>
      <c r="G193" s="246"/>
      <c r="H193" s="249">
        <v>3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79</v>
      </c>
      <c r="AV193" s="14" t="s">
        <v>171</v>
      </c>
      <c r="AW193" s="14" t="s">
        <v>32</v>
      </c>
      <c r="AX193" s="14" t="s">
        <v>77</v>
      </c>
      <c r="AY193" s="255" t="s">
        <v>164</v>
      </c>
    </row>
    <row r="194" s="2" customFormat="1" ht="24.15" customHeight="1">
      <c r="A194" s="41"/>
      <c r="B194" s="42"/>
      <c r="C194" s="215" t="s">
        <v>388</v>
      </c>
      <c r="D194" s="215" t="s">
        <v>166</v>
      </c>
      <c r="E194" s="216" t="s">
        <v>1373</v>
      </c>
      <c r="F194" s="217" t="s">
        <v>1374</v>
      </c>
      <c r="G194" s="218" t="s">
        <v>200</v>
      </c>
      <c r="H194" s="219">
        <v>47</v>
      </c>
      <c r="I194" s="220"/>
      <c r="J194" s="221">
        <f>ROUND(I194*H194,2)</f>
        <v>0</v>
      </c>
      <c r="K194" s="217" t="s">
        <v>170</v>
      </c>
      <c r="L194" s="47"/>
      <c r="M194" s="222" t="s">
        <v>19</v>
      </c>
      <c r="N194" s="223" t="s">
        <v>41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171</v>
      </c>
      <c r="AT194" s="226" t="s">
        <v>166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1375</v>
      </c>
    </row>
    <row r="195" s="2" customFormat="1">
      <c r="A195" s="41"/>
      <c r="B195" s="42"/>
      <c r="C195" s="43"/>
      <c r="D195" s="228" t="s">
        <v>173</v>
      </c>
      <c r="E195" s="43"/>
      <c r="F195" s="229" t="s">
        <v>1376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173</v>
      </c>
      <c r="AU195" s="20" t="s">
        <v>79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1263</v>
      </c>
      <c r="G196" s="234"/>
      <c r="H196" s="238">
        <v>47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79</v>
      </c>
      <c r="AV196" s="13" t="s">
        <v>79</v>
      </c>
      <c r="AW196" s="13" t="s">
        <v>32</v>
      </c>
      <c r="AX196" s="13" t="s">
        <v>70</v>
      </c>
      <c r="AY196" s="244" t="s">
        <v>164</v>
      </c>
    </row>
    <row r="197" s="14" customFormat="1">
      <c r="A197" s="14"/>
      <c r="B197" s="245"/>
      <c r="C197" s="246"/>
      <c r="D197" s="235" t="s">
        <v>175</v>
      </c>
      <c r="E197" s="247" t="s">
        <v>19</v>
      </c>
      <c r="F197" s="248" t="s">
        <v>177</v>
      </c>
      <c r="G197" s="246"/>
      <c r="H197" s="249">
        <v>47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175</v>
      </c>
      <c r="AU197" s="255" t="s">
        <v>79</v>
      </c>
      <c r="AV197" s="14" t="s">
        <v>171</v>
      </c>
      <c r="AW197" s="14" t="s">
        <v>32</v>
      </c>
      <c r="AX197" s="14" t="s">
        <v>77</v>
      </c>
      <c r="AY197" s="255" t="s">
        <v>164</v>
      </c>
    </row>
    <row r="198" s="2" customFormat="1" ht="16.5" customHeight="1">
      <c r="A198" s="41"/>
      <c r="B198" s="42"/>
      <c r="C198" s="277" t="s">
        <v>393</v>
      </c>
      <c r="D198" s="277" t="s">
        <v>306</v>
      </c>
      <c r="E198" s="278" t="s">
        <v>1377</v>
      </c>
      <c r="F198" s="279" t="s">
        <v>1378</v>
      </c>
      <c r="G198" s="280" t="s">
        <v>200</v>
      </c>
      <c r="H198" s="281">
        <v>47.704999999999998</v>
      </c>
      <c r="I198" s="282"/>
      <c r="J198" s="283">
        <f>ROUND(I198*H198,2)</f>
        <v>0</v>
      </c>
      <c r="K198" s="279" t="s">
        <v>170</v>
      </c>
      <c r="L198" s="284"/>
      <c r="M198" s="285" t="s">
        <v>19</v>
      </c>
      <c r="N198" s="286" t="s">
        <v>41</v>
      </c>
      <c r="O198" s="87"/>
      <c r="P198" s="224">
        <f>O198*H198</f>
        <v>0</v>
      </c>
      <c r="Q198" s="224">
        <v>0.00214</v>
      </c>
      <c r="R198" s="224">
        <f>Q198*H198</f>
        <v>0.10208869999999999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217</v>
      </c>
      <c r="AT198" s="226" t="s">
        <v>306</v>
      </c>
      <c r="AU198" s="226" t="s">
        <v>79</v>
      </c>
      <c r="AY198" s="20" t="s">
        <v>164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77</v>
      </c>
      <c r="BK198" s="227">
        <f>ROUND(I198*H198,2)</f>
        <v>0</v>
      </c>
      <c r="BL198" s="20" t="s">
        <v>171</v>
      </c>
      <c r="BM198" s="226" t="s">
        <v>1379</v>
      </c>
    </row>
    <row r="199" s="2" customFormat="1">
      <c r="A199" s="41"/>
      <c r="B199" s="42"/>
      <c r="C199" s="43"/>
      <c r="D199" s="235" t="s">
        <v>479</v>
      </c>
      <c r="E199" s="43"/>
      <c r="F199" s="291" t="s">
        <v>1380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479</v>
      </c>
      <c r="AU199" s="20" t="s">
        <v>79</v>
      </c>
    </row>
    <row r="200" s="13" customFormat="1">
      <c r="A200" s="13"/>
      <c r="B200" s="233"/>
      <c r="C200" s="234"/>
      <c r="D200" s="235" t="s">
        <v>175</v>
      </c>
      <c r="E200" s="234"/>
      <c r="F200" s="237" t="s">
        <v>1381</v>
      </c>
      <c r="G200" s="234"/>
      <c r="H200" s="238">
        <v>47.704999999999998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79</v>
      </c>
      <c r="AV200" s="13" t="s">
        <v>79</v>
      </c>
      <c r="AW200" s="13" t="s">
        <v>4</v>
      </c>
      <c r="AX200" s="13" t="s">
        <v>77</v>
      </c>
      <c r="AY200" s="244" t="s">
        <v>164</v>
      </c>
    </row>
    <row r="201" s="2" customFormat="1" ht="24.15" customHeight="1">
      <c r="A201" s="41"/>
      <c r="B201" s="42"/>
      <c r="C201" s="215" t="s">
        <v>398</v>
      </c>
      <c r="D201" s="215" t="s">
        <v>166</v>
      </c>
      <c r="E201" s="216" t="s">
        <v>1382</v>
      </c>
      <c r="F201" s="217" t="s">
        <v>1383</v>
      </c>
      <c r="G201" s="218" t="s">
        <v>200</v>
      </c>
      <c r="H201" s="219">
        <v>61.5</v>
      </c>
      <c r="I201" s="220"/>
      <c r="J201" s="221">
        <f>ROUND(I201*H201,2)</f>
        <v>0</v>
      </c>
      <c r="K201" s="217" t="s">
        <v>170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1384</v>
      </c>
    </row>
    <row r="202" s="2" customFormat="1">
      <c r="A202" s="41"/>
      <c r="B202" s="42"/>
      <c r="C202" s="43"/>
      <c r="D202" s="228" t="s">
        <v>173</v>
      </c>
      <c r="E202" s="43"/>
      <c r="F202" s="229" t="s">
        <v>1385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173</v>
      </c>
      <c r="AU202" s="20" t="s">
        <v>79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1262</v>
      </c>
      <c r="G203" s="234"/>
      <c r="H203" s="238">
        <v>61.5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4" customFormat="1">
      <c r="A204" s="14"/>
      <c r="B204" s="245"/>
      <c r="C204" s="246"/>
      <c r="D204" s="235" t="s">
        <v>175</v>
      </c>
      <c r="E204" s="247" t="s">
        <v>19</v>
      </c>
      <c r="F204" s="248" t="s">
        <v>177</v>
      </c>
      <c r="G204" s="246"/>
      <c r="H204" s="249">
        <v>61.5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175</v>
      </c>
      <c r="AU204" s="255" t="s">
        <v>79</v>
      </c>
      <c r="AV204" s="14" t="s">
        <v>171</v>
      </c>
      <c r="AW204" s="14" t="s">
        <v>32</v>
      </c>
      <c r="AX204" s="14" t="s">
        <v>77</v>
      </c>
      <c r="AY204" s="255" t="s">
        <v>164</v>
      </c>
    </row>
    <row r="205" s="2" customFormat="1" ht="16.5" customHeight="1">
      <c r="A205" s="41"/>
      <c r="B205" s="42"/>
      <c r="C205" s="277" t="s">
        <v>403</v>
      </c>
      <c r="D205" s="277" t="s">
        <v>306</v>
      </c>
      <c r="E205" s="278" t="s">
        <v>1386</v>
      </c>
      <c r="F205" s="279" t="s">
        <v>1387</v>
      </c>
      <c r="G205" s="280" t="s">
        <v>200</v>
      </c>
      <c r="H205" s="281">
        <v>62.423000000000002</v>
      </c>
      <c r="I205" s="282"/>
      <c r="J205" s="283">
        <f>ROUND(I205*H205,2)</f>
        <v>0</v>
      </c>
      <c r="K205" s="279" t="s">
        <v>170</v>
      </c>
      <c r="L205" s="284"/>
      <c r="M205" s="285" t="s">
        <v>19</v>
      </c>
      <c r="N205" s="286" t="s">
        <v>41</v>
      </c>
      <c r="O205" s="87"/>
      <c r="P205" s="224">
        <f>O205*H205</f>
        <v>0</v>
      </c>
      <c r="Q205" s="224">
        <v>0.0031800000000000001</v>
      </c>
      <c r="R205" s="224">
        <f>Q205*H205</f>
        <v>0.19850514000000002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217</v>
      </c>
      <c r="AT205" s="226" t="s">
        <v>306</v>
      </c>
      <c r="AU205" s="226" t="s">
        <v>79</v>
      </c>
      <c r="AY205" s="20" t="s">
        <v>164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77</v>
      </c>
      <c r="BK205" s="227">
        <f>ROUND(I205*H205,2)</f>
        <v>0</v>
      </c>
      <c r="BL205" s="20" t="s">
        <v>171</v>
      </c>
      <c r="BM205" s="226" t="s">
        <v>1388</v>
      </c>
    </row>
    <row r="206" s="2" customFormat="1">
      <c r="A206" s="41"/>
      <c r="B206" s="42"/>
      <c r="C206" s="43"/>
      <c r="D206" s="235" t="s">
        <v>479</v>
      </c>
      <c r="E206" s="43"/>
      <c r="F206" s="291" t="s">
        <v>1389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479</v>
      </c>
      <c r="AU206" s="20" t="s">
        <v>79</v>
      </c>
    </row>
    <row r="207" s="13" customFormat="1">
      <c r="A207" s="13"/>
      <c r="B207" s="233"/>
      <c r="C207" s="234"/>
      <c r="D207" s="235" t="s">
        <v>175</v>
      </c>
      <c r="E207" s="234"/>
      <c r="F207" s="237" t="s">
        <v>1390</v>
      </c>
      <c r="G207" s="234"/>
      <c r="H207" s="238">
        <v>62.423000000000002</v>
      </c>
      <c r="I207" s="239"/>
      <c r="J207" s="234"/>
      <c r="K207" s="234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175</v>
      </c>
      <c r="AU207" s="244" t="s">
        <v>79</v>
      </c>
      <c r="AV207" s="13" t="s">
        <v>79</v>
      </c>
      <c r="AW207" s="13" t="s">
        <v>4</v>
      </c>
      <c r="AX207" s="13" t="s">
        <v>77</v>
      </c>
      <c r="AY207" s="244" t="s">
        <v>164</v>
      </c>
    </row>
    <row r="208" s="2" customFormat="1" ht="24.15" customHeight="1">
      <c r="A208" s="41"/>
      <c r="B208" s="42"/>
      <c r="C208" s="215" t="s">
        <v>408</v>
      </c>
      <c r="D208" s="215" t="s">
        <v>166</v>
      </c>
      <c r="E208" s="216" t="s">
        <v>569</v>
      </c>
      <c r="F208" s="217" t="s">
        <v>570</v>
      </c>
      <c r="G208" s="218" t="s">
        <v>385</v>
      </c>
      <c r="H208" s="219">
        <v>23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41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79</v>
      </c>
      <c r="AY208" s="20" t="s">
        <v>164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77</v>
      </c>
      <c r="BK208" s="227">
        <f>ROUND(I208*H208,2)</f>
        <v>0</v>
      </c>
      <c r="BL208" s="20" t="s">
        <v>171</v>
      </c>
      <c r="BM208" s="226" t="s">
        <v>1391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572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79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1392</v>
      </c>
      <c r="G210" s="234"/>
      <c r="H210" s="238">
        <v>14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1393</v>
      </c>
      <c r="G211" s="234"/>
      <c r="H211" s="238">
        <v>9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4" customFormat="1">
      <c r="A212" s="14"/>
      <c r="B212" s="245"/>
      <c r="C212" s="246"/>
      <c r="D212" s="235" t="s">
        <v>175</v>
      </c>
      <c r="E212" s="247" t="s">
        <v>19</v>
      </c>
      <c r="F212" s="248" t="s">
        <v>177</v>
      </c>
      <c r="G212" s="246"/>
      <c r="H212" s="249">
        <v>23</v>
      </c>
      <c r="I212" s="250"/>
      <c r="J212" s="246"/>
      <c r="K212" s="246"/>
      <c r="L212" s="251"/>
      <c r="M212" s="252"/>
      <c r="N212" s="253"/>
      <c r="O212" s="253"/>
      <c r="P212" s="253"/>
      <c r="Q212" s="253"/>
      <c r="R212" s="253"/>
      <c r="S212" s="253"/>
      <c r="T212" s="25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5" t="s">
        <v>175</v>
      </c>
      <c r="AU212" s="255" t="s">
        <v>79</v>
      </c>
      <c r="AV212" s="14" t="s">
        <v>171</v>
      </c>
      <c r="AW212" s="14" t="s">
        <v>32</v>
      </c>
      <c r="AX212" s="14" t="s">
        <v>77</v>
      </c>
      <c r="AY212" s="255" t="s">
        <v>164</v>
      </c>
    </row>
    <row r="213" s="2" customFormat="1" ht="16.5" customHeight="1">
      <c r="A213" s="41"/>
      <c r="B213" s="42"/>
      <c r="C213" s="277" t="s">
        <v>413</v>
      </c>
      <c r="D213" s="277" t="s">
        <v>306</v>
      </c>
      <c r="E213" s="278" t="s">
        <v>575</v>
      </c>
      <c r="F213" s="279" t="s">
        <v>576</v>
      </c>
      <c r="G213" s="280" t="s">
        <v>385</v>
      </c>
      <c r="H213" s="281">
        <v>14</v>
      </c>
      <c r="I213" s="282"/>
      <c r="J213" s="283">
        <f>ROUND(I213*H213,2)</f>
        <v>0</v>
      </c>
      <c r="K213" s="279" t="s">
        <v>170</v>
      </c>
      <c r="L213" s="284"/>
      <c r="M213" s="285" t="s">
        <v>19</v>
      </c>
      <c r="N213" s="286" t="s">
        <v>41</v>
      </c>
      <c r="O213" s="87"/>
      <c r="P213" s="224">
        <f>O213*H213</f>
        <v>0</v>
      </c>
      <c r="Q213" s="224">
        <v>0.00022000000000000001</v>
      </c>
      <c r="R213" s="224">
        <f>Q213*H213</f>
        <v>0.0030800000000000003</v>
      </c>
      <c r="S213" s="224">
        <v>0</v>
      </c>
      <c r="T213" s="225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6" t="s">
        <v>217</v>
      </c>
      <c r="AT213" s="226" t="s">
        <v>306</v>
      </c>
      <c r="AU213" s="226" t="s">
        <v>79</v>
      </c>
      <c r="AY213" s="20" t="s">
        <v>164</v>
      </c>
      <c r="BE213" s="227">
        <f>IF(N213="základní",J213,0)</f>
        <v>0</v>
      </c>
      <c r="BF213" s="227">
        <f>IF(N213="snížená",J213,0)</f>
        <v>0</v>
      </c>
      <c r="BG213" s="227">
        <f>IF(N213="zákl. přenesená",J213,0)</f>
        <v>0</v>
      </c>
      <c r="BH213" s="227">
        <f>IF(N213="sníž. přenesená",J213,0)</f>
        <v>0</v>
      </c>
      <c r="BI213" s="227">
        <f>IF(N213="nulová",J213,0)</f>
        <v>0</v>
      </c>
      <c r="BJ213" s="20" t="s">
        <v>77</v>
      </c>
      <c r="BK213" s="227">
        <f>ROUND(I213*H213,2)</f>
        <v>0</v>
      </c>
      <c r="BL213" s="20" t="s">
        <v>171</v>
      </c>
      <c r="BM213" s="226" t="s">
        <v>1394</v>
      </c>
    </row>
    <row r="214" s="2" customFormat="1" ht="16.5" customHeight="1">
      <c r="A214" s="41"/>
      <c r="B214" s="42"/>
      <c r="C214" s="277" t="s">
        <v>420</v>
      </c>
      <c r="D214" s="277" t="s">
        <v>306</v>
      </c>
      <c r="E214" s="278" t="s">
        <v>578</v>
      </c>
      <c r="F214" s="279" t="s">
        <v>579</v>
      </c>
      <c r="G214" s="280" t="s">
        <v>385</v>
      </c>
      <c r="H214" s="281">
        <v>9</v>
      </c>
      <c r="I214" s="282"/>
      <c r="J214" s="283">
        <f>ROUND(I214*H214,2)</f>
        <v>0</v>
      </c>
      <c r="K214" s="279" t="s">
        <v>170</v>
      </c>
      <c r="L214" s="284"/>
      <c r="M214" s="285" t="s">
        <v>19</v>
      </c>
      <c r="N214" s="286" t="s">
        <v>41</v>
      </c>
      <c r="O214" s="87"/>
      <c r="P214" s="224">
        <f>O214*H214</f>
        <v>0</v>
      </c>
      <c r="Q214" s="224">
        <v>0.00019000000000000001</v>
      </c>
      <c r="R214" s="224">
        <f>Q214*H214</f>
        <v>0.0017100000000000002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217</v>
      </c>
      <c r="AT214" s="226" t="s">
        <v>306</v>
      </c>
      <c r="AU214" s="226" t="s">
        <v>79</v>
      </c>
      <c r="AY214" s="20" t="s">
        <v>164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77</v>
      </c>
      <c r="BK214" s="227">
        <f>ROUND(I214*H214,2)</f>
        <v>0</v>
      </c>
      <c r="BL214" s="20" t="s">
        <v>171</v>
      </c>
      <c r="BM214" s="226" t="s">
        <v>1395</v>
      </c>
    </row>
    <row r="215" s="2" customFormat="1" ht="24.15" customHeight="1">
      <c r="A215" s="41"/>
      <c r="B215" s="42"/>
      <c r="C215" s="215" t="s">
        <v>427</v>
      </c>
      <c r="D215" s="215" t="s">
        <v>166</v>
      </c>
      <c r="E215" s="216" t="s">
        <v>1396</v>
      </c>
      <c r="F215" s="217" t="s">
        <v>1397</v>
      </c>
      <c r="G215" s="218" t="s">
        <v>385</v>
      </c>
      <c r="H215" s="219">
        <v>1</v>
      </c>
      <c r="I215" s="220"/>
      <c r="J215" s="221">
        <f>ROUND(I215*H215,2)</f>
        <v>0</v>
      </c>
      <c r="K215" s="217" t="s">
        <v>170</v>
      </c>
      <c r="L215" s="47"/>
      <c r="M215" s="222" t="s">
        <v>19</v>
      </c>
      <c r="N215" s="223" t="s">
        <v>41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171</v>
      </c>
      <c r="AT215" s="226" t="s">
        <v>166</v>
      </c>
      <c r="AU215" s="226" t="s">
        <v>79</v>
      </c>
      <c r="AY215" s="20" t="s">
        <v>164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77</v>
      </c>
      <c r="BK215" s="227">
        <f>ROUND(I215*H215,2)</f>
        <v>0</v>
      </c>
      <c r="BL215" s="20" t="s">
        <v>171</v>
      </c>
      <c r="BM215" s="226" t="s">
        <v>1398</v>
      </c>
    </row>
    <row r="216" s="2" customFormat="1">
      <c r="A216" s="41"/>
      <c r="B216" s="42"/>
      <c r="C216" s="43"/>
      <c r="D216" s="228" t="s">
        <v>173</v>
      </c>
      <c r="E216" s="43"/>
      <c r="F216" s="229" t="s">
        <v>1399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173</v>
      </c>
      <c r="AU216" s="20" t="s">
        <v>79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1400</v>
      </c>
      <c r="G217" s="234"/>
      <c r="H217" s="238">
        <v>1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79</v>
      </c>
      <c r="AV217" s="13" t="s">
        <v>79</v>
      </c>
      <c r="AW217" s="13" t="s">
        <v>32</v>
      </c>
      <c r="AX217" s="13" t="s">
        <v>70</v>
      </c>
      <c r="AY217" s="244" t="s">
        <v>164</v>
      </c>
    </row>
    <row r="218" s="14" customFormat="1">
      <c r="A218" s="14"/>
      <c r="B218" s="245"/>
      <c r="C218" s="246"/>
      <c r="D218" s="235" t="s">
        <v>175</v>
      </c>
      <c r="E218" s="247" t="s">
        <v>19</v>
      </c>
      <c r="F218" s="248" t="s">
        <v>177</v>
      </c>
      <c r="G218" s="246"/>
      <c r="H218" s="249">
        <v>1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175</v>
      </c>
      <c r="AU218" s="255" t="s">
        <v>79</v>
      </c>
      <c r="AV218" s="14" t="s">
        <v>171</v>
      </c>
      <c r="AW218" s="14" t="s">
        <v>32</v>
      </c>
      <c r="AX218" s="14" t="s">
        <v>77</v>
      </c>
      <c r="AY218" s="255" t="s">
        <v>164</v>
      </c>
    </row>
    <row r="219" s="2" customFormat="1" ht="16.5" customHeight="1">
      <c r="A219" s="41"/>
      <c r="B219" s="42"/>
      <c r="C219" s="277" t="s">
        <v>433</v>
      </c>
      <c r="D219" s="277" t="s">
        <v>306</v>
      </c>
      <c r="E219" s="278" t="s">
        <v>1401</v>
      </c>
      <c r="F219" s="279" t="s">
        <v>1402</v>
      </c>
      <c r="G219" s="280" t="s">
        <v>385</v>
      </c>
      <c r="H219" s="281">
        <v>1</v>
      </c>
      <c r="I219" s="282"/>
      <c r="J219" s="283">
        <f>ROUND(I219*H219,2)</f>
        <v>0</v>
      </c>
      <c r="K219" s="279" t="s">
        <v>170</v>
      </c>
      <c r="L219" s="284"/>
      <c r="M219" s="285" t="s">
        <v>19</v>
      </c>
      <c r="N219" s="286" t="s">
        <v>41</v>
      </c>
      <c r="O219" s="87"/>
      <c r="P219" s="224">
        <f>O219*H219</f>
        <v>0</v>
      </c>
      <c r="Q219" s="224">
        <v>0.00025999999999999998</v>
      </c>
      <c r="R219" s="224">
        <f>Q219*H219</f>
        <v>0.00025999999999999998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217</v>
      </c>
      <c r="AT219" s="226" t="s">
        <v>306</v>
      </c>
      <c r="AU219" s="226" t="s">
        <v>79</v>
      </c>
      <c r="AY219" s="20" t="s">
        <v>164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77</v>
      </c>
      <c r="BK219" s="227">
        <f>ROUND(I219*H219,2)</f>
        <v>0</v>
      </c>
      <c r="BL219" s="20" t="s">
        <v>171</v>
      </c>
      <c r="BM219" s="226" t="s">
        <v>1403</v>
      </c>
    </row>
    <row r="220" s="2" customFormat="1" ht="24.15" customHeight="1">
      <c r="A220" s="41"/>
      <c r="B220" s="42"/>
      <c r="C220" s="215" t="s">
        <v>439</v>
      </c>
      <c r="D220" s="215" t="s">
        <v>166</v>
      </c>
      <c r="E220" s="216" t="s">
        <v>874</v>
      </c>
      <c r="F220" s="217" t="s">
        <v>875</v>
      </c>
      <c r="G220" s="218" t="s">
        <v>385</v>
      </c>
      <c r="H220" s="219">
        <v>1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41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79</v>
      </c>
      <c r="AY220" s="20" t="s">
        <v>164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77</v>
      </c>
      <c r="BK220" s="227">
        <f>ROUND(I220*H220,2)</f>
        <v>0</v>
      </c>
      <c r="BL220" s="20" t="s">
        <v>171</v>
      </c>
      <c r="BM220" s="226" t="s">
        <v>1404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877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79</v>
      </c>
    </row>
    <row r="222" s="2" customFormat="1" ht="24.15" customHeight="1">
      <c r="A222" s="41"/>
      <c r="B222" s="42"/>
      <c r="C222" s="277" t="s">
        <v>444</v>
      </c>
      <c r="D222" s="277" t="s">
        <v>306</v>
      </c>
      <c r="E222" s="278" t="s">
        <v>1405</v>
      </c>
      <c r="F222" s="279" t="s">
        <v>1406</v>
      </c>
      <c r="G222" s="280" t="s">
        <v>385</v>
      </c>
      <c r="H222" s="281">
        <v>1</v>
      </c>
      <c r="I222" s="282"/>
      <c r="J222" s="283">
        <f>ROUND(I222*H222,2)</f>
        <v>0</v>
      </c>
      <c r="K222" s="279" t="s">
        <v>19</v>
      </c>
      <c r="L222" s="284"/>
      <c r="M222" s="285" t="s">
        <v>19</v>
      </c>
      <c r="N222" s="286" t="s">
        <v>41</v>
      </c>
      <c r="O222" s="87"/>
      <c r="P222" s="224">
        <f>O222*H222</f>
        <v>0</v>
      </c>
      <c r="Q222" s="224">
        <v>0.002</v>
      </c>
      <c r="R222" s="224">
        <f>Q222*H222</f>
        <v>0.002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217</v>
      </c>
      <c r="AT222" s="226" t="s">
        <v>306</v>
      </c>
      <c r="AU222" s="226" t="s">
        <v>79</v>
      </c>
      <c r="AY222" s="20" t="s">
        <v>164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77</v>
      </c>
      <c r="BK222" s="227">
        <f>ROUND(I222*H222,2)</f>
        <v>0</v>
      </c>
      <c r="BL222" s="20" t="s">
        <v>171</v>
      </c>
      <c r="BM222" s="226" t="s">
        <v>1407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1408</v>
      </c>
      <c r="G223" s="234"/>
      <c r="H223" s="238">
        <v>1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79</v>
      </c>
      <c r="AV223" s="13" t="s">
        <v>79</v>
      </c>
      <c r="AW223" s="13" t="s">
        <v>32</v>
      </c>
      <c r="AX223" s="13" t="s">
        <v>70</v>
      </c>
      <c r="AY223" s="244" t="s">
        <v>164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177</v>
      </c>
      <c r="G224" s="246"/>
      <c r="H224" s="249">
        <v>1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79</v>
      </c>
      <c r="AV224" s="14" t="s">
        <v>171</v>
      </c>
      <c r="AW224" s="14" t="s">
        <v>32</v>
      </c>
      <c r="AX224" s="14" t="s">
        <v>77</v>
      </c>
      <c r="AY224" s="255" t="s">
        <v>164</v>
      </c>
    </row>
    <row r="225" s="2" customFormat="1" ht="24.15" customHeight="1">
      <c r="A225" s="41"/>
      <c r="B225" s="42"/>
      <c r="C225" s="215" t="s">
        <v>450</v>
      </c>
      <c r="D225" s="215" t="s">
        <v>166</v>
      </c>
      <c r="E225" s="216" t="s">
        <v>1409</v>
      </c>
      <c r="F225" s="217" t="s">
        <v>1410</v>
      </c>
      <c r="G225" s="218" t="s">
        <v>385</v>
      </c>
      <c r="H225" s="219">
        <v>11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41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79</v>
      </c>
      <c r="AY225" s="20" t="s">
        <v>164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77</v>
      </c>
      <c r="BK225" s="227">
        <f>ROUND(I225*H225,2)</f>
        <v>0</v>
      </c>
      <c r="BL225" s="20" t="s">
        <v>171</v>
      </c>
      <c r="BM225" s="226" t="s">
        <v>1411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1412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79</v>
      </c>
    </row>
    <row r="227" s="2" customFormat="1" ht="16.5" customHeight="1">
      <c r="A227" s="41"/>
      <c r="B227" s="42"/>
      <c r="C227" s="277" t="s">
        <v>455</v>
      </c>
      <c r="D227" s="277" t="s">
        <v>306</v>
      </c>
      <c r="E227" s="278" t="s">
        <v>1413</v>
      </c>
      <c r="F227" s="279" t="s">
        <v>1414</v>
      </c>
      <c r="G227" s="280" t="s">
        <v>385</v>
      </c>
      <c r="H227" s="281">
        <v>7</v>
      </c>
      <c r="I227" s="282"/>
      <c r="J227" s="283">
        <f>ROUND(I227*H227,2)</f>
        <v>0</v>
      </c>
      <c r="K227" s="279" t="s">
        <v>170</v>
      </c>
      <c r="L227" s="284"/>
      <c r="M227" s="285" t="s">
        <v>19</v>
      </c>
      <c r="N227" s="286" t="s">
        <v>41</v>
      </c>
      <c r="O227" s="87"/>
      <c r="P227" s="224">
        <f>O227*H227</f>
        <v>0</v>
      </c>
      <c r="Q227" s="224">
        <v>0.00038999999999999999</v>
      </c>
      <c r="R227" s="224">
        <f>Q227*H227</f>
        <v>0.0027299999999999998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217</v>
      </c>
      <c r="AT227" s="226" t="s">
        <v>306</v>
      </c>
      <c r="AU227" s="226" t="s">
        <v>79</v>
      </c>
      <c r="AY227" s="20" t="s">
        <v>164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77</v>
      </c>
      <c r="BK227" s="227">
        <f>ROUND(I227*H227,2)</f>
        <v>0</v>
      </c>
      <c r="BL227" s="20" t="s">
        <v>171</v>
      </c>
      <c r="BM227" s="226" t="s">
        <v>1415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1416</v>
      </c>
      <c r="G228" s="234"/>
      <c r="H228" s="238">
        <v>7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79</v>
      </c>
      <c r="AV228" s="13" t="s">
        <v>79</v>
      </c>
      <c r="AW228" s="13" t="s">
        <v>32</v>
      </c>
      <c r="AX228" s="13" t="s">
        <v>70</v>
      </c>
      <c r="AY228" s="244" t="s">
        <v>164</v>
      </c>
    </row>
    <row r="229" s="14" customFormat="1">
      <c r="A229" s="14"/>
      <c r="B229" s="245"/>
      <c r="C229" s="246"/>
      <c r="D229" s="235" t="s">
        <v>175</v>
      </c>
      <c r="E229" s="247" t="s">
        <v>19</v>
      </c>
      <c r="F229" s="248" t="s">
        <v>177</v>
      </c>
      <c r="G229" s="246"/>
      <c r="H229" s="249">
        <v>7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175</v>
      </c>
      <c r="AU229" s="255" t="s">
        <v>79</v>
      </c>
      <c r="AV229" s="14" t="s">
        <v>171</v>
      </c>
      <c r="AW229" s="14" t="s">
        <v>32</v>
      </c>
      <c r="AX229" s="14" t="s">
        <v>77</v>
      </c>
      <c r="AY229" s="255" t="s">
        <v>164</v>
      </c>
    </row>
    <row r="230" s="2" customFormat="1" ht="16.5" customHeight="1">
      <c r="A230" s="41"/>
      <c r="B230" s="42"/>
      <c r="C230" s="277" t="s">
        <v>665</v>
      </c>
      <c r="D230" s="277" t="s">
        <v>306</v>
      </c>
      <c r="E230" s="278" t="s">
        <v>1417</v>
      </c>
      <c r="F230" s="279" t="s">
        <v>1418</v>
      </c>
      <c r="G230" s="280" t="s">
        <v>385</v>
      </c>
      <c r="H230" s="281">
        <v>4</v>
      </c>
      <c r="I230" s="282"/>
      <c r="J230" s="283">
        <f>ROUND(I230*H230,2)</f>
        <v>0</v>
      </c>
      <c r="K230" s="279" t="s">
        <v>170</v>
      </c>
      <c r="L230" s="284"/>
      <c r="M230" s="285" t="s">
        <v>19</v>
      </c>
      <c r="N230" s="286" t="s">
        <v>41</v>
      </c>
      <c r="O230" s="87"/>
      <c r="P230" s="224">
        <f>O230*H230</f>
        <v>0</v>
      </c>
      <c r="Q230" s="224">
        <v>0.00048000000000000001</v>
      </c>
      <c r="R230" s="224">
        <f>Q230*H230</f>
        <v>0.0019200000000000001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217</v>
      </c>
      <c r="AT230" s="226" t="s">
        <v>306</v>
      </c>
      <c r="AU230" s="226" t="s">
        <v>79</v>
      </c>
      <c r="AY230" s="20" t="s">
        <v>164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77</v>
      </c>
      <c r="BK230" s="227">
        <f>ROUND(I230*H230,2)</f>
        <v>0</v>
      </c>
      <c r="BL230" s="20" t="s">
        <v>171</v>
      </c>
      <c r="BM230" s="226" t="s">
        <v>1419</v>
      </c>
    </row>
    <row r="231" s="13" customFormat="1">
      <c r="A231" s="13"/>
      <c r="B231" s="233"/>
      <c r="C231" s="234"/>
      <c r="D231" s="235" t="s">
        <v>175</v>
      </c>
      <c r="E231" s="236" t="s">
        <v>19</v>
      </c>
      <c r="F231" s="237" t="s">
        <v>1420</v>
      </c>
      <c r="G231" s="234"/>
      <c r="H231" s="238">
        <v>4</v>
      </c>
      <c r="I231" s="239"/>
      <c r="J231" s="234"/>
      <c r="K231" s="234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175</v>
      </c>
      <c r="AU231" s="244" t="s">
        <v>79</v>
      </c>
      <c r="AV231" s="13" t="s">
        <v>79</v>
      </c>
      <c r="AW231" s="13" t="s">
        <v>32</v>
      </c>
      <c r="AX231" s="13" t="s">
        <v>70</v>
      </c>
      <c r="AY231" s="244" t="s">
        <v>164</v>
      </c>
    </row>
    <row r="232" s="14" customFormat="1">
      <c r="A232" s="14"/>
      <c r="B232" s="245"/>
      <c r="C232" s="246"/>
      <c r="D232" s="235" t="s">
        <v>175</v>
      </c>
      <c r="E232" s="247" t="s">
        <v>19</v>
      </c>
      <c r="F232" s="248" t="s">
        <v>177</v>
      </c>
      <c r="G232" s="246"/>
      <c r="H232" s="249">
        <v>4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175</v>
      </c>
      <c r="AU232" s="255" t="s">
        <v>79</v>
      </c>
      <c r="AV232" s="14" t="s">
        <v>171</v>
      </c>
      <c r="AW232" s="14" t="s">
        <v>32</v>
      </c>
      <c r="AX232" s="14" t="s">
        <v>77</v>
      </c>
      <c r="AY232" s="255" t="s">
        <v>164</v>
      </c>
    </row>
    <row r="233" s="2" customFormat="1" ht="24.15" customHeight="1">
      <c r="A233" s="41"/>
      <c r="B233" s="42"/>
      <c r="C233" s="215" t="s">
        <v>670</v>
      </c>
      <c r="D233" s="215" t="s">
        <v>166</v>
      </c>
      <c r="E233" s="216" t="s">
        <v>1421</v>
      </c>
      <c r="F233" s="217" t="s">
        <v>1422</v>
      </c>
      <c r="G233" s="218" t="s">
        <v>385</v>
      </c>
      <c r="H233" s="219">
        <v>18</v>
      </c>
      <c r="I233" s="220"/>
      <c r="J233" s="221">
        <f>ROUND(I233*H233,2)</f>
        <v>0</v>
      </c>
      <c r="K233" s="217" t="s">
        <v>170</v>
      </c>
      <c r="L233" s="47"/>
      <c r="M233" s="222" t="s">
        <v>19</v>
      </c>
      <c r="N233" s="223" t="s">
        <v>41</v>
      </c>
      <c r="O233" s="87"/>
      <c r="P233" s="224">
        <f>O233*H233</f>
        <v>0</v>
      </c>
      <c r="Q233" s="224">
        <v>0</v>
      </c>
      <c r="R233" s="224">
        <f>Q233*H233</f>
        <v>0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171</v>
      </c>
      <c r="AT233" s="226" t="s">
        <v>166</v>
      </c>
      <c r="AU233" s="226" t="s">
        <v>79</v>
      </c>
      <c r="AY233" s="20" t="s">
        <v>164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77</v>
      </c>
      <c r="BK233" s="227">
        <f>ROUND(I233*H233,2)</f>
        <v>0</v>
      </c>
      <c r="BL233" s="20" t="s">
        <v>171</v>
      </c>
      <c r="BM233" s="226" t="s">
        <v>1423</v>
      </c>
    </row>
    <row r="234" s="2" customFormat="1">
      <c r="A234" s="41"/>
      <c r="B234" s="42"/>
      <c r="C234" s="43"/>
      <c r="D234" s="228" t="s">
        <v>173</v>
      </c>
      <c r="E234" s="43"/>
      <c r="F234" s="229" t="s">
        <v>1424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173</v>
      </c>
      <c r="AU234" s="20" t="s">
        <v>79</v>
      </c>
    </row>
    <row r="235" s="2" customFormat="1" ht="16.5" customHeight="1">
      <c r="A235" s="41"/>
      <c r="B235" s="42"/>
      <c r="C235" s="277" t="s">
        <v>676</v>
      </c>
      <c r="D235" s="277" t="s">
        <v>306</v>
      </c>
      <c r="E235" s="278" t="s">
        <v>1425</v>
      </c>
      <c r="F235" s="279" t="s">
        <v>1426</v>
      </c>
      <c r="G235" s="280" t="s">
        <v>385</v>
      </c>
      <c r="H235" s="281">
        <v>11</v>
      </c>
      <c r="I235" s="282"/>
      <c r="J235" s="283">
        <f>ROUND(I235*H235,2)</f>
        <v>0</v>
      </c>
      <c r="K235" s="279" t="s">
        <v>170</v>
      </c>
      <c r="L235" s="284"/>
      <c r="M235" s="285" t="s">
        <v>19</v>
      </c>
      <c r="N235" s="286" t="s">
        <v>41</v>
      </c>
      <c r="O235" s="87"/>
      <c r="P235" s="224">
        <f>O235*H235</f>
        <v>0</v>
      </c>
      <c r="Q235" s="224">
        <v>0.00072000000000000005</v>
      </c>
      <c r="R235" s="224">
        <f>Q235*H235</f>
        <v>0.00792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217</v>
      </c>
      <c r="AT235" s="226" t="s">
        <v>306</v>
      </c>
      <c r="AU235" s="226" t="s">
        <v>79</v>
      </c>
      <c r="AY235" s="20" t="s">
        <v>164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77</v>
      </c>
      <c r="BK235" s="227">
        <f>ROUND(I235*H235,2)</f>
        <v>0</v>
      </c>
      <c r="BL235" s="20" t="s">
        <v>171</v>
      </c>
      <c r="BM235" s="226" t="s">
        <v>1427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1428</v>
      </c>
      <c r="G236" s="234"/>
      <c r="H236" s="238">
        <v>11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79</v>
      </c>
      <c r="AV236" s="13" t="s">
        <v>79</v>
      </c>
      <c r="AW236" s="13" t="s">
        <v>32</v>
      </c>
      <c r="AX236" s="13" t="s">
        <v>70</v>
      </c>
      <c r="AY236" s="244" t="s">
        <v>164</v>
      </c>
    </row>
    <row r="237" s="14" customFormat="1">
      <c r="A237" s="14"/>
      <c r="B237" s="245"/>
      <c r="C237" s="246"/>
      <c r="D237" s="235" t="s">
        <v>175</v>
      </c>
      <c r="E237" s="247" t="s">
        <v>19</v>
      </c>
      <c r="F237" s="248" t="s">
        <v>177</v>
      </c>
      <c r="G237" s="246"/>
      <c r="H237" s="249">
        <v>11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175</v>
      </c>
      <c r="AU237" s="255" t="s">
        <v>79</v>
      </c>
      <c r="AV237" s="14" t="s">
        <v>171</v>
      </c>
      <c r="AW237" s="14" t="s">
        <v>32</v>
      </c>
      <c r="AX237" s="14" t="s">
        <v>77</v>
      </c>
      <c r="AY237" s="255" t="s">
        <v>164</v>
      </c>
    </row>
    <row r="238" s="2" customFormat="1" ht="16.5" customHeight="1">
      <c r="A238" s="41"/>
      <c r="B238" s="42"/>
      <c r="C238" s="277" t="s">
        <v>681</v>
      </c>
      <c r="D238" s="277" t="s">
        <v>306</v>
      </c>
      <c r="E238" s="278" t="s">
        <v>1429</v>
      </c>
      <c r="F238" s="279" t="s">
        <v>1430</v>
      </c>
      <c r="G238" s="280" t="s">
        <v>385</v>
      </c>
      <c r="H238" s="281">
        <v>5</v>
      </c>
      <c r="I238" s="282"/>
      <c r="J238" s="283">
        <f>ROUND(I238*H238,2)</f>
        <v>0</v>
      </c>
      <c r="K238" s="279" t="s">
        <v>170</v>
      </c>
      <c r="L238" s="284"/>
      <c r="M238" s="285" t="s">
        <v>19</v>
      </c>
      <c r="N238" s="286" t="s">
        <v>41</v>
      </c>
      <c r="O238" s="87"/>
      <c r="P238" s="224">
        <f>O238*H238</f>
        <v>0</v>
      </c>
      <c r="Q238" s="224">
        <v>0.00072000000000000005</v>
      </c>
      <c r="R238" s="224">
        <f>Q238*H238</f>
        <v>0.0036000000000000003</v>
      </c>
      <c r="S238" s="224">
        <v>0</v>
      </c>
      <c r="T238" s="225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6" t="s">
        <v>217</v>
      </c>
      <c r="AT238" s="226" t="s">
        <v>306</v>
      </c>
      <c r="AU238" s="226" t="s">
        <v>79</v>
      </c>
      <c r="AY238" s="20" t="s">
        <v>164</v>
      </c>
      <c r="BE238" s="227">
        <f>IF(N238="základní",J238,0)</f>
        <v>0</v>
      </c>
      <c r="BF238" s="227">
        <f>IF(N238="snížená",J238,0)</f>
        <v>0</v>
      </c>
      <c r="BG238" s="227">
        <f>IF(N238="zákl. přenesená",J238,0)</f>
        <v>0</v>
      </c>
      <c r="BH238" s="227">
        <f>IF(N238="sníž. přenesená",J238,0)</f>
        <v>0</v>
      </c>
      <c r="BI238" s="227">
        <f>IF(N238="nulová",J238,0)</f>
        <v>0</v>
      </c>
      <c r="BJ238" s="20" t="s">
        <v>77</v>
      </c>
      <c r="BK238" s="227">
        <f>ROUND(I238*H238,2)</f>
        <v>0</v>
      </c>
      <c r="BL238" s="20" t="s">
        <v>171</v>
      </c>
      <c r="BM238" s="226" t="s">
        <v>1431</v>
      </c>
    </row>
    <row r="239" s="13" customFormat="1">
      <c r="A239" s="13"/>
      <c r="B239" s="233"/>
      <c r="C239" s="234"/>
      <c r="D239" s="235" t="s">
        <v>175</v>
      </c>
      <c r="E239" s="236" t="s">
        <v>19</v>
      </c>
      <c r="F239" s="237" t="s">
        <v>1432</v>
      </c>
      <c r="G239" s="234"/>
      <c r="H239" s="238">
        <v>5</v>
      </c>
      <c r="I239" s="239"/>
      <c r="J239" s="234"/>
      <c r="K239" s="234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175</v>
      </c>
      <c r="AU239" s="244" t="s">
        <v>79</v>
      </c>
      <c r="AV239" s="13" t="s">
        <v>79</v>
      </c>
      <c r="AW239" s="13" t="s">
        <v>32</v>
      </c>
      <c r="AX239" s="13" t="s">
        <v>70</v>
      </c>
      <c r="AY239" s="244" t="s">
        <v>164</v>
      </c>
    </row>
    <row r="240" s="14" customFormat="1">
      <c r="A240" s="14"/>
      <c r="B240" s="245"/>
      <c r="C240" s="246"/>
      <c r="D240" s="235" t="s">
        <v>175</v>
      </c>
      <c r="E240" s="247" t="s">
        <v>19</v>
      </c>
      <c r="F240" s="248" t="s">
        <v>177</v>
      </c>
      <c r="G240" s="246"/>
      <c r="H240" s="249">
        <v>5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175</v>
      </c>
      <c r="AU240" s="255" t="s">
        <v>79</v>
      </c>
      <c r="AV240" s="14" t="s">
        <v>171</v>
      </c>
      <c r="AW240" s="14" t="s">
        <v>32</v>
      </c>
      <c r="AX240" s="14" t="s">
        <v>77</v>
      </c>
      <c r="AY240" s="255" t="s">
        <v>164</v>
      </c>
    </row>
    <row r="241" s="2" customFormat="1" ht="21.75" customHeight="1">
      <c r="A241" s="41"/>
      <c r="B241" s="42"/>
      <c r="C241" s="277" t="s">
        <v>687</v>
      </c>
      <c r="D241" s="277" t="s">
        <v>306</v>
      </c>
      <c r="E241" s="278" t="s">
        <v>1433</v>
      </c>
      <c r="F241" s="279" t="s">
        <v>1434</v>
      </c>
      <c r="G241" s="280" t="s">
        <v>385</v>
      </c>
      <c r="H241" s="281">
        <v>2</v>
      </c>
      <c r="I241" s="282"/>
      <c r="J241" s="283">
        <f>ROUND(I241*H241,2)</f>
        <v>0</v>
      </c>
      <c r="K241" s="279" t="s">
        <v>19</v>
      </c>
      <c r="L241" s="284"/>
      <c r="M241" s="285" t="s">
        <v>19</v>
      </c>
      <c r="N241" s="286" t="s">
        <v>41</v>
      </c>
      <c r="O241" s="87"/>
      <c r="P241" s="224">
        <f>O241*H241</f>
        <v>0</v>
      </c>
      <c r="Q241" s="224">
        <v>0.0126</v>
      </c>
      <c r="R241" s="224">
        <f>Q241*H241</f>
        <v>0.0252</v>
      </c>
      <c r="S241" s="224">
        <v>0</v>
      </c>
      <c r="T241" s="225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6" t="s">
        <v>217</v>
      </c>
      <c r="AT241" s="226" t="s">
        <v>306</v>
      </c>
      <c r="AU241" s="226" t="s">
        <v>79</v>
      </c>
      <c r="AY241" s="20" t="s">
        <v>164</v>
      </c>
      <c r="BE241" s="227">
        <f>IF(N241="základní",J241,0)</f>
        <v>0</v>
      </c>
      <c r="BF241" s="227">
        <f>IF(N241="snížená",J241,0)</f>
        <v>0</v>
      </c>
      <c r="BG241" s="227">
        <f>IF(N241="zákl. přenesená",J241,0)</f>
        <v>0</v>
      </c>
      <c r="BH241" s="227">
        <f>IF(N241="sníž. přenesená",J241,0)</f>
        <v>0</v>
      </c>
      <c r="BI241" s="227">
        <f>IF(N241="nulová",J241,0)</f>
        <v>0</v>
      </c>
      <c r="BJ241" s="20" t="s">
        <v>77</v>
      </c>
      <c r="BK241" s="227">
        <f>ROUND(I241*H241,2)</f>
        <v>0</v>
      </c>
      <c r="BL241" s="20" t="s">
        <v>171</v>
      </c>
      <c r="BM241" s="226" t="s">
        <v>1435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1436</v>
      </c>
      <c r="G242" s="234"/>
      <c r="H242" s="238">
        <v>2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79</v>
      </c>
      <c r="AV242" s="13" t="s">
        <v>79</v>
      </c>
      <c r="AW242" s="13" t="s">
        <v>32</v>
      </c>
      <c r="AX242" s="13" t="s">
        <v>70</v>
      </c>
      <c r="AY242" s="244" t="s">
        <v>164</v>
      </c>
    </row>
    <row r="243" s="14" customFormat="1">
      <c r="A243" s="14"/>
      <c r="B243" s="245"/>
      <c r="C243" s="246"/>
      <c r="D243" s="235" t="s">
        <v>175</v>
      </c>
      <c r="E243" s="247" t="s">
        <v>19</v>
      </c>
      <c r="F243" s="248" t="s">
        <v>177</v>
      </c>
      <c r="G243" s="246"/>
      <c r="H243" s="249">
        <v>2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175</v>
      </c>
      <c r="AU243" s="255" t="s">
        <v>79</v>
      </c>
      <c r="AV243" s="14" t="s">
        <v>171</v>
      </c>
      <c r="AW243" s="14" t="s">
        <v>32</v>
      </c>
      <c r="AX243" s="14" t="s">
        <v>77</v>
      </c>
      <c r="AY243" s="255" t="s">
        <v>164</v>
      </c>
    </row>
    <row r="244" s="2" customFormat="1" ht="24.15" customHeight="1">
      <c r="A244" s="41"/>
      <c r="B244" s="42"/>
      <c r="C244" s="215" t="s">
        <v>692</v>
      </c>
      <c r="D244" s="215" t="s">
        <v>166</v>
      </c>
      <c r="E244" s="216" t="s">
        <v>1437</v>
      </c>
      <c r="F244" s="217" t="s">
        <v>1438</v>
      </c>
      <c r="G244" s="218" t="s">
        <v>385</v>
      </c>
      <c r="H244" s="219">
        <v>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41</v>
      </c>
      <c r="O244" s="87"/>
      <c r="P244" s="224">
        <f>O244*H244</f>
        <v>0</v>
      </c>
      <c r="Q244" s="224">
        <v>0.00069999999999999999</v>
      </c>
      <c r="R244" s="224">
        <f>Q244*H244</f>
        <v>0.00069999999999999999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79</v>
      </c>
      <c r="AY244" s="20" t="s">
        <v>164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77</v>
      </c>
      <c r="BK244" s="227">
        <f>ROUND(I244*H244,2)</f>
        <v>0</v>
      </c>
      <c r="BL244" s="20" t="s">
        <v>171</v>
      </c>
      <c r="BM244" s="226" t="s">
        <v>1439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1440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79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1441</v>
      </c>
      <c r="G246" s="234"/>
      <c r="H246" s="238">
        <v>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79</v>
      </c>
      <c r="AV246" s="13" t="s">
        <v>79</v>
      </c>
      <c r="AW246" s="13" t="s">
        <v>32</v>
      </c>
      <c r="AX246" s="13" t="s">
        <v>70</v>
      </c>
      <c r="AY246" s="244" t="s">
        <v>164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177</v>
      </c>
      <c r="G247" s="246"/>
      <c r="H247" s="249">
        <v>1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79</v>
      </c>
      <c r="AV247" s="14" t="s">
        <v>171</v>
      </c>
      <c r="AW247" s="14" t="s">
        <v>32</v>
      </c>
      <c r="AX247" s="14" t="s">
        <v>77</v>
      </c>
      <c r="AY247" s="255" t="s">
        <v>164</v>
      </c>
    </row>
    <row r="248" s="2" customFormat="1" ht="16.5" customHeight="1">
      <c r="A248" s="41"/>
      <c r="B248" s="42"/>
      <c r="C248" s="277" t="s">
        <v>696</v>
      </c>
      <c r="D248" s="277" t="s">
        <v>306</v>
      </c>
      <c r="E248" s="278" t="s">
        <v>1442</v>
      </c>
      <c r="F248" s="279" t="s">
        <v>1443</v>
      </c>
      <c r="G248" s="280" t="s">
        <v>385</v>
      </c>
      <c r="H248" s="281">
        <v>1</v>
      </c>
      <c r="I248" s="282"/>
      <c r="J248" s="283">
        <f>ROUND(I248*H248,2)</f>
        <v>0</v>
      </c>
      <c r="K248" s="279" t="s">
        <v>170</v>
      </c>
      <c r="L248" s="284"/>
      <c r="M248" s="285" t="s">
        <v>19</v>
      </c>
      <c r="N248" s="286" t="s">
        <v>41</v>
      </c>
      <c r="O248" s="87"/>
      <c r="P248" s="224">
        <f>O248*H248</f>
        <v>0</v>
      </c>
      <c r="Q248" s="224">
        <v>0.0047999999999999996</v>
      </c>
      <c r="R248" s="224">
        <f>Q248*H248</f>
        <v>0.0047999999999999996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217</v>
      </c>
      <c r="AT248" s="226" t="s">
        <v>306</v>
      </c>
      <c r="AU248" s="226" t="s">
        <v>79</v>
      </c>
      <c r="AY248" s="20" t="s">
        <v>164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77</v>
      </c>
      <c r="BK248" s="227">
        <f>ROUND(I248*H248,2)</f>
        <v>0</v>
      </c>
      <c r="BL248" s="20" t="s">
        <v>171</v>
      </c>
      <c r="BM248" s="226" t="s">
        <v>1444</v>
      </c>
    </row>
    <row r="249" s="2" customFormat="1">
      <c r="A249" s="41"/>
      <c r="B249" s="42"/>
      <c r="C249" s="43"/>
      <c r="D249" s="235" t="s">
        <v>479</v>
      </c>
      <c r="E249" s="43"/>
      <c r="F249" s="291" t="s">
        <v>1445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479</v>
      </c>
      <c r="AU249" s="20" t="s">
        <v>79</v>
      </c>
    </row>
    <row r="250" s="2" customFormat="1" ht="16.5" customHeight="1">
      <c r="A250" s="41"/>
      <c r="B250" s="42"/>
      <c r="C250" s="215" t="s">
        <v>702</v>
      </c>
      <c r="D250" s="215" t="s">
        <v>166</v>
      </c>
      <c r="E250" s="216" t="s">
        <v>605</v>
      </c>
      <c r="F250" s="217" t="s">
        <v>606</v>
      </c>
      <c r="G250" s="218" t="s">
        <v>200</v>
      </c>
      <c r="H250" s="219">
        <v>142.19999999999999</v>
      </c>
      <c r="I250" s="220"/>
      <c r="J250" s="221">
        <f>ROUND(I250*H250,2)</f>
        <v>0</v>
      </c>
      <c r="K250" s="217" t="s">
        <v>170</v>
      </c>
      <c r="L250" s="47"/>
      <c r="M250" s="222" t="s">
        <v>19</v>
      </c>
      <c r="N250" s="223" t="s">
        <v>41</v>
      </c>
      <c r="O250" s="87"/>
      <c r="P250" s="224">
        <f>O250*H250</f>
        <v>0</v>
      </c>
      <c r="Q250" s="224">
        <v>0</v>
      </c>
      <c r="R250" s="224">
        <f>Q250*H250</f>
        <v>0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171</v>
      </c>
      <c r="AT250" s="226" t="s">
        <v>166</v>
      </c>
      <c r="AU250" s="226" t="s">
        <v>79</v>
      </c>
      <c r="AY250" s="20" t="s">
        <v>164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77</v>
      </c>
      <c r="BK250" s="227">
        <f>ROUND(I250*H250,2)</f>
        <v>0</v>
      </c>
      <c r="BL250" s="20" t="s">
        <v>171</v>
      </c>
      <c r="BM250" s="226" t="s">
        <v>1446</v>
      </c>
    </row>
    <row r="251" s="2" customFormat="1">
      <c r="A251" s="41"/>
      <c r="B251" s="42"/>
      <c r="C251" s="43"/>
      <c r="D251" s="228" t="s">
        <v>173</v>
      </c>
      <c r="E251" s="43"/>
      <c r="F251" s="229" t="s">
        <v>608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173</v>
      </c>
      <c r="AU251" s="20" t="s">
        <v>79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1447</v>
      </c>
      <c r="G252" s="234"/>
      <c r="H252" s="238">
        <v>142.19999999999999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79</v>
      </c>
      <c r="AV252" s="13" t="s">
        <v>79</v>
      </c>
      <c r="AW252" s="13" t="s">
        <v>32</v>
      </c>
      <c r="AX252" s="13" t="s">
        <v>70</v>
      </c>
      <c r="AY252" s="244" t="s">
        <v>164</v>
      </c>
    </row>
    <row r="253" s="14" customFormat="1">
      <c r="A253" s="14"/>
      <c r="B253" s="245"/>
      <c r="C253" s="246"/>
      <c r="D253" s="235" t="s">
        <v>175</v>
      </c>
      <c r="E253" s="247" t="s">
        <v>19</v>
      </c>
      <c r="F253" s="248" t="s">
        <v>177</v>
      </c>
      <c r="G253" s="246"/>
      <c r="H253" s="249">
        <v>142.19999999999999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175</v>
      </c>
      <c r="AU253" s="255" t="s">
        <v>79</v>
      </c>
      <c r="AV253" s="14" t="s">
        <v>171</v>
      </c>
      <c r="AW253" s="14" t="s">
        <v>32</v>
      </c>
      <c r="AX253" s="14" t="s">
        <v>77</v>
      </c>
      <c r="AY253" s="255" t="s">
        <v>164</v>
      </c>
    </row>
    <row r="254" s="2" customFormat="1" ht="16.5" customHeight="1">
      <c r="A254" s="41"/>
      <c r="B254" s="42"/>
      <c r="C254" s="215" t="s">
        <v>707</v>
      </c>
      <c r="D254" s="215" t="s">
        <v>166</v>
      </c>
      <c r="E254" s="216" t="s">
        <v>610</v>
      </c>
      <c r="F254" s="217" t="s">
        <v>611</v>
      </c>
      <c r="G254" s="218" t="s">
        <v>200</v>
      </c>
      <c r="H254" s="219">
        <v>142.19999999999999</v>
      </c>
      <c r="I254" s="220"/>
      <c r="J254" s="221">
        <f>ROUND(I254*H254,2)</f>
        <v>0</v>
      </c>
      <c r="K254" s="217" t="s">
        <v>170</v>
      </c>
      <c r="L254" s="47"/>
      <c r="M254" s="222" t="s">
        <v>19</v>
      </c>
      <c r="N254" s="223" t="s">
        <v>41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171</v>
      </c>
      <c r="AT254" s="226" t="s">
        <v>166</v>
      </c>
      <c r="AU254" s="226" t="s">
        <v>79</v>
      </c>
      <c r="AY254" s="20" t="s">
        <v>164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77</v>
      </c>
      <c r="BK254" s="227">
        <f>ROUND(I254*H254,2)</f>
        <v>0</v>
      </c>
      <c r="BL254" s="20" t="s">
        <v>171</v>
      </c>
      <c r="BM254" s="226" t="s">
        <v>1448</v>
      </c>
    </row>
    <row r="255" s="2" customFormat="1">
      <c r="A255" s="41"/>
      <c r="B255" s="42"/>
      <c r="C255" s="43"/>
      <c r="D255" s="228" t="s">
        <v>173</v>
      </c>
      <c r="E255" s="43"/>
      <c r="F255" s="229" t="s">
        <v>613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173</v>
      </c>
      <c r="AU255" s="20" t="s">
        <v>79</v>
      </c>
    </row>
    <row r="256" s="13" customFormat="1">
      <c r="A256" s="13"/>
      <c r="B256" s="233"/>
      <c r="C256" s="234"/>
      <c r="D256" s="235" t="s">
        <v>175</v>
      </c>
      <c r="E256" s="236" t="s">
        <v>19</v>
      </c>
      <c r="F256" s="237" t="s">
        <v>1447</v>
      </c>
      <c r="G256" s="234"/>
      <c r="H256" s="238">
        <v>142.19999999999999</v>
      </c>
      <c r="I256" s="239"/>
      <c r="J256" s="234"/>
      <c r="K256" s="234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175</v>
      </c>
      <c r="AU256" s="244" t="s">
        <v>79</v>
      </c>
      <c r="AV256" s="13" t="s">
        <v>79</v>
      </c>
      <c r="AW256" s="13" t="s">
        <v>32</v>
      </c>
      <c r="AX256" s="13" t="s">
        <v>70</v>
      </c>
      <c r="AY256" s="244" t="s">
        <v>164</v>
      </c>
    </row>
    <row r="257" s="14" customFormat="1">
      <c r="A257" s="14"/>
      <c r="B257" s="245"/>
      <c r="C257" s="246"/>
      <c r="D257" s="235" t="s">
        <v>175</v>
      </c>
      <c r="E257" s="247" t="s">
        <v>19</v>
      </c>
      <c r="F257" s="248" t="s">
        <v>177</v>
      </c>
      <c r="G257" s="246"/>
      <c r="H257" s="249">
        <v>142.19999999999999</v>
      </c>
      <c r="I257" s="250"/>
      <c r="J257" s="246"/>
      <c r="K257" s="246"/>
      <c r="L257" s="251"/>
      <c r="M257" s="252"/>
      <c r="N257" s="253"/>
      <c r="O257" s="253"/>
      <c r="P257" s="253"/>
      <c r="Q257" s="253"/>
      <c r="R257" s="253"/>
      <c r="S257" s="253"/>
      <c r="T257" s="25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5" t="s">
        <v>175</v>
      </c>
      <c r="AU257" s="255" t="s">
        <v>79</v>
      </c>
      <c r="AV257" s="14" t="s">
        <v>171</v>
      </c>
      <c r="AW257" s="14" t="s">
        <v>32</v>
      </c>
      <c r="AX257" s="14" t="s">
        <v>77</v>
      </c>
      <c r="AY257" s="255" t="s">
        <v>164</v>
      </c>
    </row>
    <row r="258" s="2" customFormat="1" ht="16.5" customHeight="1">
      <c r="A258" s="41"/>
      <c r="B258" s="42"/>
      <c r="C258" s="215" t="s">
        <v>711</v>
      </c>
      <c r="D258" s="215" t="s">
        <v>166</v>
      </c>
      <c r="E258" s="216" t="s">
        <v>1449</v>
      </c>
      <c r="F258" s="217" t="s">
        <v>1450</v>
      </c>
      <c r="G258" s="218" t="s">
        <v>200</v>
      </c>
      <c r="H258" s="219">
        <v>260.80000000000001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41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79</v>
      </c>
      <c r="AY258" s="20" t="s">
        <v>164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77</v>
      </c>
      <c r="BK258" s="227">
        <f>ROUND(I258*H258,2)</f>
        <v>0</v>
      </c>
      <c r="BL258" s="20" t="s">
        <v>171</v>
      </c>
      <c r="BM258" s="226" t="s">
        <v>1451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1452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79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1453</v>
      </c>
      <c r="G260" s="234"/>
      <c r="H260" s="238">
        <v>180.5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79</v>
      </c>
      <c r="AV260" s="13" t="s">
        <v>79</v>
      </c>
      <c r="AW260" s="13" t="s">
        <v>32</v>
      </c>
      <c r="AX260" s="13" t="s">
        <v>70</v>
      </c>
      <c r="AY260" s="244" t="s">
        <v>164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1454</v>
      </c>
      <c r="G261" s="234"/>
      <c r="H261" s="238">
        <v>80.299999999999997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79</v>
      </c>
      <c r="AV261" s="13" t="s">
        <v>79</v>
      </c>
      <c r="AW261" s="13" t="s">
        <v>32</v>
      </c>
      <c r="AX261" s="13" t="s">
        <v>70</v>
      </c>
      <c r="AY261" s="244" t="s">
        <v>164</v>
      </c>
    </row>
    <row r="262" s="14" customFormat="1">
      <c r="A262" s="14"/>
      <c r="B262" s="245"/>
      <c r="C262" s="246"/>
      <c r="D262" s="235" t="s">
        <v>175</v>
      </c>
      <c r="E262" s="247" t="s">
        <v>19</v>
      </c>
      <c r="F262" s="248" t="s">
        <v>177</v>
      </c>
      <c r="G262" s="246"/>
      <c r="H262" s="249">
        <v>260.80000000000001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175</v>
      </c>
      <c r="AU262" s="255" t="s">
        <v>79</v>
      </c>
      <c r="AV262" s="14" t="s">
        <v>171</v>
      </c>
      <c r="AW262" s="14" t="s">
        <v>32</v>
      </c>
      <c r="AX262" s="14" t="s">
        <v>77</v>
      </c>
      <c r="AY262" s="255" t="s">
        <v>164</v>
      </c>
    </row>
    <row r="263" s="2" customFormat="1" ht="16.5" customHeight="1">
      <c r="A263" s="41"/>
      <c r="B263" s="42"/>
      <c r="C263" s="215" t="s">
        <v>716</v>
      </c>
      <c r="D263" s="215" t="s">
        <v>166</v>
      </c>
      <c r="E263" s="216" t="s">
        <v>1455</v>
      </c>
      <c r="F263" s="217" t="s">
        <v>1456</v>
      </c>
      <c r="G263" s="218" t="s">
        <v>200</v>
      </c>
      <c r="H263" s="219">
        <v>260.80000000000001</v>
      </c>
      <c r="I263" s="220"/>
      <c r="J263" s="221">
        <f>ROUND(I263*H263,2)</f>
        <v>0</v>
      </c>
      <c r="K263" s="217" t="s">
        <v>170</v>
      </c>
      <c r="L263" s="47"/>
      <c r="M263" s="222" t="s">
        <v>19</v>
      </c>
      <c r="N263" s="223" t="s">
        <v>41</v>
      </c>
      <c r="O263" s="87"/>
      <c r="P263" s="224">
        <f>O263*H263</f>
        <v>0</v>
      </c>
      <c r="Q263" s="224">
        <v>5.5000000000000003E-07</v>
      </c>
      <c r="R263" s="224">
        <f>Q263*H263</f>
        <v>0.00014344000000000002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171</v>
      </c>
      <c r="AT263" s="226" t="s">
        <v>166</v>
      </c>
      <c r="AU263" s="226" t="s">
        <v>79</v>
      </c>
      <c r="AY263" s="20" t="s">
        <v>164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77</v>
      </c>
      <c r="BK263" s="227">
        <f>ROUND(I263*H263,2)</f>
        <v>0</v>
      </c>
      <c r="BL263" s="20" t="s">
        <v>171</v>
      </c>
      <c r="BM263" s="226" t="s">
        <v>1457</v>
      </c>
    </row>
    <row r="264" s="2" customFormat="1">
      <c r="A264" s="41"/>
      <c r="B264" s="42"/>
      <c r="C264" s="43"/>
      <c r="D264" s="228" t="s">
        <v>173</v>
      </c>
      <c r="E264" s="43"/>
      <c r="F264" s="229" t="s">
        <v>1458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173</v>
      </c>
      <c r="AU264" s="20" t="s">
        <v>79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1453</v>
      </c>
      <c r="G265" s="234"/>
      <c r="H265" s="238">
        <v>180.5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79</v>
      </c>
      <c r="AV265" s="13" t="s">
        <v>79</v>
      </c>
      <c r="AW265" s="13" t="s">
        <v>32</v>
      </c>
      <c r="AX265" s="13" t="s">
        <v>70</v>
      </c>
      <c r="AY265" s="244" t="s">
        <v>164</v>
      </c>
    </row>
    <row r="266" s="13" customFormat="1">
      <c r="A266" s="13"/>
      <c r="B266" s="233"/>
      <c r="C266" s="234"/>
      <c r="D266" s="235" t="s">
        <v>175</v>
      </c>
      <c r="E266" s="236" t="s">
        <v>19</v>
      </c>
      <c r="F266" s="237" t="s">
        <v>1454</v>
      </c>
      <c r="G266" s="234"/>
      <c r="H266" s="238">
        <v>80.299999999999997</v>
      </c>
      <c r="I266" s="239"/>
      <c r="J266" s="234"/>
      <c r="K266" s="234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175</v>
      </c>
      <c r="AU266" s="244" t="s">
        <v>79</v>
      </c>
      <c r="AV266" s="13" t="s">
        <v>79</v>
      </c>
      <c r="AW266" s="13" t="s">
        <v>32</v>
      </c>
      <c r="AX266" s="13" t="s">
        <v>70</v>
      </c>
      <c r="AY266" s="244" t="s">
        <v>164</v>
      </c>
    </row>
    <row r="267" s="14" customFormat="1">
      <c r="A267" s="14"/>
      <c r="B267" s="245"/>
      <c r="C267" s="246"/>
      <c r="D267" s="235" t="s">
        <v>175</v>
      </c>
      <c r="E267" s="247" t="s">
        <v>19</v>
      </c>
      <c r="F267" s="248" t="s">
        <v>177</v>
      </c>
      <c r="G267" s="246"/>
      <c r="H267" s="249">
        <v>260.80000000000001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175</v>
      </c>
      <c r="AU267" s="255" t="s">
        <v>79</v>
      </c>
      <c r="AV267" s="14" t="s">
        <v>171</v>
      </c>
      <c r="AW267" s="14" t="s">
        <v>32</v>
      </c>
      <c r="AX267" s="14" t="s">
        <v>77</v>
      </c>
      <c r="AY267" s="255" t="s">
        <v>164</v>
      </c>
    </row>
    <row r="268" s="2" customFormat="1" ht="16.5" customHeight="1">
      <c r="A268" s="41"/>
      <c r="B268" s="42"/>
      <c r="C268" s="215" t="s">
        <v>721</v>
      </c>
      <c r="D268" s="215" t="s">
        <v>166</v>
      </c>
      <c r="E268" s="216" t="s">
        <v>623</v>
      </c>
      <c r="F268" s="217" t="s">
        <v>624</v>
      </c>
      <c r="G268" s="218" t="s">
        <v>385</v>
      </c>
      <c r="H268" s="219">
        <v>12</v>
      </c>
      <c r="I268" s="220"/>
      <c r="J268" s="221">
        <f>ROUND(I268*H268,2)</f>
        <v>0</v>
      </c>
      <c r="K268" s="217" t="s">
        <v>170</v>
      </c>
      <c r="L268" s="47"/>
      <c r="M268" s="222" t="s">
        <v>19</v>
      </c>
      <c r="N268" s="223" t="s">
        <v>41</v>
      </c>
      <c r="O268" s="87"/>
      <c r="P268" s="224">
        <f>O268*H268</f>
        <v>0</v>
      </c>
      <c r="Q268" s="224">
        <v>0.45937290600000003</v>
      </c>
      <c r="R268" s="224">
        <f>Q268*H268</f>
        <v>5.5124748720000003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171</v>
      </c>
      <c r="AT268" s="226" t="s">
        <v>166</v>
      </c>
      <c r="AU268" s="226" t="s">
        <v>79</v>
      </c>
      <c r="AY268" s="20" t="s">
        <v>164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77</v>
      </c>
      <c r="BK268" s="227">
        <f>ROUND(I268*H268,2)</f>
        <v>0</v>
      </c>
      <c r="BL268" s="20" t="s">
        <v>171</v>
      </c>
      <c r="BM268" s="226" t="s">
        <v>1459</v>
      </c>
    </row>
    <row r="269" s="2" customFormat="1">
      <c r="A269" s="41"/>
      <c r="B269" s="42"/>
      <c r="C269" s="43"/>
      <c r="D269" s="228" t="s">
        <v>173</v>
      </c>
      <c r="E269" s="43"/>
      <c r="F269" s="229" t="s">
        <v>626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173</v>
      </c>
      <c r="AU269" s="20" t="s">
        <v>79</v>
      </c>
    </row>
    <row r="270" s="2" customFormat="1" ht="24.15" customHeight="1">
      <c r="A270" s="41"/>
      <c r="B270" s="42"/>
      <c r="C270" s="215" t="s">
        <v>726</v>
      </c>
      <c r="D270" s="215" t="s">
        <v>166</v>
      </c>
      <c r="E270" s="216" t="s">
        <v>1460</v>
      </c>
      <c r="F270" s="217" t="s">
        <v>1461</v>
      </c>
      <c r="G270" s="218" t="s">
        <v>200</v>
      </c>
      <c r="H270" s="219">
        <v>33.299999999999997</v>
      </c>
      <c r="I270" s="220"/>
      <c r="J270" s="221">
        <f>ROUND(I270*H270,2)</f>
        <v>0</v>
      </c>
      <c r="K270" s="217" t="s">
        <v>19</v>
      </c>
      <c r="L270" s="47"/>
      <c r="M270" s="222" t="s">
        <v>19</v>
      </c>
      <c r="N270" s="223" t="s">
        <v>41</v>
      </c>
      <c r="O270" s="87"/>
      <c r="P270" s="224">
        <f>O270*H270</f>
        <v>0</v>
      </c>
      <c r="Q270" s="224">
        <v>0.0038</v>
      </c>
      <c r="R270" s="224">
        <f>Q270*H270</f>
        <v>0.12653999999999999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79</v>
      </c>
      <c r="AY270" s="20" t="s">
        <v>164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77</v>
      </c>
      <c r="BK270" s="227">
        <f>ROUND(I270*H270,2)</f>
        <v>0</v>
      </c>
      <c r="BL270" s="20" t="s">
        <v>171</v>
      </c>
      <c r="BM270" s="226" t="s">
        <v>1462</v>
      </c>
    </row>
    <row r="271" s="2" customFormat="1">
      <c r="A271" s="41"/>
      <c r="B271" s="42"/>
      <c r="C271" s="43"/>
      <c r="D271" s="235" t="s">
        <v>479</v>
      </c>
      <c r="E271" s="43"/>
      <c r="F271" s="291" t="s">
        <v>1463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479</v>
      </c>
      <c r="AU271" s="20" t="s">
        <v>79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1464</v>
      </c>
      <c r="G272" s="234"/>
      <c r="H272" s="238">
        <v>33.299999999999997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79</v>
      </c>
      <c r="AV272" s="13" t="s">
        <v>79</v>
      </c>
      <c r="AW272" s="13" t="s">
        <v>32</v>
      </c>
      <c r="AX272" s="13" t="s">
        <v>70</v>
      </c>
      <c r="AY272" s="244" t="s">
        <v>164</v>
      </c>
    </row>
    <row r="273" s="14" customFormat="1">
      <c r="A273" s="14"/>
      <c r="B273" s="245"/>
      <c r="C273" s="246"/>
      <c r="D273" s="235" t="s">
        <v>175</v>
      </c>
      <c r="E273" s="247" t="s">
        <v>19</v>
      </c>
      <c r="F273" s="248" t="s">
        <v>177</v>
      </c>
      <c r="G273" s="246"/>
      <c r="H273" s="249">
        <v>33.299999999999997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175</v>
      </c>
      <c r="AU273" s="255" t="s">
        <v>79</v>
      </c>
      <c r="AV273" s="14" t="s">
        <v>171</v>
      </c>
      <c r="AW273" s="14" t="s">
        <v>32</v>
      </c>
      <c r="AX273" s="14" t="s">
        <v>77</v>
      </c>
      <c r="AY273" s="255" t="s">
        <v>164</v>
      </c>
    </row>
    <row r="274" s="2" customFormat="1" ht="24.15" customHeight="1">
      <c r="A274" s="41"/>
      <c r="B274" s="42"/>
      <c r="C274" s="215" t="s">
        <v>731</v>
      </c>
      <c r="D274" s="215" t="s">
        <v>166</v>
      </c>
      <c r="E274" s="216" t="s">
        <v>1465</v>
      </c>
      <c r="F274" s="217" t="s">
        <v>1466</v>
      </c>
      <c r="G274" s="218" t="s">
        <v>200</v>
      </c>
      <c r="H274" s="219">
        <v>119</v>
      </c>
      <c r="I274" s="220"/>
      <c r="J274" s="221">
        <f>ROUND(I274*H274,2)</f>
        <v>0</v>
      </c>
      <c r="K274" s="217" t="s">
        <v>19</v>
      </c>
      <c r="L274" s="47"/>
      <c r="M274" s="222" t="s">
        <v>19</v>
      </c>
      <c r="N274" s="223" t="s">
        <v>41</v>
      </c>
      <c r="O274" s="87"/>
      <c r="P274" s="224">
        <f>O274*H274</f>
        <v>0</v>
      </c>
      <c r="Q274" s="224">
        <v>0.0038</v>
      </c>
      <c r="R274" s="224">
        <f>Q274*H274</f>
        <v>0.45219999999999999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171</v>
      </c>
      <c r="AT274" s="226" t="s">
        <v>166</v>
      </c>
      <c r="AU274" s="226" t="s">
        <v>79</v>
      </c>
      <c r="AY274" s="20" t="s">
        <v>164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77</v>
      </c>
      <c r="BK274" s="227">
        <f>ROUND(I274*H274,2)</f>
        <v>0</v>
      </c>
      <c r="BL274" s="20" t="s">
        <v>171</v>
      </c>
      <c r="BM274" s="226" t="s">
        <v>1467</v>
      </c>
    </row>
    <row r="275" s="2" customFormat="1">
      <c r="A275" s="41"/>
      <c r="B275" s="42"/>
      <c r="C275" s="43"/>
      <c r="D275" s="235" t="s">
        <v>479</v>
      </c>
      <c r="E275" s="43"/>
      <c r="F275" s="291" t="s">
        <v>1468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479</v>
      </c>
      <c r="AU275" s="20" t="s">
        <v>79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1469</v>
      </c>
      <c r="G276" s="234"/>
      <c r="H276" s="238">
        <v>119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79</v>
      </c>
      <c r="AV276" s="13" t="s">
        <v>79</v>
      </c>
      <c r="AW276" s="13" t="s">
        <v>32</v>
      </c>
      <c r="AX276" s="13" t="s">
        <v>70</v>
      </c>
      <c r="AY276" s="244" t="s">
        <v>164</v>
      </c>
    </row>
    <row r="277" s="14" customFormat="1">
      <c r="A277" s="14"/>
      <c r="B277" s="245"/>
      <c r="C277" s="246"/>
      <c r="D277" s="235" t="s">
        <v>175</v>
      </c>
      <c r="E277" s="247" t="s">
        <v>19</v>
      </c>
      <c r="F277" s="248" t="s">
        <v>177</v>
      </c>
      <c r="G277" s="246"/>
      <c r="H277" s="249">
        <v>119</v>
      </c>
      <c r="I277" s="250"/>
      <c r="J277" s="246"/>
      <c r="K277" s="246"/>
      <c r="L277" s="251"/>
      <c r="M277" s="252"/>
      <c r="N277" s="253"/>
      <c r="O277" s="253"/>
      <c r="P277" s="253"/>
      <c r="Q277" s="253"/>
      <c r="R277" s="253"/>
      <c r="S277" s="253"/>
      <c r="T277" s="25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5" t="s">
        <v>175</v>
      </c>
      <c r="AU277" s="255" t="s">
        <v>79</v>
      </c>
      <c r="AV277" s="14" t="s">
        <v>171</v>
      </c>
      <c r="AW277" s="14" t="s">
        <v>32</v>
      </c>
      <c r="AX277" s="14" t="s">
        <v>77</v>
      </c>
      <c r="AY277" s="255" t="s">
        <v>164</v>
      </c>
    </row>
    <row r="278" s="2" customFormat="1" ht="16.5" customHeight="1">
      <c r="A278" s="41"/>
      <c r="B278" s="42"/>
      <c r="C278" s="215" t="s">
        <v>736</v>
      </c>
      <c r="D278" s="215" t="s">
        <v>166</v>
      </c>
      <c r="E278" s="216" t="s">
        <v>631</v>
      </c>
      <c r="F278" s="217" t="s">
        <v>632</v>
      </c>
      <c r="G278" s="218" t="s">
        <v>385</v>
      </c>
      <c r="H278" s="219">
        <v>5</v>
      </c>
      <c r="I278" s="220"/>
      <c r="J278" s="221">
        <f>ROUND(I278*H278,2)</f>
        <v>0</v>
      </c>
      <c r="K278" s="217" t="s">
        <v>19</v>
      </c>
      <c r="L278" s="47"/>
      <c r="M278" s="222" t="s">
        <v>19</v>
      </c>
      <c r="N278" s="223" t="s">
        <v>41</v>
      </c>
      <c r="O278" s="87"/>
      <c r="P278" s="224">
        <f>O278*H278</f>
        <v>0</v>
      </c>
      <c r="Q278" s="224">
        <v>0.00015799999999999999</v>
      </c>
      <c r="R278" s="224">
        <f>Q278*H278</f>
        <v>0.0007899999999999999</v>
      </c>
      <c r="S278" s="224">
        <v>0</v>
      </c>
      <c r="T278" s="225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26" t="s">
        <v>171</v>
      </c>
      <c r="AT278" s="226" t="s">
        <v>166</v>
      </c>
      <c r="AU278" s="226" t="s">
        <v>79</v>
      </c>
      <c r="AY278" s="20" t="s">
        <v>164</v>
      </c>
      <c r="BE278" s="227">
        <f>IF(N278="základní",J278,0)</f>
        <v>0</v>
      </c>
      <c r="BF278" s="227">
        <f>IF(N278="snížená",J278,0)</f>
        <v>0</v>
      </c>
      <c r="BG278" s="227">
        <f>IF(N278="zákl. přenesená",J278,0)</f>
        <v>0</v>
      </c>
      <c r="BH278" s="227">
        <f>IF(N278="sníž. přenesená",J278,0)</f>
        <v>0</v>
      </c>
      <c r="BI278" s="227">
        <f>IF(N278="nulová",J278,0)</f>
        <v>0</v>
      </c>
      <c r="BJ278" s="20" t="s">
        <v>77</v>
      </c>
      <c r="BK278" s="227">
        <f>ROUND(I278*H278,2)</f>
        <v>0</v>
      </c>
      <c r="BL278" s="20" t="s">
        <v>171</v>
      </c>
      <c r="BM278" s="226" t="s">
        <v>1470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1471</v>
      </c>
      <c r="G279" s="234"/>
      <c r="H279" s="238">
        <v>5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79</v>
      </c>
      <c r="AV279" s="13" t="s">
        <v>79</v>
      </c>
      <c r="AW279" s="13" t="s">
        <v>32</v>
      </c>
      <c r="AX279" s="13" t="s">
        <v>70</v>
      </c>
      <c r="AY279" s="244" t="s">
        <v>164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177</v>
      </c>
      <c r="G280" s="246"/>
      <c r="H280" s="249">
        <v>5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79</v>
      </c>
      <c r="AV280" s="14" t="s">
        <v>171</v>
      </c>
      <c r="AW280" s="14" t="s">
        <v>32</v>
      </c>
      <c r="AX280" s="14" t="s">
        <v>77</v>
      </c>
      <c r="AY280" s="255" t="s">
        <v>164</v>
      </c>
    </row>
    <row r="281" s="2" customFormat="1" ht="16.5" customHeight="1">
      <c r="A281" s="41"/>
      <c r="B281" s="42"/>
      <c r="C281" s="215" t="s">
        <v>741</v>
      </c>
      <c r="D281" s="215" t="s">
        <v>166</v>
      </c>
      <c r="E281" s="216" t="s">
        <v>635</v>
      </c>
      <c r="F281" s="217" t="s">
        <v>636</v>
      </c>
      <c r="G281" s="218" t="s">
        <v>200</v>
      </c>
      <c r="H281" s="219">
        <v>90</v>
      </c>
      <c r="I281" s="220"/>
      <c r="J281" s="221">
        <f>ROUND(I281*H281,2)</f>
        <v>0</v>
      </c>
      <c r="K281" s="217" t="s">
        <v>170</v>
      </c>
      <c r="L281" s="47"/>
      <c r="M281" s="222" t="s">
        <v>19</v>
      </c>
      <c r="N281" s="223" t="s">
        <v>41</v>
      </c>
      <c r="O281" s="87"/>
      <c r="P281" s="224">
        <f>O281*H281</f>
        <v>0</v>
      </c>
      <c r="Q281" s="224">
        <v>6.9999999999999994E-05</v>
      </c>
      <c r="R281" s="224">
        <f>Q281*H281</f>
        <v>0.0062999999999999992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171</v>
      </c>
      <c r="AT281" s="226" t="s">
        <v>166</v>
      </c>
      <c r="AU281" s="226" t="s">
        <v>79</v>
      </c>
      <c r="AY281" s="20" t="s">
        <v>164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77</v>
      </c>
      <c r="BK281" s="227">
        <f>ROUND(I281*H281,2)</f>
        <v>0</v>
      </c>
      <c r="BL281" s="20" t="s">
        <v>171</v>
      </c>
      <c r="BM281" s="226" t="s">
        <v>1472</v>
      </c>
    </row>
    <row r="282" s="2" customFormat="1">
      <c r="A282" s="41"/>
      <c r="B282" s="42"/>
      <c r="C282" s="43"/>
      <c r="D282" s="228" t="s">
        <v>173</v>
      </c>
      <c r="E282" s="43"/>
      <c r="F282" s="229" t="s">
        <v>638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173</v>
      </c>
      <c r="AU282" s="20" t="s">
        <v>79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1473</v>
      </c>
      <c r="G283" s="234"/>
      <c r="H283" s="238">
        <v>90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79</v>
      </c>
      <c r="AV283" s="13" t="s">
        <v>79</v>
      </c>
      <c r="AW283" s="13" t="s">
        <v>32</v>
      </c>
      <c r="AX283" s="13" t="s">
        <v>70</v>
      </c>
      <c r="AY283" s="244" t="s">
        <v>164</v>
      </c>
    </row>
    <row r="284" s="14" customFormat="1">
      <c r="A284" s="14"/>
      <c r="B284" s="245"/>
      <c r="C284" s="246"/>
      <c r="D284" s="235" t="s">
        <v>175</v>
      </c>
      <c r="E284" s="247" t="s">
        <v>19</v>
      </c>
      <c r="F284" s="248" t="s">
        <v>177</v>
      </c>
      <c r="G284" s="246"/>
      <c r="H284" s="249">
        <v>90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175</v>
      </c>
      <c r="AU284" s="255" t="s">
        <v>79</v>
      </c>
      <c r="AV284" s="14" t="s">
        <v>171</v>
      </c>
      <c r="AW284" s="14" t="s">
        <v>32</v>
      </c>
      <c r="AX284" s="14" t="s">
        <v>77</v>
      </c>
      <c r="AY284" s="255" t="s">
        <v>164</v>
      </c>
    </row>
    <row r="285" s="2" customFormat="1" ht="24.15" customHeight="1">
      <c r="A285" s="41"/>
      <c r="B285" s="42"/>
      <c r="C285" s="215" t="s">
        <v>746</v>
      </c>
      <c r="D285" s="215" t="s">
        <v>166</v>
      </c>
      <c r="E285" s="216" t="s">
        <v>627</v>
      </c>
      <c r="F285" s="217" t="s">
        <v>628</v>
      </c>
      <c r="G285" s="218" t="s">
        <v>200</v>
      </c>
      <c r="H285" s="219">
        <v>142.19999999999999</v>
      </c>
      <c r="I285" s="220"/>
      <c r="J285" s="221">
        <f>ROUND(I285*H285,2)</f>
        <v>0</v>
      </c>
      <c r="K285" s="217" t="s">
        <v>19</v>
      </c>
      <c r="L285" s="47"/>
      <c r="M285" s="222" t="s">
        <v>19</v>
      </c>
      <c r="N285" s="223" t="s">
        <v>41</v>
      </c>
      <c r="O285" s="87"/>
      <c r="P285" s="224">
        <f>O285*H285</f>
        <v>0</v>
      </c>
      <c r="Q285" s="224">
        <v>0.0032100000000000002</v>
      </c>
      <c r="R285" s="224">
        <f>Q285*H285</f>
        <v>0.45646199999999998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171</v>
      </c>
      <c r="AT285" s="226" t="s">
        <v>166</v>
      </c>
      <c r="AU285" s="226" t="s">
        <v>79</v>
      </c>
      <c r="AY285" s="20" t="s">
        <v>164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77</v>
      </c>
      <c r="BK285" s="227">
        <f>ROUND(I285*H285,2)</f>
        <v>0</v>
      </c>
      <c r="BL285" s="20" t="s">
        <v>171</v>
      </c>
      <c r="BM285" s="226" t="s">
        <v>1474</v>
      </c>
    </row>
    <row r="286" s="2" customFormat="1">
      <c r="A286" s="41"/>
      <c r="B286" s="42"/>
      <c r="C286" s="43"/>
      <c r="D286" s="235" t="s">
        <v>479</v>
      </c>
      <c r="E286" s="43"/>
      <c r="F286" s="291" t="s">
        <v>630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479</v>
      </c>
      <c r="AU286" s="20" t="s">
        <v>79</v>
      </c>
    </row>
    <row r="287" s="13" customFormat="1">
      <c r="A287" s="13"/>
      <c r="B287" s="233"/>
      <c r="C287" s="234"/>
      <c r="D287" s="235" t="s">
        <v>175</v>
      </c>
      <c r="E287" s="236" t="s">
        <v>19</v>
      </c>
      <c r="F287" s="237" t="s">
        <v>1447</v>
      </c>
      <c r="G287" s="234"/>
      <c r="H287" s="238">
        <v>142.19999999999999</v>
      </c>
      <c r="I287" s="239"/>
      <c r="J287" s="234"/>
      <c r="K287" s="234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175</v>
      </c>
      <c r="AU287" s="244" t="s">
        <v>79</v>
      </c>
      <c r="AV287" s="13" t="s">
        <v>79</v>
      </c>
      <c r="AW287" s="13" t="s">
        <v>32</v>
      </c>
      <c r="AX287" s="13" t="s">
        <v>70</v>
      </c>
      <c r="AY287" s="244" t="s">
        <v>164</v>
      </c>
    </row>
    <row r="288" s="14" customFormat="1">
      <c r="A288" s="14"/>
      <c r="B288" s="245"/>
      <c r="C288" s="246"/>
      <c r="D288" s="235" t="s">
        <v>175</v>
      </c>
      <c r="E288" s="247" t="s">
        <v>19</v>
      </c>
      <c r="F288" s="248" t="s">
        <v>177</v>
      </c>
      <c r="G288" s="246"/>
      <c r="H288" s="249">
        <v>142.19999999999999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175</v>
      </c>
      <c r="AU288" s="255" t="s">
        <v>79</v>
      </c>
      <c r="AV288" s="14" t="s">
        <v>171</v>
      </c>
      <c r="AW288" s="14" t="s">
        <v>32</v>
      </c>
      <c r="AX288" s="14" t="s">
        <v>77</v>
      </c>
      <c r="AY288" s="255" t="s">
        <v>164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640</v>
      </c>
      <c r="F289" s="213" t="s">
        <v>641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SUM(P290:P304)</f>
        <v>0</v>
      </c>
      <c r="Q289" s="207"/>
      <c r="R289" s="208">
        <f>SUM(R290:R304)</f>
        <v>0.11800000000000001</v>
      </c>
      <c r="S289" s="207"/>
      <c r="T289" s="209">
        <f>SUM(T290:T304)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77</v>
      </c>
      <c r="AT289" s="211" t="s">
        <v>69</v>
      </c>
      <c r="AU289" s="211" t="s">
        <v>77</v>
      </c>
      <c r="AY289" s="210" t="s">
        <v>164</v>
      </c>
      <c r="BK289" s="212">
        <f>SUM(BK290:BK304)</f>
        <v>0</v>
      </c>
    </row>
    <row r="290" s="2" customFormat="1" ht="24.15" customHeight="1">
      <c r="A290" s="41"/>
      <c r="B290" s="42"/>
      <c r="C290" s="215" t="s">
        <v>751</v>
      </c>
      <c r="D290" s="215" t="s">
        <v>166</v>
      </c>
      <c r="E290" s="216" t="s">
        <v>642</v>
      </c>
      <c r="F290" s="217" t="s">
        <v>643</v>
      </c>
      <c r="G290" s="218" t="s">
        <v>385</v>
      </c>
      <c r="H290" s="219">
        <v>10</v>
      </c>
      <c r="I290" s="220"/>
      <c r="J290" s="221">
        <f>ROUND(I290*H290,2)</f>
        <v>0</v>
      </c>
      <c r="K290" s="217" t="s">
        <v>19</v>
      </c>
      <c r="L290" s="47"/>
      <c r="M290" s="222" t="s">
        <v>19</v>
      </c>
      <c r="N290" s="223" t="s">
        <v>41</v>
      </c>
      <c r="O290" s="87"/>
      <c r="P290" s="224">
        <f>O290*H290</f>
        <v>0</v>
      </c>
      <c r="Q290" s="224">
        <v>0.002</v>
      </c>
      <c r="R290" s="224">
        <f>Q290*H290</f>
        <v>0.02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171</v>
      </c>
      <c r="AT290" s="226" t="s">
        <v>166</v>
      </c>
      <c r="AU290" s="226" t="s">
        <v>79</v>
      </c>
      <c r="AY290" s="20" t="s">
        <v>164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77</v>
      </c>
      <c r="BK290" s="227">
        <f>ROUND(I290*H290,2)</f>
        <v>0</v>
      </c>
      <c r="BL290" s="20" t="s">
        <v>171</v>
      </c>
      <c r="BM290" s="226" t="s">
        <v>1475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1476</v>
      </c>
      <c r="G291" s="234"/>
      <c r="H291" s="238">
        <v>10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79</v>
      </c>
      <c r="AV291" s="13" t="s">
        <v>79</v>
      </c>
      <c r="AW291" s="13" t="s">
        <v>32</v>
      </c>
      <c r="AX291" s="13" t="s">
        <v>70</v>
      </c>
      <c r="AY291" s="244" t="s">
        <v>164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177</v>
      </c>
      <c r="G292" s="246"/>
      <c r="H292" s="249">
        <v>10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79</v>
      </c>
      <c r="AV292" s="14" t="s">
        <v>171</v>
      </c>
      <c r="AW292" s="14" t="s">
        <v>32</v>
      </c>
      <c r="AX292" s="14" t="s">
        <v>77</v>
      </c>
      <c r="AY292" s="255" t="s">
        <v>164</v>
      </c>
    </row>
    <row r="293" s="2" customFormat="1" ht="24.15" customHeight="1">
      <c r="A293" s="41"/>
      <c r="B293" s="42"/>
      <c r="C293" s="215" t="s">
        <v>756</v>
      </c>
      <c r="D293" s="215" t="s">
        <v>166</v>
      </c>
      <c r="E293" s="216" t="s">
        <v>646</v>
      </c>
      <c r="F293" s="217" t="s">
        <v>647</v>
      </c>
      <c r="G293" s="218" t="s">
        <v>385</v>
      </c>
      <c r="H293" s="219">
        <v>23</v>
      </c>
      <c r="I293" s="220"/>
      <c r="J293" s="221">
        <f>ROUND(I293*H293,2)</f>
        <v>0</v>
      </c>
      <c r="K293" s="217" t="s">
        <v>19</v>
      </c>
      <c r="L293" s="47"/>
      <c r="M293" s="222" t="s">
        <v>19</v>
      </c>
      <c r="N293" s="223" t="s">
        <v>41</v>
      </c>
      <c r="O293" s="87"/>
      <c r="P293" s="224">
        <f>O293*H293</f>
        <v>0</v>
      </c>
      <c r="Q293" s="224">
        <v>0.002</v>
      </c>
      <c r="R293" s="224">
        <f>Q293*H293</f>
        <v>0.045999999999999999</v>
      </c>
      <c r="S293" s="224">
        <v>0</v>
      </c>
      <c r="T293" s="225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171</v>
      </c>
      <c r="AT293" s="226" t="s">
        <v>166</v>
      </c>
      <c r="AU293" s="226" t="s">
        <v>79</v>
      </c>
      <c r="AY293" s="20" t="s">
        <v>164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77</v>
      </c>
      <c r="BK293" s="227">
        <f>ROUND(I293*H293,2)</f>
        <v>0</v>
      </c>
      <c r="BL293" s="20" t="s">
        <v>171</v>
      </c>
      <c r="BM293" s="226" t="s">
        <v>1477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1478</v>
      </c>
      <c r="G294" s="234"/>
      <c r="H294" s="238">
        <v>23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79</v>
      </c>
      <c r="AV294" s="13" t="s">
        <v>79</v>
      </c>
      <c r="AW294" s="13" t="s">
        <v>32</v>
      </c>
      <c r="AX294" s="13" t="s">
        <v>70</v>
      </c>
      <c r="AY294" s="244" t="s">
        <v>164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177</v>
      </c>
      <c r="G295" s="246"/>
      <c r="H295" s="249">
        <v>23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79</v>
      </c>
      <c r="AV295" s="14" t="s">
        <v>171</v>
      </c>
      <c r="AW295" s="14" t="s">
        <v>32</v>
      </c>
      <c r="AX295" s="14" t="s">
        <v>77</v>
      </c>
      <c r="AY295" s="255" t="s">
        <v>164</v>
      </c>
    </row>
    <row r="296" s="2" customFormat="1" ht="24.15" customHeight="1">
      <c r="A296" s="41"/>
      <c r="B296" s="42"/>
      <c r="C296" s="215" t="s">
        <v>744</v>
      </c>
      <c r="D296" s="215" t="s">
        <v>166</v>
      </c>
      <c r="E296" s="216" t="s">
        <v>650</v>
      </c>
      <c r="F296" s="217" t="s">
        <v>651</v>
      </c>
      <c r="G296" s="218" t="s">
        <v>385</v>
      </c>
      <c r="H296" s="219">
        <v>18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41</v>
      </c>
      <c r="O296" s="87"/>
      <c r="P296" s="224">
        <f>O296*H296</f>
        <v>0</v>
      </c>
      <c r="Q296" s="224">
        <v>0.002</v>
      </c>
      <c r="R296" s="224">
        <f>Q296*H296</f>
        <v>0.036000000000000004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171</v>
      </c>
      <c r="AT296" s="226" t="s">
        <v>166</v>
      </c>
      <c r="AU296" s="226" t="s">
        <v>79</v>
      </c>
      <c r="AY296" s="20" t="s">
        <v>164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77</v>
      </c>
      <c r="BK296" s="227">
        <f>ROUND(I296*H296,2)</f>
        <v>0</v>
      </c>
      <c r="BL296" s="20" t="s">
        <v>171</v>
      </c>
      <c r="BM296" s="226" t="s">
        <v>1479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1480</v>
      </c>
      <c r="G297" s="234"/>
      <c r="H297" s="238">
        <v>18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79</v>
      </c>
      <c r="AV297" s="13" t="s">
        <v>79</v>
      </c>
      <c r="AW297" s="13" t="s">
        <v>32</v>
      </c>
      <c r="AX297" s="13" t="s">
        <v>70</v>
      </c>
      <c r="AY297" s="244" t="s">
        <v>164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177</v>
      </c>
      <c r="G298" s="246"/>
      <c r="H298" s="249">
        <v>18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79</v>
      </c>
      <c r="AV298" s="14" t="s">
        <v>171</v>
      </c>
      <c r="AW298" s="14" t="s">
        <v>32</v>
      </c>
      <c r="AX298" s="14" t="s">
        <v>77</v>
      </c>
      <c r="AY298" s="255" t="s">
        <v>164</v>
      </c>
    </row>
    <row r="299" s="2" customFormat="1" ht="24.15" customHeight="1">
      <c r="A299" s="41"/>
      <c r="B299" s="42"/>
      <c r="C299" s="215" t="s">
        <v>765</v>
      </c>
      <c r="D299" s="215" t="s">
        <v>166</v>
      </c>
      <c r="E299" s="216" t="s">
        <v>654</v>
      </c>
      <c r="F299" s="217" t="s">
        <v>655</v>
      </c>
      <c r="G299" s="218" t="s">
        <v>385</v>
      </c>
      <c r="H299" s="219">
        <v>1</v>
      </c>
      <c r="I299" s="220"/>
      <c r="J299" s="221">
        <f>ROUND(I299*H299,2)</f>
        <v>0</v>
      </c>
      <c r="K299" s="217" t="s">
        <v>19</v>
      </c>
      <c r="L299" s="47"/>
      <c r="M299" s="222" t="s">
        <v>19</v>
      </c>
      <c r="N299" s="223" t="s">
        <v>41</v>
      </c>
      <c r="O299" s="87"/>
      <c r="P299" s="224">
        <f>O299*H299</f>
        <v>0</v>
      </c>
      <c r="Q299" s="224">
        <v>0.002</v>
      </c>
      <c r="R299" s="224">
        <f>Q299*H299</f>
        <v>0.002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171</v>
      </c>
      <c r="AT299" s="226" t="s">
        <v>166</v>
      </c>
      <c r="AU299" s="226" t="s">
        <v>79</v>
      </c>
      <c r="AY299" s="20" t="s">
        <v>164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77</v>
      </c>
      <c r="BK299" s="227">
        <f>ROUND(I299*H299,2)</f>
        <v>0</v>
      </c>
      <c r="BL299" s="20" t="s">
        <v>171</v>
      </c>
      <c r="BM299" s="226" t="s">
        <v>1481</v>
      </c>
    </row>
    <row r="300" s="13" customFormat="1">
      <c r="A300" s="13"/>
      <c r="B300" s="233"/>
      <c r="C300" s="234"/>
      <c r="D300" s="235" t="s">
        <v>175</v>
      </c>
      <c r="E300" s="236" t="s">
        <v>19</v>
      </c>
      <c r="F300" s="237" t="s">
        <v>1482</v>
      </c>
      <c r="G300" s="234"/>
      <c r="H300" s="238">
        <v>1</v>
      </c>
      <c r="I300" s="239"/>
      <c r="J300" s="234"/>
      <c r="K300" s="234"/>
      <c r="L300" s="240"/>
      <c r="M300" s="241"/>
      <c r="N300" s="242"/>
      <c r="O300" s="242"/>
      <c r="P300" s="242"/>
      <c r="Q300" s="242"/>
      <c r="R300" s="242"/>
      <c r="S300" s="242"/>
      <c r="T300" s="24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4" t="s">
        <v>175</v>
      </c>
      <c r="AU300" s="244" t="s">
        <v>79</v>
      </c>
      <c r="AV300" s="13" t="s">
        <v>79</v>
      </c>
      <c r="AW300" s="13" t="s">
        <v>32</v>
      </c>
      <c r="AX300" s="13" t="s">
        <v>70</v>
      </c>
      <c r="AY300" s="244" t="s">
        <v>164</v>
      </c>
    </row>
    <row r="301" s="14" customFormat="1">
      <c r="A301" s="14"/>
      <c r="B301" s="245"/>
      <c r="C301" s="246"/>
      <c r="D301" s="235" t="s">
        <v>175</v>
      </c>
      <c r="E301" s="247" t="s">
        <v>19</v>
      </c>
      <c r="F301" s="248" t="s">
        <v>177</v>
      </c>
      <c r="G301" s="246"/>
      <c r="H301" s="249">
        <v>1</v>
      </c>
      <c r="I301" s="250"/>
      <c r="J301" s="246"/>
      <c r="K301" s="246"/>
      <c r="L301" s="251"/>
      <c r="M301" s="252"/>
      <c r="N301" s="253"/>
      <c r="O301" s="253"/>
      <c r="P301" s="253"/>
      <c r="Q301" s="253"/>
      <c r="R301" s="253"/>
      <c r="S301" s="253"/>
      <c r="T301" s="25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5" t="s">
        <v>175</v>
      </c>
      <c r="AU301" s="255" t="s">
        <v>79</v>
      </c>
      <c r="AV301" s="14" t="s">
        <v>171</v>
      </c>
      <c r="AW301" s="14" t="s">
        <v>32</v>
      </c>
      <c r="AX301" s="14" t="s">
        <v>77</v>
      </c>
      <c r="AY301" s="255" t="s">
        <v>164</v>
      </c>
    </row>
    <row r="302" s="2" customFormat="1" ht="24.15" customHeight="1">
      <c r="A302" s="41"/>
      <c r="B302" s="42"/>
      <c r="C302" s="215" t="s">
        <v>770</v>
      </c>
      <c r="D302" s="215" t="s">
        <v>166</v>
      </c>
      <c r="E302" s="216" t="s">
        <v>1483</v>
      </c>
      <c r="F302" s="217" t="s">
        <v>1484</v>
      </c>
      <c r="G302" s="218" t="s">
        <v>385</v>
      </c>
      <c r="H302" s="219">
        <v>7</v>
      </c>
      <c r="I302" s="220"/>
      <c r="J302" s="221">
        <f>ROUND(I302*H302,2)</f>
        <v>0</v>
      </c>
      <c r="K302" s="217" t="s">
        <v>19</v>
      </c>
      <c r="L302" s="47"/>
      <c r="M302" s="222" t="s">
        <v>19</v>
      </c>
      <c r="N302" s="223" t="s">
        <v>41</v>
      </c>
      <c r="O302" s="87"/>
      <c r="P302" s="224">
        <f>O302*H302</f>
        <v>0</v>
      </c>
      <c r="Q302" s="224">
        <v>0.002</v>
      </c>
      <c r="R302" s="224">
        <f>Q302*H302</f>
        <v>0.014</v>
      </c>
      <c r="S302" s="224">
        <v>0</v>
      </c>
      <c r="T302" s="225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171</v>
      </c>
      <c r="AT302" s="226" t="s">
        <v>166</v>
      </c>
      <c r="AU302" s="226" t="s">
        <v>79</v>
      </c>
      <c r="AY302" s="20" t="s">
        <v>164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77</v>
      </c>
      <c r="BK302" s="227">
        <f>ROUND(I302*H302,2)</f>
        <v>0</v>
      </c>
      <c r="BL302" s="20" t="s">
        <v>171</v>
      </c>
      <c r="BM302" s="226" t="s">
        <v>1485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1486</v>
      </c>
      <c r="G303" s="234"/>
      <c r="H303" s="238">
        <v>7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79</v>
      </c>
      <c r="AV303" s="13" t="s">
        <v>79</v>
      </c>
      <c r="AW303" s="13" t="s">
        <v>32</v>
      </c>
      <c r="AX303" s="13" t="s">
        <v>70</v>
      </c>
      <c r="AY303" s="244" t="s">
        <v>164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177</v>
      </c>
      <c r="G304" s="246"/>
      <c r="H304" s="249">
        <v>7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79</v>
      </c>
      <c r="AV304" s="14" t="s">
        <v>171</v>
      </c>
      <c r="AW304" s="14" t="s">
        <v>32</v>
      </c>
      <c r="AX304" s="14" t="s">
        <v>77</v>
      </c>
      <c r="AY304" s="255" t="s">
        <v>164</v>
      </c>
    </row>
    <row r="305" s="12" customFormat="1" ht="22.8" customHeight="1">
      <c r="A305" s="12"/>
      <c r="B305" s="199"/>
      <c r="C305" s="200"/>
      <c r="D305" s="201" t="s">
        <v>69</v>
      </c>
      <c r="E305" s="213" t="s">
        <v>658</v>
      </c>
      <c r="F305" s="213" t="s">
        <v>659</v>
      </c>
      <c r="G305" s="200"/>
      <c r="H305" s="200"/>
      <c r="I305" s="203"/>
      <c r="J305" s="214">
        <f>BK305</f>
        <v>0</v>
      </c>
      <c r="K305" s="200"/>
      <c r="L305" s="205"/>
      <c r="M305" s="206"/>
      <c r="N305" s="207"/>
      <c r="O305" s="207"/>
      <c r="P305" s="208">
        <f>SUM(P306:P372)</f>
        <v>0</v>
      </c>
      <c r="Q305" s="207"/>
      <c r="R305" s="208">
        <f>SUM(R306:R372)</f>
        <v>1.73094696</v>
      </c>
      <c r="S305" s="207"/>
      <c r="T305" s="209">
        <f>SUM(T306:T372)</f>
        <v>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10" t="s">
        <v>77</v>
      </c>
      <c r="AT305" s="211" t="s">
        <v>69</v>
      </c>
      <c r="AU305" s="211" t="s">
        <v>77</v>
      </c>
      <c r="AY305" s="210" t="s">
        <v>164</v>
      </c>
      <c r="BK305" s="212">
        <f>SUM(BK306:BK372)</f>
        <v>0</v>
      </c>
    </row>
    <row r="306" s="2" customFormat="1" ht="24.15" customHeight="1">
      <c r="A306" s="41"/>
      <c r="B306" s="42"/>
      <c r="C306" s="215" t="s">
        <v>772</v>
      </c>
      <c r="D306" s="215" t="s">
        <v>166</v>
      </c>
      <c r="E306" s="216" t="s">
        <v>1487</v>
      </c>
      <c r="F306" s="217" t="s">
        <v>1488</v>
      </c>
      <c r="G306" s="218" t="s">
        <v>385</v>
      </c>
      <c r="H306" s="219">
        <v>1</v>
      </c>
      <c r="I306" s="220"/>
      <c r="J306" s="221">
        <f>ROUND(I306*H306,2)</f>
        <v>0</v>
      </c>
      <c r="K306" s="217" t="s">
        <v>170</v>
      </c>
      <c r="L306" s="47"/>
      <c r="M306" s="222" t="s">
        <v>19</v>
      </c>
      <c r="N306" s="223" t="s">
        <v>41</v>
      </c>
      <c r="O306" s="87"/>
      <c r="P306" s="224">
        <f>O306*H306</f>
        <v>0</v>
      </c>
      <c r="Q306" s="224">
        <v>0.00072000000000000005</v>
      </c>
      <c r="R306" s="224">
        <f>Q306*H306</f>
        <v>0.00072000000000000005</v>
      </c>
      <c r="S306" s="224">
        <v>0</v>
      </c>
      <c r="T306" s="225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171</v>
      </c>
      <c r="AT306" s="226" t="s">
        <v>166</v>
      </c>
      <c r="AU306" s="226" t="s">
        <v>79</v>
      </c>
      <c r="AY306" s="20" t="s">
        <v>164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77</v>
      </c>
      <c r="BK306" s="227">
        <f>ROUND(I306*H306,2)</f>
        <v>0</v>
      </c>
      <c r="BL306" s="20" t="s">
        <v>171</v>
      </c>
      <c r="BM306" s="226" t="s">
        <v>1489</v>
      </c>
    </row>
    <row r="307" s="2" customFormat="1">
      <c r="A307" s="41"/>
      <c r="B307" s="42"/>
      <c r="C307" s="43"/>
      <c r="D307" s="228" t="s">
        <v>173</v>
      </c>
      <c r="E307" s="43"/>
      <c r="F307" s="229" t="s">
        <v>1490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173</v>
      </c>
      <c r="AU307" s="20" t="s">
        <v>79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1491</v>
      </c>
      <c r="G308" s="234"/>
      <c r="H308" s="238">
        <v>1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79</v>
      </c>
      <c r="AV308" s="13" t="s">
        <v>79</v>
      </c>
      <c r="AW308" s="13" t="s">
        <v>32</v>
      </c>
      <c r="AX308" s="13" t="s">
        <v>70</v>
      </c>
      <c r="AY308" s="244" t="s">
        <v>164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177</v>
      </c>
      <c r="G309" s="246"/>
      <c r="H309" s="249">
        <v>1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79</v>
      </c>
      <c r="AV309" s="14" t="s">
        <v>171</v>
      </c>
      <c r="AW309" s="14" t="s">
        <v>32</v>
      </c>
      <c r="AX309" s="14" t="s">
        <v>77</v>
      </c>
      <c r="AY309" s="255" t="s">
        <v>164</v>
      </c>
    </row>
    <row r="310" s="2" customFormat="1" ht="16.5" customHeight="1">
      <c r="A310" s="41"/>
      <c r="B310" s="42"/>
      <c r="C310" s="277" t="s">
        <v>1492</v>
      </c>
      <c r="D310" s="277" t="s">
        <v>306</v>
      </c>
      <c r="E310" s="278" t="s">
        <v>1493</v>
      </c>
      <c r="F310" s="279" t="s">
        <v>1494</v>
      </c>
      <c r="G310" s="280" t="s">
        <v>385</v>
      </c>
      <c r="H310" s="281">
        <v>1</v>
      </c>
      <c r="I310" s="282"/>
      <c r="J310" s="283">
        <f>ROUND(I310*H310,2)</f>
        <v>0</v>
      </c>
      <c r="K310" s="279" t="s">
        <v>170</v>
      </c>
      <c r="L310" s="284"/>
      <c r="M310" s="285" t="s">
        <v>19</v>
      </c>
      <c r="N310" s="286" t="s">
        <v>41</v>
      </c>
      <c r="O310" s="87"/>
      <c r="P310" s="224">
        <f>O310*H310</f>
        <v>0</v>
      </c>
      <c r="Q310" s="224">
        <v>0.012</v>
      </c>
      <c r="R310" s="224">
        <f>Q310*H310</f>
        <v>0.012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217</v>
      </c>
      <c r="AT310" s="226" t="s">
        <v>306</v>
      </c>
      <c r="AU310" s="226" t="s">
        <v>79</v>
      </c>
      <c r="AY310" s="20" t="s">
        <v>164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77</v>
      </c>
      <c r="BK310" s="227">
        <f>ROUND(I310*H310,2)</f>
        <v>0</v>
      </c>
      <c r="BL310" s="20" t="s">
        <v>171</v>
      </c>
      <c r="BM310" s="226" t="s">
        <v>1495</v>
      </c>
    </row>
    <row r="311" s="2" customFormat="1">
      <c r="A311" s="41"/>
      <c r="B311" s="42"/>
      <c r="C311" s="43"/>
      <c r="D311" s="235" t="s">
        <v>479</v>
      </c>
      <c r="E311" s="43"/>
      <c r="F311" s="291" t="s">
        <v>1496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479</v>
      </c>
      <c r="AU311" s="20" t="s">
        <v>79</v>
      </c>
    </row>
    <row r="312" s="2" customFormat="1" ht="16.5" customHeight="1">
      <c r="A312" s="41"/>
      <c r="B312" s="42"/>
      <c r="C312" s="277" t="s">
        <v>1497</v>
      </c>
      <c r="D312" s="277" t="s">
        <v>306</v>
      </c>
      <c r="E312" s="278" t="s">
        <v>1498</v>
      </c>
      <c r="F312" s="279" t="s">
        <v>1499</v>
      </c>
      <c r="G312" s="280" t="s">
        <v>385</v>
      </c>
      <c r="H312" s="281">
        <v>1</v>
      </c>
      <c r="I312" s="282"/>
      <c r="J312" s="283">
        <f>ROUND(I312*H312,2)</f>
        <v>0</v>
      </c>
      <c r="K312" s="279" t="s">
        <v>170</v>
      </c>
      <c r="L312" s="284"/>
      <c r="M312" s="285" t="s">
        <v>19</v>
      </c>
      <c r="N312" s="286" t="s">
        <v>41</v>
      </c>
      <c r="O312" s="87"/>
      <c r="P312" s="224">
        <f>O312*H312</f>
        <v>0</v>
      </c>
      <c r="Q312" s="224">
        <v>0.00069999999999999999</v>
      </c>
      <c r="R312" s="224">
        <f>Q312*H312</f>
        <v>0.00069999999999999999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217</v>
      </c>
      <c r="AT312" s="226" t="s">
        <v>306</v>
      </c>
      <c r="AU312" s="226" t="s">
        <v>79</v>
      </c>
      <c r="AY312" s="20" t="s">
        <v>164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77</v>
      </c>
      <c r="BK312" s="227">
        <f>ROUND(I312*H312,2)</f>
        <v>0</v>
      </c>
      <c r="BL312" s="20" t="s">
        <v>171</v>
      </c>
      <c r="BM312" s="226" t="s">
        <v>1500</v>
      </c>
    </row>
    <row r="313" s="2" customFormat="1" ht="24.15" customHeight="1">
      <c r="A313" s="41"/>
      <c r="B313" s="42"/>
      <c r="C313" s="215" t="s">
        <v>1501</v>
      </c>
      <c r="D313" s="215" t="s">
        <v>166</v>
      </c>
      <c r="E313" s="216" t="s">
        <v>660</v>
      </c>
      <c r="F313" s="217" t="s">
        <v>661</v>
      </c>
      <c r="G313" s="218" t="s">
        <v>385</v>
      </c>
      <c r="H313" s="219">
        <v>2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41</v>
      </c>
      <c r="O313" s="87"/>
      <c r="P313" s="224">
        <f>O313*H313</f>
        <v>0</v>
      </c>
      <c r="Q313" s="224">
        <v>0.00161652</v>
      </c>
      <c r="R313" s="224">
        <f>Q313*H313</f>
        <v>0.00323304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171</v>
      </c>
      <c r="AT313" s="226" t="s">
        <v>166</v>
      </c>
      <c r="AU313" s="226" t="s">
        <v>79</v>
      </c>
      <c r="AY313" s="20" t="s">
        <v>164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77</v>
      </c>
      <c r="BK313" s="227">
        <f>ROUND(I313*H313,2)</f>
        <v>0</v>
      </c>
      <c r="BL313" s="20" t="s">
        <v>171</v>
      </c>
      <c r="BM313" s="226" t="s">
        <v>1502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663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79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1503</v>
      </c>
      <c r="G315" s="234"/>
      <c r="H315" s="238">
        <v>2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79</v>
      </c>
      <c r="AV315" s="13" t="s">
        <v>79</v>
      </c>
      <c r="AW315" s="13" t="s">
        <v>32</v>
      </c>
      <c r="AX315" s="13" t="s">
        <v>70</v>
      </c>
      <c r="AY315" s="244" t="s">
        <v>164</v>
      </c>
    </row>
    <row r="316" s="14" customFormat="1">
      <c r="A316" s="14"/>
      <c r="B316" s="245"/>
      <c r="C316" s="246"/>
      <c r="D316" s="235" t="s">
        <v>175</v>
      </c>
      <c r="E316" s="247" t="s">
        <v>19</v>
      </c>
      <c r="F316" s="248" t="s">
        <v>177</v>
      </c>
      <c r="G316" s="246"/>
      <c r="H316" s="249">
        <v>2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175</v>
      </c>
      <c r="AU316" s="255" t="s">
        <v>79</v>
      </c>
      <c r="AV316" s="14" t="s">
        <v>171</v>
      </c>
      <c r="AW316" s="14" t="s">
        <v>32</v>
      </c>
      <c r="AX316" s="14" t="s">
        <v>77</v>
      </c>
      <c r="AY316" s="255" t="s">
        <v>164</v>
      </c>
    </row>
    <row r="317" s="2" customFormat="1" ht="16.5" customHeight="1">
      <c r="A317" s="41"/>
      <c r="B317" s="42"/>
      <c r="C317" s="277" t="s">
        <v>1504</v>
      </c>
      <c r="D317" s="277" t="s">
        <v>306</v>
      </c>
      <c r="E317" s="278" t="s">
        <v>666</v>
      </c>
      <c r="F317" s="279" t="s">
        <v>667</v>
      </c>
      <c r="G317" s="280" t="s">
        <v>385</v>
      </c>
      <c r="H317" s="281">
        <v>2</v>
      </c>
      <c r="I317" s="282"/>
      <c r="J317" s="283">
        <f>ROUND(I317*H317,2)</f>
        <v>0</v>
      </c>
      <c r="K317" s="279" t="s">
        <v>170</v>
      </c>
      <c r="L317" s="284"/>
      <c r="M317" s="285" t="s">
        <v>19</v>
      </c>
      <c r="N317" s="286" t="s">
        <v>41</v>
      </c>
      <c r="O317" s="87"/>
      <c r="P317" s="224">
        <f>O317*H317</f>
        <v>0</v>
      </c>
      <c r="Q317" s="224">
        <v>0.017999999999999999</v>
      </c>
      <c r="R317" s="224">
        <f>Q317*H317</f>
        <v>0.035999999999999997</v>
      </c>
      <c r="S317" s="224">
        <v>0</v>
      </c>
      <c r="T317" s="225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6" t="s">
        <v>217</v>
      </c>
      <c r="AT317" s="226" t="s">
        <v>306</v>
      </c>
      <c r="AU317" s="226" t="s">
        <v>79</v>
      </c>
      <c r="AY317" s="20" t="s">
        <v>164</v>
      </c>
      <c r="BE317" s="227">
        <f>IF(N317="základní",J317,0)</f>
        <v>0</v>
      </c>
      <c r="BF317" s="227">
        <f>IF(N317="snížená",J317,0)</f>
        <v>0</v>
      </c>
      <c r="BG317" s="227">
        <f>IF(N317="zákl. přenesená",J317,0)</f>
        <v>0</v>
      </c>
      <c r="BH317" s="227">
        <f>IF(N317="sníž. přenesená",J317,0)</f>
        <v>0</v>
      </c>
      <c r="BI317" s="227">
        <f>IF(N317="nulová",J317,0)</f>
        <v>0</v>
      </c>
      <c r="BJ317" s="20" t="s">
        <v>77</v>
      </c>
      <c r="BK317" s="227">
        <f>ROUND(I317*H317,2)</f>
        <v>0</v>
      </c>
      <c r="BL317" s="20" t="s">
        <v>171</v>
      </c>
      <c r="BM317" s="226" t="s">
        <v>1505</v>
      </c>
    </row>
    <row r="318" s="2" customFormat="1">
      <c r="A318" s="41"/>
      <c r="B318" s="42"/>
      <c r="C318" s="43"/>
      <c r="D318" s="235" t="s">
        <v>479</v>
      </c>
      <c r="E318" s="43"/>
      <c r="F318" s="291" t="s">
        <v>669</v>
      </c>
      <c r="G318" s="43"/>
      <c r="H318" s="43"/>
      <c r="I318" s="230"/>
      <c r="J318" s="43"/>
      <c r="K318" s="43"/>
      <c r="L318" s="47"/>
      <c r="M318" s="231"/>
      <c r="N318" s="232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479</v>
      </c>
      <c r="AU318" s="20" t="s">
        <v>79</v>
      </c>
    </row>
    <row r="319" s="2" customFormat="1" ht="16.5" customHeight="1">
      <c r="A319" s="41"/>
      <c r="B319" s="42"/>
      <c r="C319" s="215" t="s">
        <v>1506</v>
      </c>
      <c r="D319" s="215" t="s">
        <v>166</v>
      </c>
      <c r="E319" s="216" t="s">
        <v>697</v>
      </c>
      <c r="F319" s="217" t="s">
        <v>698</v>
      </c>
      <c r="G319" s="218" t="s">
        <v>385</v>
      </c>
      <c r="H319" s="219">
        <v>4</v>
      </c>
      <c r="I319" s="220"/>
      <c r="J319" s="221">
        <f>ROUND(I319*H319,2)</f>
        <v>0</v>
      </c>
      <c r="K319" s="217" t="s">
        <v>170</v>
      </c>
      <c r="L319" s="47"/>
      <c r="M319" s="222" t="s">
        <v>19</v>
      </c>
      <c r="N319" s="223" t="s">
        <v>41</v>
      </c>
      <c r="O319" s="87"/>
      <c r="P319" s="224">
        <f>O319*H319</f>
        <v>0</v>
      </c>
      <c r="Q319" s="224">
        <v>0.0013628</v>
      </c>
      <c r="R319" s="224">
        <f>Q319*H319</f>
        <v>0.0054511999999999998</v>
      </c>
      <c r="S319" s="224">
        <v>0</v>
      </c>
      <c r="T319" s="225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26" t="s">
        <v>171</v>
      </c>
      <c r="AT319" s="226" t="s">
        <v>166</v>
      </c>
      <c r="AU319" s="226" t="s">
        <v>79</v>
      </c>
      <c r="AY319" s="20" t="s">
        <v>164</v>
      </c>
      <c r="BE319" s="227">
        <f>IF(N319="základní",J319,0)</f>
        <v>0</v>
      </c>
      <c r="BF319" s="227">
        <f>IF(N319="snížená",J319,0)</f>
        <v>0</v>
      </c>
      <c r="BG319" s="227">
        <f>IF(N319="zákl. přenesená",J319,0)</f>
        <v>0</v>
      </c>
      <c r="BH319" s="227">
        <f>IF(N319="sníž. přenesená",J319,0)</f>
        <v>0</v>
      </c>
      <c r="BI319" s="227">
        <f>IF(N319="nulová",J319,0)</f>
        <v>0</v>
      </c>
      <c r="BJ319" s="20" t="s">
        <v>77</v>
      </c>
      <c r="BK319" s="227">
        <f>ROUND(I319*H319,2)</f>
        <v>0</v>
      </c>
      <c r="BL319" s="20" t="s">
        <v>171</v>
      </c>
      <c r="BM319" s="226" t="s">
        <v>1507</v>
      </c>
    </row>
    <row r="320" s="2" customFormat="1">
      <c r="A320" s="41"/>
      <c r="B320" s="42"/>
      <c r="C320" s="43"/>
      <c r="D320" s="228" t="s">
        <v>173</v>
      </c>
      <c r="E320" s="43"/>
      <c r="F320" s="229" t="s">
        <v>700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173</v>
      </c>
      <c r="AU320" s="20" t="s">
        <v>79</v>
      </c>
    </row>
    <row r="321" s="13" customFormat="1">
      <c r="A321" s="13"/>
      <c r="B321" s="233"/>
      <c r="C321" s="234"/>
      <c r="D321" s="235" t="s">
        <v>175</v>
      </c>
      <c r="E321" s="236" t="s">
        <v>19</v>
      </c>
      <c r="F321" s="237" t="s">
        <v>1508</v>
      </c>
      <c r="G321" s="234"/>
      <c r="H321" s="238">
        <v>4</v>
      </c>
      <c r="I321" s="239"/>
      <c r="J321" s="234"/>
      <c r="K321" s="234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175</v>
      </c>
      <c r="AU321" s="244" t="s">
        <v>79</v>
      </c>
      <c r="AV321" s="13" t="s">
        <v>79</v>
      </c>
      <c r="AW321" s="13" t="s">
        <v>32</v>
      </c>
      <c r="AX321" s="13" t="s">
        <v>70</v>
      </c>
      <c r="AY321" s="244" t="s">
        <v>164</v>
      </c>
    </row>
    <row r="322" s="14" customFormat="1">
      <c r="A322" s="14"/>
      <c r="B322" s="245"/>
      <c r="C322" s="246"/>
      <c r="D322" s="235" t="s">
        <v>175</v>
      </c>
      <c r="E322" s="247" t="s">
        <v>19</v>
      </c>
      <c r="F322" s="248" t="s">
        <v>177</v>
      </c>
      <c r="G322" s="246"/>
      <c r="H322" s="249">
        <v>4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175</v>
      </c>
      <c r="AU322" s="255" t="s">
        <v>79</v>
      </c>
      <c r="AV322" s="14" t="s">
        <v>171</v>
      </c>
      <c r="AW322" s="14" t="s">
        <v>32</v>
      </c>
      <c r="AX322" s="14" t="s">
        <v>77</v>
      </c>
      <c r="AY322" s="255" t="s">
        <v>164</v>
      </c>
    </row>
    <row r="323" s="2" customFormat="1" ht="16.5" customHeight="1">
      <c r="A323" s="41"/>
      <c r="B323" s="42"/>
      <c r="C323" s="277" t="s">
        <v>1509</v>
      </c>
      <c r="D323" s="277" t="s">
        <v>306</v>
      </c>
      <c r="E323" s="278" t="s">
        <v>703</v>
      </c>
      <c r="F323" s="279" t="s">
        <v>704</v>
      </c>
      <c r="G323" s="280" t="s">
        <v>385</v>
      </c>
      <c r="H323" s="281">
        <v>4</v>
      </c>
      <c r="I323" s="282"/>
      <c r="J323" s="283">
        <f>ROUND(I323*H323,2)</f>
        <v>0</v>
      </c>
      <c r="K323" s="279" t="s">
        <v>170</v>
      </c>
      <c r="L323" s="284"/>
      <c r="M323" s="285" t="s">
        <v>19</v>
      </c>
      <c r="N323" s="286" t="s">
        <v>41</v>
      </c>
      <c r="O323" s="87"/>
      <c r="P323" s="224">
        <f>O323*H323</f>
        <v>0</v>
      </c>
      <c r="Q323" s="224">
        <v>0.042999999999999997</v>
      </c>
      <c r="R323" s="224">
        <f>Q323*H323</f>
        <v>0.17199999999999999</v>
      </c>
      <c r="S323" s="224">
        <v>0</v>
      </c>
      <c r="T323" s="225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6" t="s">
        <v>217</v>
      </c>
      <c r="AT323" s="226" t="s">
        <v>306</v>
      </c>
      <c r="AU323" s="226" t="s">
        <v>79</v>
      </c>
      <c r="AY323" s="20" t="s">
        <v>164</v>
      </c>
      <c r="BE323" s="227">
        <f>IF(N323="základní",J323,0)</f>
        <v>0</v>
      </c>
      <c r="BF323" s="227">
        <f>IF(N323="snížená",J323,0)</f>
        <v>0</v>
      </c>
      <c r="BG323" s="227">
        <f>IF(N323="zákl. přenesená",J323,0)</f>
        <v>0</v>
      </c>
      <c r="BH323" s="227">
        <f>IF(N323="sníž. přenesená",J323,0)</f>
        <v>0</v>
      </c>
      <c r="BI323" s="227">
        <f>IF(N323="nulová",J323,0)</f>
        <v>0</v>
      </c>
      <c r="BJ323" s="20" t="s">
        <v>77</v>
      </c>
      <c r="BK323" s="227">
        <f>ROUND(I323*H323,2)</f>
        <v>0</v>
      </c>
      <c r="BL323" s="20" t="s">
        <v>171</v>
      </c>
      <c r="BM323" s="226" t="s">
        <v>1510</v>
      </c>
    </row>
    <row r="324" s="2" customFormat="1">
      <c r="A324" s="41"/>
      <c r="B324" s="42"/>
      <c r="C324" s="43"/>
      <c r="D324" s="235" t="s">
        <v>479</v>
      </c>
      <c r="E324" s="43"/>
      <c r="F324" s="291" t="s">
        <v>706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479</v>
      </c>
      <c r="AU324" s="20" t="s">
        <v>79</v>
      </c>
    </row>
    <row r="325" s="2" customFormat="1" ht="16.5" customHeight="1">
      <c r="A325" s="41"/>
      <c r="B325" s="42"/>
      <c r="C325" s="277" t="s">
        <v>1511</v>
      </c>
      <c r="D325" s="277" t="s">
        <v>306</v>
      </c>
      <c r="E325" s="278" t="s">
        <v>708</v>
      </c>
      <c r="F325" s="279" t="s">
        <v>709</v>
      </c>
      <c r="G325" s="280" t="s">
        <v>385</v>
      </c>
      <c r="H325" s="281">
        <v>4</v>
      </c>
      <c r="I325" s="282"/>
      <c r="J325" s="283">
        <f>ROUND(I325*H325,2)</f>
        <v>0</v>
      </c>
      <c r="K325" s="279" t="s">
        <v>170</v>
      </c>
      <c r="L325" s="284"/>
      <c r="M325" s="285" t="s">
        <v>19</v>
      </c>
      <c r="N325" s="286" t="s">
        <v>41</v>
      </c>
      <c r="O325" s="87"/>
      <c r="P325" s="224">
        <f>O325*H325</f>
        <v>0</v>
      </c>
      <c r="Q325" s="224">
        <v>0.0015</v>
      </c>
      <c r="R325" s="224">
        <f>Q325*H325</f>
        <v>0.0060000000000000001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217</v>
      </c>
      <c r="AT325" s="226" t="s">
        <v>306</v>
      </c>
      <c r="AU325" s="226" t="s">
        <v>79</v>
      </c>
      <c r="AY325" s="20" t="s">
        <v>164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77</v>
      </c>
      <c r="BK325" s="227">
        <f>ROUND(I325*H325,2)</f>
        <v>0</v>
      </c>
      <c r="BL325" s="20" t="s">
        <v>171</v>
      </c>
      <c r="BM325" s="226" t="s">
        <v>1512</v>
      </c>
    </row>
    <row r="326" s="2" customFormat="1" ht="24.15" customHeight="1">
      <c r="A326" s="41"/>
      <c r="B326" s="42"/>
      <c r="C326" s="215" t="s">
        <v>1513</v>
      </c>
      <c r="D326" s="215" t="s">
        <v>166</v>
      </c>
      <c r="E326" s="216" t="s">
        <v>671</v>
      </c>
      <c r="F326" s="217" t="s">
        <v>672</v>
      </c>
      <c r="G326" s="218" t="s">
        <v>385</v>
      </c>
      <c r="H326" s="219">
        <v>3</v>
      </c>
      <c r="I326" s="220"/>
      <c r="J326" s="221">
        <f>ROUND(I326*H326,2)</f>
        <v>0</v>
      </c>
      <c r="K326" s="217" t="s">
        <v>170</v>
      </c>
      <c r="L326" s="47"/>
      <c r="M326" s="222" t="s">
        <v>19</v>
      </c>
      <c r="N326" s="223" t="s">
        <v>41</v>
      </c>
      <c r="O326" s="87"/>
      <c r="P326" s="224">
        <f>O326*H326</f>
        <v>0</v>
      </c>
      <c r="Q326" s="224">
        <v>0.00165424</v>
      </c>
      <c r="R326" s="224">
        <f>Q326*H326</f>
        <v>0.0049627200000000003</v>
      </c>
      <c r="S326" s="224">
        <v>0</v>
      </c>
      <c r="T326" s="225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6" t="s">
        <v>171</v>
      </c>
      <c r="AT326" s="226" t="s">
        <v>166</v>
      </c>
      <c r="AU326" s="226" t="s">
        <v>79</v>
      </c>
      <c r="AY326" s="20" t="s">
        <v>164</v>
      </c>
      <c r="BE326" s="227">
        <f>IF(N326="základní",J326,0)</f>
        <v>0</v>
      </c>
      <c r="BF326" s="227">
        <f>IF(N326="snížená",J326,0)</f>
        <v>0</v>
      </c>
      <c r="BG326" s="227">
        <f>IF(N326="zákl. přenesená",J326,0)</f>
        <v>0</v>
      </c>
      <c r="BH326" s="227">
        <f>IF(N326="sníž. přenesená",J326,0)</f>
        <v>0</v>
      </c>
      <c r="BI326" s="227">
        <f>IF(N326="nulová",J326,0)</f>
        <v>0</v>
      </c>
      <c r="BJ326" s="20" t="s">
        <v>77</v>
      </c>
      <c r="BK326" s="227">
        <f>ROUND(I326*H326,2)</f>
        <v>0</v>
      </c>
      <c r="BL326" s="20" t="s">
        <v>171</v>
      </c>
      <c r="BM326" s="226" t="s">
        <v>1514</v>
      </c>
    </row>
    <row r="327" s="2" customFormat="1">
      <c r="A327" s="41"/>
      <c r="B327" s="42"/>
      <c r="C327" s="43"/>
      <c r="D327" s="228" t="s">
        <v>173</v>
      </c>
      <c r="E327" s="43"/>
      <c r="F327" s="229" t="s">
        <v>674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173</v>
      </c>
      <c r="AU327" s="20" t="s">
        <v>79</v>
      </c>
    </row>
    <row r="328" s="13" customFormat="1">
      <c r="A328" s="13"/>
      <c r="B328" s="233"/>
      <c r="C328" s="234"/>
      <c r="D328" s="235" t="s">
        <v>175</v>
      </c>
      <c r="E328" s="236" t="s">
        <v>19</v>
      </c>
      <c r="F328" s="237" t="s">
        <v>1515</v>
      </c>
      <c r="G328" s="234"/>
      <c r="H328" s="238">
        <v>3</v>
      </c>
      <c r="I328" s="239"/>
      <c r="J328" s="234"/>
      <c r="K328" s="234"/>
      <c r="L328" s="240"/>
      <c r="M328" s="241"/>
      <c r="N328" s="242"/>
      <c r="O328" s="242"/>
      <c r="P328" s="242"/>
      <c r="Q328" s="242"/>
      <c r="R328" s="242"/>
      <c r="S328" s="242"/>
      <c r="T328" s="24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4" t="s">
        <v>175</v>
      </c>
      <c r="AU328" s="244" t="s">
        <v>79</v>
      </c>
      <c r="AV328" s="13" t="s">
        <v>79</v>
      </c>
      <c r="AW328" s="13" t="s">
        <v>32</v>
      </c>
      <c r="AX328" s="13" t="s">
        <v>70</v>
      </c>
      <c r="AY328" s="244" t="s">
        <v>164</v>
      </c>
    </row>
    <row r="329" s="14" customFormat="1">
      <c r="A329" s="14"/>
      <c r="B329" s="245"/>
      <c r="C329" s="246"/>
      <c r="D329" s="235" t="s">
        <v>175</v>
      </c>
      <c r="E329" s="247" t="s">
        <v>19</v>
      </c>
      <c r="F329" s="248" t="s">
        <v>177</v>
      </c>
      <c r="G329" s="246"/>
      <c r="H329" s="249">
        <v>3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175</v>
      </c>
      <c r="AU329" s="255" t="s">
        <v>79</v>
      </c>
      <c r="AV329" s="14" t="s">
        <v>171</v>
      </c>
      <c r="AW329" s="14" t="s">
        <v>32</v>
      </c>
      <c r="AX329" s="14" t="s">
        <v>77</v>
      </c>
      <c r="AY329" s="255" t="s">
        <v>164</v>
      </c>
    </row>
    <row r="330" s="2" customFormat="1" ht="16.5" customHeight="1">
      <c r="A330" s="41"/>
      <c r="B330" s="42"/>
      <c r="C330" s="277" t="s">
        <v>1516</v>
      </c>
      <c r="D330" s="277" t="s">
        <v>306</v>
      </c>
      <c r="E330" s="278" t="s">
        <v>677</v>
      </c>
      <c r="F330" s="279" t="s">
        <v>678</v>
      </c>
      <c r="G330" s="280" t="s">
        <v>385</v>
      </c>
      <c r="H330" s="281">
        <v>3</v>
      </c>
      <c r="I330" s="282"/>
      <c r="J330" s="283">
        <f>ROUND(I330*H330,2)</f>
        <v>0</v>
      </c>
      <c r="K330" s="279" t="s">
        <v>170</v>
      </c>
      <c r="L330" s="284"/>
      <c r="M330" s="285" t="s">
        <v>19</v>
      </c>
      <c r="N330" s="286" t="s">
        <v>41</v>
      </c>
      <c r="O330" s="87"/>
      <c r="P330" s="224">
        <f>O330*H330</f>
        <v>0</v>
      </c>
      <c r="Q330" s="224">
        <v>0.023</v>
      </c>
      <c r="R330" s="224">
        <f>Q330*H330</f>
        <v>0.069000000000000006</v>
      </c>
      <c r="S330" s="224">
        <v>0</v>
      </c>
      <c r="T330" s="225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6" t="s">
        <v>217</v>
      </c>
      <c r="AT330" s="226" t="s">
        <v>306</v>
      </c>
      <c r="AU330" s="226" t="s">
        <v>79</v>
      </c>
      <c r="AY330" s="20" t="s">
        <v>164</v>
      </c>
      <c r="BE330" s="227">
        <f>IF(N330="základní",J330,0)</f>
        <v>0</v>
      </c>
      <c r="BF330" s="227">
        <f>IF(N330="snížená",J330,0)</f>
        <v>0</v>
      </c>
      <c r="BG330" s="227">
        <f>IF(N330="zákl. přenesená",J330,0)</f>
        <v>0</v>
      </c>
      <c r="BH330" s="227">
        <f>IF(N330="sníž. přenesená",J330,0)</f>
        <v>0</v>
      </c>
      <c r="BI330" s="227">
        <f>IF(N330="nulová",J330,0)</f>
        <v>0</v>
      </c>
      <c r="BJ330" s="20" t="s">
        <v>77</v>
      </c>
      <c r="BK330" s="227">
        <f>ROUND(I330*H330,2)</f>
        <v>0</v>
      </c>
      <c r="BL330" s="20" t="s">
        <v>171</v>
      </c>
      <c r="BM330" s="226" t="s">
        <v>1517</v>
      </c>
    </row>
    <row r="331" s="2" customFormat="1">
      <c r="A331" s="41"/>
      <c r="B331" s="42"/>
      <c r="C331" s="43"/>
      <c r="D331" s="235" t="s">
        <v>479</v>
      </c>
      <c r="E331" s="43"/>
      <c r="F331" s="291" t="s">
        <v>680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479</v>
      </c>
      <c r="AU331" s="20" t="s">
        <v>79</v>
      </c>
    </row>
    <row r="332" s="2" customFormat="1" ht="16.5" customHeight="1">
      <c r="A332" s="41"/>
      <c r="B332" s="42"/>
      <c r="C332" s="277" t="s">
        <v>1518</v>
      </c>
      <c r="D332" s="277" t="s">
        <v>306</v>
      </c>
      <c r="E332" s="278" t="s">
        <v>693</v>
      </c>
      <c r="F332" s="279" t="s">
        <v>694</v>
      </c>
      <c r="G332" s="280" t="s">
        <v>385</v>
      </c>
      <c r="H332" s="281">
        <v>1</v>
      </c>
      <c r="I332" s="282"/>
      <c r="J332" s="283">
        <f>ROUND(I332*H332,2)</f>
        <v>0</v>
      </c>
      <c r="K332" s="279" t="s">
        <v>170</v>
      </c>
      <c r="L332" s="284"/>
      <c r="M332" s="285" t="s">
        <v>19</v>
      </c>
      <c r="N332" s="286" t="s">
        <v>41</v>
      </c>
      <c r="O332" s="87"/>
      <c r="P332" s="224">
        <f>O332*H332</f>
        <v>0</v>
      </c>
      <c r="Q332" s="224">
        <v>0.0023800000000000002</v>
      </c>
      <c r="R332" s="224">
        <f>Q332*H332</f>
        <v>0.0023800000000000002</v>
      </c>
      <c r="S332" s="224">
        <v>0</v>
      </c>
      <c r="T332" s="225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26" t="s">
        <v>217</v>
      </c>
      <c r="AT332" s="226" t="s">
        <v>306</v>
      </c>
      <c r="AU332" s="226" t="s">
        <v>79</v>
      </c>
      <c r="AY332" s="20" t="s">
        <v>164</v>
      </c>
      <c r="BE332" s="227">
        <f>IF(N332="základní",J332,0)</f>
        <v>0</v>
      </c>
      <c r="BF332" s="227">
        <f>IF(N332="snížená",J332,0)</f>
        <v>0</v>
      </c>
      <c r="BG332" s="227">
        <f>IF(N332="zákl. přenesená",J332,0)</f>
        <v>0</v>
      </c>
      <c r="BH332" s="227">
        <f>IF(N332="sníž. přenesená",J332,0)</f>
        <v>0</v>
      </c>
      <c r="BI332" s="227">
        <f>IF(N332="nulová",J332,0)</f>
        <v>0</v>
      </c>
      <c r="BJ332" s="20" t="s">
        <v>77</v>
      </c>
      <c r="BK332" s="227">
        <f>ROUND(I332*H332,2)</f>
        <v>0</v>
      </c>
      <c r="BL332" s="20" t="s">
        <v>171</v>
      </c>
      <c r="BM332" s="226" t="s">
        <v>1519</v>
      </c>
    </row>
    <row r="333" s="2" customFormat="1" ht="24.15" customHeight="1">
      <c r="A333" s="41"/>
      <c r="B333" s="42"/>
      <c r="C333" s="215" t="s">
        <v>1520</v>
      </c>
      <c r="D333" s="215" t="s">
        <v>166</v>
      </c>
      <c r="E333" s="216" t="s">
        <v>1521</v>
      </c>
      <c r="F333" s="217" t="s">
        <v>1522</v>
      </c>
      <c r="G333" s="218" t="s">
        <v>385</v>
      </c>
      <c r="H333" s="219">
        <v>2</v>
      </c>
      <c r="I333" s="220"/>
      <c r="J333" s="221">
        <f>ROUND(I333*H333,2)</f>
        <v>0</v>
      </c>
      <c r="K333" s="217" t="s">
        <v>170</v>
      </c>
      <c r="L333" s="47"/>
      <c r="M333" s="222" t="s">
        <v>19</v>
      </c>
      <c r="N333" s="223" t="s">
        <v>41</v>
      </c>
      <c r="O333" s="87"/>
      <c r="P333" s="224">
        <f>O333*H333</f>
        <v>0</v>
      </c>
      <c r="Q333" s="224">
        <v>0.00545</v>
      </c>
      <c r="R333" s="224">
        <f>Q333*H333</f>
        <v>0.0109</v>
      </c>
      <c r="S333" s="224">
        <v>0</v>
      </c>
      <c r="T333" s="225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6" t="s">
        <v>171</v>
      </c>
      <c r="AT333" s="226" t="s">
        <v>166</v>
      </c>
      <c r="AU333" s="226" t="s">
        <v>79</v>
      </c>
      <c r="AY333" s="20" t="s">
        <v>164</v>
      </c>
      <c r="BE333" s="227">
        <f>IF(N333="základní",J333,0)</f>
        <v>0</v>
      </c>
      <c r="BF333" s="227">
        <f>IF(N333="snížená",J333,0)</f>
        <v>0</v>
      </c>
      <c r="BG333" s="227">
        <f>IF(N333="zákl. přenesená",J333,0)</f>
        <v>0</v>
      </c>
      <c r="BH333" s="227">
        <f>IF(N333="sníž. přenesená",J333,0)</f>
        <v>0</v>
      </c>
      <c r="BI333" s="227">
        <f>IF(N333="nulová",J333,0)</f>
        <v>0</v>
      </c>
      <c r="BJ333" s="20" t="s">
        <v>77</v>
      </c>
      <c r="BK333" s="227">
        <f>ROUND(I333*H333,2)</f>
        <v>0</v>
      </c>
      <c r="BL333" s="20" t="s">
        <v>171</v>
      </c>
      <c r="BM333" s="226" t="s">
        <v>1523</v>
      </c>
    </row>
    <row r="334" s="2" customFormat="1">
      <c r="A334" s="41"/>
      <c r="B334" s="42"/>
      <c r="C334" s="43"/>
      <c r="D334" s="228" t="s">
        <v>173</v>
      </c>
      <c r="E334" s="43"/>
      <c r="F334" s="229" t="s">
        <v>1524</v>
      </c>
      <c r="G334" s="43"/>
      <c r="H334" s="43"/>
      <c r="I334" s="230"/>
      <c r="J334" s="43"/>
      <c r="K334" s="43"/>
      <c r="L334" s="47"/>
      <c r="M334" s="231"/>
      <c r="N334" s="232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173</v>
      </c>
      <c r="AU334" s="20" t="s">
        <v>79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1525</v>
      </c>
      <c r="G335" s="234"/>
      <c r="H335" s="238">
        <v>2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79</v>
      </c>
      <c r="AV335" s="13" t="s">
        <v>79</v>
      </c>
      <c r="AW335" s="13" t="s">
        <v>32</v>
      </c>
      <c r="AX335" s="13" t="s">
        <v>70</v>
      </c>
      <c r="AY335" s="244" t="s">
        <v>164</v>
      </c>
    </row>
    <row r="336" s="14" customFormat="1">
      <c r="A336" s="14"/>
      <c r="B336" s="245"/>
      <c r="C336" s="246"/>
      <c r="D336" s="235" t="s">
        <v>175</v>
      </c>
      <c r="E336" s="247" t="s">
        <v>19</v>
      </c>
      <c r="F336" s="248" t="s">
        <v>177</v>
      </c>
      <c r="G336" s="246"/>
      <c r="H336" s="249">
        <v>2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175</v>
      </c>
      <c r="AU336" s="255" t="s">
        <v>79</v>
      </c>
      <c r="AV336" s="14" t="s">
        <v>171</v>
      </c>
      <c r="AW336" s="14" t="s">
        <v>32</v>
      </c>
      <c r="AX336" s="14" t="s">
        <v>77</v>
      </c>
      <c r="AY336" s="255" t="s">
        <v>164</v>
      </c>
    </row>
    <row r="337" s="2" customFormat="1" ht="16.5" customHeight="1">
      <c r="A337" s="41"/>
      <c r="B337" s="42"/>
      <c r="C337" s="277" t="s">
        <v>1526</v>
      </c>
      <c r="D337" s="277" t="s">
        <v>306</v>
      </c>
      <c r="E337" s="278" t="s">
        <v>1527</v>
      </c>
      <c r="F337" s="279" t="s">
        <v>1528</v>
      </c>
      <c r="G337" s="280" t="s">
        <v>385</v>
      </c>
      <c r="H337" s="281">
        <v>2</v>
      </c>
      <c r="I337" s="282"/>
      <c r="J337" s="283">
        <f>ROUND(I337*H337,2)</f>
        <v>0</v>
      </c>
      <c r="K337" s="279" t="s">
        <v>170</v>
      </c>
      <c r="L337" s="284"/>
      <c r="M337" s="285" t="s">
        <v>19</v>
      </c>
      <c r="N337" s="286" t="s">
        <v>41</v>
      </c>
      <c r="O337" s="87"/>
      <c r="P337" s="224">
        <f>O337*H337</f>
        <v>0</v>
      </c>
      <c r="Q337" s="224">
        <v>0.14899999999999999</v>
      </c>
      <c r="R337" s="224">
        <f>Q337*H337</f>
        <v>0.29799999999999999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217</v>
      </c>
      <c r="AT337" s="226" t="s">
        <v>306</v>
      </c>
      <c r="AU337" s="226" t="s">
        <v>79</v>
      </c>
      <c r="AY337" s="20" t="s">
        <v>164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77</v>
      </c>
      <c r="BK337" s="227">
        <f>ROUND(I337*H337,2)</f>
        <v>0</v>
      </c>
      <c r="BL337" s="20" t="s">
        <v>171</v>
      </c>
      <c r="BM337" s="226" t="s">
        <v>1529</v>
      </c>
    </row>
    <row r="338" s="2" customFormat="1">
      <c r="A338" s="41"/>
      <c r="B338" s="42"/>
      <c r="C338" s="43"/>
      <c r="D338" s="235" t="s">
        <v>479</v>
      </c>
      <c r="E338" s="43"/>
      <c r="F338" s="291" t="s">
        <v>1530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479</v>
      </c>
      <c r="AU338" s="20" t="s">
        <v>79</v>
      </c>
    </row>
    <row r="339" s="2" customFormat="1" ht="16.5" customHeight="1">
      <c r="A339" s="41"/>
      <c r="B339" s="42"/>
      <c r="C339" s="215" t="s">
        <v>1531</v>
      </c>
      <c r="D339" s="215" t="s">
        <v>166</v>
      </c>
      <c r="E339" s="216" t="s">
        <v>712</v>
      </c>
      <c r="F339" s="217" t="s">
        <v>713</v>
      </c>
      <c r="G339" s="218" t="s">
        <v>385</v>
      </c>
      <c r="H339" s="219">
        <v>6</v>
      </c>
      <c r="I339" s="220"/>
      <c r="J339" s="221">
        <f>ROUND(I339*H339,2)</f>
        <v>0</v>
      </c>
      <c r="K339" s="217" t="s">
        <v>19</v>
      </c>
      <c r="L339" s="47"/>
      <c r="M339" s="222" t="s">
        <v>19</v>
      </c>
      <c r="N339" s="223" t="s">
        <v>41</v>
      </c>
      <c r="O339" s="87"/>
      <c r="P339" s="224">
        <f>O339*H339</f>
        <v>0</v>
      </c>
      <c r="Q339" s="224">
        <v>0.040000000000000001</v>
      </c>
      <c r="R339" s="224">
        <f>Q339*H339</f>
        <v>0.23999999999999999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171</v>
      </c>
      <c r="AT339" s="226" t="s">
        <v>166</v>
      </c>
      <c r="AU339" s="226" t="s">
        <v>79</v>
      </c>
      <c r="AY339" s="20" t="s">
        <v>164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77</v>
      </c>
      <c r="BK339" s="227">
        <f>ROUND(I339*H339,2)</f>
        <v>0</v>
      </c>
      <c r="BL339" s="20" t="s">
        <v>171</v>
      </c>
      <c r="BM339" s="226" t="s">
        <v>1532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1533</v>
      </c>
      <c r="G340" s="234"/>
      <c r="H340" s="238">
        <v>6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79</v>
      </c>
      <c r="AV340" s="13" t="s">
        <v>79</v>
      </c>
      <c r="AW340" s="13" t="s">
        <v>32</v>
      </c>
      <c r="AX340" s="13" t="s">
        <v>70</v>
      </c>
      <c r="AY340" s="244" t="s">
        <v>164</v>
      </c>
    </row>
    <row r="341" s="14" customFormat="1">
      <c r="A341" s="14"/>
      <c r="B341" s="245"/>
      <c r="C341" s="246"/>
      <c r="D341" s="235" t="s">
        <v>175</v>
      </c>
      <c r="E341" s="247" t="s">
        <v>19</v>
      </c>
      <c r="F341" s="248" t="s">
        <v>177</v>
      </c>
      <c r="G341" s="246"/>
      <c r="H341" s="249">
        <v>6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175</v>
      </c>
      <c r="AU341" s="255" t="s">
        <v>79</v>
      </c>
      <c r="AV341" s="14" t="s">
        <v>171</v>
      </c>
      <c r="AW341" s="14" t="s">
        <v>32</v>
      </c>
      <c r="AX341" s="14" t="s">
        <v>77</v>
      </c>
      <c r="AY341" s="255" t="s">
        <v>164</v>
      </c>
    </row>
    <row r="342" s="2" customFormat="1" ht="16.5" customHeight="1">
      <c r="A342" s="41"/>
      <c r="B342" s="42"/>
      <c r="C342" s="277" t="s">
        <v>1534</v>
      </c>
      <c r="D342" s="277" t="s">
        <v>306</v>
      </c>
      <c r="E342" s="278" t="s">
        <v>717</v>
      </c>
      <c r="F342" s="279" t="s">
        <v>718</v>
      </c>
      <c r="G342" s="280" t="s">
        <v>385</v>
      </c>
      <c r="H342" s="281">
        <v>6</v>
      </c>
      <c r="I342" s="282"/>
      <c r="J342" s="283">
        <f>ROUND(I342*H342,2)</f>
        <v>0</v>
      </c>
      <c r="K342" s="279" t="s">
        <v>170</v>
      </c>
      <c r="L342" s="284"/>
      <c r="M342" s="285" t="s">
        <v>19</v>
      </c>
      <c r="N342" s="286" t="s">
        <v>41</v>
      </c>
      <c r="O342" s="87"/>
      <c r="P342" s="224">
        <f>O342*H342</f>
        <v>0</v>
      </c>
      <c r="Q342" s="224">
        <v>0.011100000000000001</v>
      </c>
      <c r="R342" s="224">
        <f>Q342*H342</f>
        <v>0.066600000000000006</v>
      </c>
      <c r="S342" s="224">
        <v>0</v>
      </c>
      <c r="T342" s="225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6" t="s">
        <v>217</v>
      </c>
      <c r="AT342" s="226" t="s">
        <v>306</v>
      </c>
      <c r="AU342" s="226" t="s">
        <v>79</v>
      </c>
      <c r="AY342" s="20" t="s">
        <v>164</v>
      </c>
      <c r="BE342" s="227">
        <f>IF(N342="základní",J342,0)</f>
        <v>0</v>
      </c>
      <c r="BF342" s="227">
        <f>IF(N342="snížená",J342,0)</f>
        <v>0</v>
      </c>
      <c r="BG342" s="227">
        <f>IF(N342="zákl. přenesená",J342,0)</f>
        <v>0</v>
      </c>
      <c r="BH342" s="227">
        <f>IF(N342="sníž. přenesená",J342,0)</f>
        <v>0</v>
      </c>
      <c r="BI342" s="227">
        <f>IF(N342="nulová",J342,0)</f>
        <v>0</v>
      </c>
      <c r="BJ342" s="20" t="s">
        <v>77</v>
      </c>
      <c r="BK342" s="227">
        <f>ROUND(I342*H342,2)</f>
        <v>0</v>
      </c>
      <c r="BL342" s="20" t="s">
        <v>171</v>
      </c>
      <c r="BM342" s="226" t="s">
        <v>1535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1536</v>
      </c>
      <c r="G343" s="234"/>
      <c r="H343" s="238">
        <v>6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79</v>
      </c>
      <c r="AV343" s="13" t="s">
        <v>79</v>
      </c>
      <c r="AW343" s="13" t="s">
        <v>32</v>
      </c>
      <c r="AX343" s="13" t="s">
        <v>70</v>
      </c>
      <c r="AY343" s="244" t="s">
        <v>164</v>
      </c>
    </row>
    <row r="344" s="14" customFormat="1">
      <c r="A344" s="14"/>
      <c r="B344" s="245"/>
      <c r="C344" s="246"/>
      <c r="D344" s="235" t="s">
        <v>175</v>
      </c>
      <c r="E344" s="247" t="s">
        <v>19</v>
      </c>
      <c r="F344" s="248" t="s">
        <v>177</v>
      </c>
      <c r="G344" s="246"/>
      <c r="H344" s="249">
        <v>6</v>
      </c>
      <c r="I344" s="250"/>
      <c r="J344" s="246"/>
      <c r="K344" s="246"/>
      <c r="L344" s="251"/>
      <c r="M344" s="252"/>
      <c r="N344" s="253"/>
      <c r="O344" s="253"/>
      <c r="P344" s="253"/>
      <c r="Q344" s="253"/>
      <c r="R344" s="253"/>
      <c r="S344" s="253"/>
      <c r="T344" s="25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5" t="s">
        <v>175</v>
      </c>
      <c r="AU344" s="255" t="s">
        <v>79</v>
      </c>
      <c r="AV344" s="14" t="s">
        <v>171</v>
      </c>
      <c r="AW344" s="14" t="s">
        <v>32</v>
      </c>
      <c r="AX344" s="14" t="s">
        <v>77</v>
      </c>
      <c r="AY344" s="255" t="s">
        <v>164</v>
      </c>
    </row>
    <row r="345" s="2" customFormat="1" ht="16.5" customHeight="1">
      <c r="A345" s="41"/>
      <c r="B345" s="42"/>
      <c r="C345" s="277" t="s">
        <v>1537</v>
      </c>
      <c r="D345" s="277" t="s">
        <v>306</v>
      </c>
      <c r="E345" s="278" t="s">
        <v>722</v>
      </c>
      <c r="F345" s="279" t="s">
        <v>723</v>
      </c>
      <c r="G345" s="280" t="s">
        <v>385</v>
      </c>
      <c r="H345" s="281">
        <v>6</v>
      </c>
      <c r="I345" s="282"/>
      <c r="J345" s="283">
        <f>ROUND(I345*H345,2)</f>
        <v>0</v>
      </c>
      <c r="K345" s="279" t="s">
        <v>170</v>
      </c>
      <c r="L345" s="284"/>
      <c r="M345" s="285" t="s">
        <v>19</v>
      </c>
      <c r="N345" s="286" t="s">
        <v>41</v>
      </c>
      <c r="O345" s="87"/>
      <c r="P345" s="224">
        <f>O345*H345</f>
        <v>0</v>
      </c>
      <c r="Q345" s="224">
        <v>0.00029999999999999997</v>
      </c>
      <c r="R345" s="224">
        <f>Q345*H345</f>
        <v>0.0018</v>
      </c>
      <c r="S345" s="224">
        <v>0</v>
      </c>
      <c r="T345" s="225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6" t="s">
        <v>217</v>
      </c>
      <c r="AT345" s="226" t="s">
        <v>306</v>
      </c>
      <c r="AU345" s="226" t="s">
        <v>79</v>
      </c>
      <c r="AY345" s="20" t="s">
        <v>164</v>
      </c>
      <c r="BE345" s="227">
        <f>IF(N345="základní",J345,0)</f>
        <v>0</v>
      </c>
      <c r="BF345" s="227">
        <f>IF(N345="snížená",J345,0)</f>
        <v>0</v>
      </c>
      <c r="BG345" s="227">
        <f>IF(N345="zákl. přenesená",J345,0)</f>
        <v>0</v>
      </c>
      <c r="BH345" s="227">
        <f>IF(N345="sníž. přenesená",J345,0)</f>
        <v>0</v>
      </c>
      <c r="BI345" s="227">
        <f>IF(N345="nulová",J345,0)</f>
        <v>0</v>
      </c>
      <c r="BJ345" s="20" t="s">
        <v>77</v>
      </c>
      <c r="BK345" s="227">
        <f>ROUND(I345*H345,2)</f>
        <v>0</v>
      </c>
      <c r="BL345" s="20" t="s">
        <v>171</v>
      </c>
      <c r="BM345" s="226" t="s">
        <v>1538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1539</v>
      </c>
      <c r="G346" s="234"/>
      <c r="H346" s="238">
        <v>6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79</v>
      </c>
      <c r="AV346" s="13" t="s">
        <v>79</v>
      </c>
      <c r="AW346" s="13" t="s">
        <v>32</v>
      </c>
      <c r="AX346" s="13" t="s">
        <v>70</v>
      </c>
      <c r="AY346" s="244" t="s">
        <v>164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177</v>
      </c>
      <c r="G347" s="246"/>
      <c r="H347" s="249">
        <v>6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79</v>
      </c>
      <c r="AV347" s="14" t="s">
        <v>171</v>
      </c>
      <c r="AW347" s="14" t="s">
        <v>32</v>
      </c>
      <c r="AX347" s="14" t="s">
        <v>77</v>
      </c>
      <c r="AY347" s="255" t="s">
        <v>164</v>
      </c>
    </row>
    <row r="348" s="2" customFormat="1" ht="16.5" customHeight="1">
      <c r="A348" s="41"/>
      <c r="B348" s="42"/>
      <c r="C348" s="215" t="s">
        <v>1540</v>
      </c>
      <c r="D348" s="215" t="s">
        <v>166</v>
      </c>
      <c r="E348" s="216" t="s">
        <v>727</v>
      </c>
      <c r="F348" s="217" t="s">
        <v>728</v>
      </c>
      <c r="G348" s="218" t="s">
        <v>385</v>
      </c>
      <c r="H348" s="219">
        <v>4</v>
      </c>
      <c r="I348" s="220"/>
      <c r="J348" s="221">
        <f>ROUND(I348*H348,2)</f>
        <v>0</v>
      </c>
      <c r="K348" s="217" t="s">
        <v>19</v>
      </c>
      <c r="L348" s="47"/>
      <c r="M348" s="222" t="s">
        <v>19</v>
      </c>
      <c r="N348" s="223" t="s">
        <v>41</v>
      </c>
      <c r="O348" s="87"/>
      <c r="P348" s="224">
        <f>O348*H348</f>
        <v>0</v>
      </c>
      <c r="Q348" s="224">
        <v>0.050000000000000003</v>
      </c>
      <c r="R348" s="224">
        <f>Q348*H348</f>
        <v>0.20000000000000001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171</v>
      </c>
      <c r="AT348" s="226" t="s">
        <v>166</v>
      </c>
      <c r="AU348" s="226" t="s">
        <v>79</v>
      </c>
      <c r="AY348" s="20" t="s">
        <v>164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77</v>
      </c>
      <c r="BK348" s="227">
        <f>ROUND(I348*H348,2)</f>
        <v>0</v>
      </c>
      <c r="BL348" s="20" t="s">
        <v>171</v>
      </c>
      <c r="BM348" s="226" t="s">
        <v>1541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1542</v>
      </c>
      <c r="G349" s="234"/>
      <c r="H349" s="238">
        <v>4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79</v>
      </c>
      <c r="AV349" s="13" t="s">
        <v>79</v>
      </c>
      <c r="AW349" s="13" t="s">
        <v>32</v>
      </c>
      <c r="AX349" s="13" t="s">
        <v>70</v>
      </c>
      <c r="AY349" s="244" t="s">
        <v>164</v>
      </c>
    </row>
    <row r="350" s="14" customFormat="1">
      <c r="A350" s="14"/>
      <c r="B350" s="245"/>
      <c r="C350" s="246"/>
      <c r="D350" s="235" t="s">
        <v>175</v>
      </c>
      <c r="E350" s="247" t="s">
        <v>19</v>
      </c>
      <c r="F350" s="248" t="s">
        <v>177</v>
      </c>
      <c r="G350" s="246"/>
      <c r="H350" s="249">
        <v>4</v>
      </c>
      <c r="I350" s="250"/>
      <c r="J350" s="246"/>
      <c r="K350" s="246"/>
      <c r="L350" s="251"/>
      <c r="M350" s="252"/>
      <c r="N350" s="253"/>
      <c r="O350" s="253"/>
      <c r="P350" s="253"/>
      <c r="Q350" s="253"/>
      <c r="R350" s="253"/>
      <c r="S350" s="253"/>
      <c r="T350" s="25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5" t="s">
        <v>175</v>
      </c>
      <c r="AU350" s="255" t="s">
        <v>79</v>
      </c>
      <c r="AV350" s="14" t="s">
        <v>171</v>
      </c>
      <c r="AW350" s="14" t="s">
        <v>32</v>
      </c>
      <c r="AX350" s="14" t="s">
        <v>77</v>
      </c>
      <c r="AY350" s="255" t="s">
        <v>164</v>
      </c>
    </row>
    <row r="351" s="2" customFormat="1" ht="16.5" customHeight="1">
      <c r="A351" s="41"/>
      <c r="B351" s="42"/>
      <c r="C351" s="277" t="s">
        <v>1543</v>
      </c>
      <c r="D351" s="277" t="s">
        <v>306</v>
      </c>
      <c r="E351" s="278" t="s">
        <v>732</v>
      </c>
      <c r="F351" s="279" t="s">
        <v>733</v>
      </c>
      <c r="G351" s="280" t="s">
        <v>385</v>
      </c>
      <c r="H351" s="281">
        <v>4</v>
      </c>
      <c r="I351" s="282"/>
      <c r="J351" s="283">
        <f>ROUND(I351*H351,2)</f>
        <v>0</v>
      </c>
      <c r="K351" s="279" t="s">
        <v>170</v>
      </c>
      <c r="L351" s="284"/>
      <c r="M351" s="285" t="s">
        <v>19</v>
      </c>
      <c r="N351" s="286" t="s">
        <v>41</v>
      </c>
      <c r="O351" s="87"/>
      <c r="P351" s="224">
        <f>O351*H351</f>
        <v>0</v>
      </c>
      <c r="Q351" s="224">
        <v>0.023800000000000002</v>
      </c>
      <c r="R351" s="224">
        <f>Q351*H351</f>
        <v>0.095200000000000007</v>
      </c>
      <c r="S351" s="224">
        <v>0</v>
      </c>
      <c r="T351" s="225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6" t="s">
        <v>217</v>
      </c>
      <c r="AT351" s="226" t="s">
        <v>306</v>
      </c>
      <c r="AU351" s="226" t="s">
        <v>79</v>
      </c>
      <c r="AY351" s="20" t="s">
        <v>164</v>
      </c>
      <c r="BE351" s="227">
        <f>IF(N351="základní",J351,0)</f>
        <v>0</v>
      </c>
      <c r="BF351" s="227">
        <f>IF(N351="snížená",J351,0)</f>
        <v>0</v>
      </c>
      <c r="BG351" s="227">
        <f>IF(N351="zákl. přenesená",J351,0)</f>
        <v>0</v>
      </c>
      <c r="BH351" s="227">
        <f>IF(N351="sníž. přenesená",J351,0)</f>
        <v>0</v>
      </c>
      <c r="BI351" s="227">
        <f>IF(N351="nulová",J351,0)</f>
        <v>0</v>
      </c>
      <c r="BJ351" s="20" t="s">
        <v>77</v>
      </c>
      <c r="BK351" s="227">
        <f>ROUND(I351*H351,2)</f>
        <v>0</v>
      </c>
      <c r="BL351" s="20" t="s">
        <v>171</v>
      </c>
      <c r="BM351" s="226" t="s">
        <v>1544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1545</v>
      </c>
      <c r="G352" s="234"/>
      <c r="H352" s="238">
        <v>4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79</v>
      </c>
      <c r="AV352" s="13" t="s">
        <v>79</v>
      </c>
      <c r="AW352" s="13" t="s">
        <v>32</v>
      </c>
      <c r="AX352" s="13" t="s">
        <v>70</v>
      </c>
      <c r="AY352" s="244" t="s">
        <v>164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177</v>
      </c>
      <c r="G353" s="246"/>
      <c r="H353" s="249">
        <v>4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79</v>
      </c>
      <c r="AV353" s="14" t="s">
        <v>171</v>
      </c>
      <c r="AW353" s="14" t="s">
        <v>32</v>
      </c>
      <c r="AX353" s="14" t="s">
        <v>77</v>
      </c>
      <c r="AY353" s="255" t="s">
        <v>164</v>
      </c>
    </row>
    <row r="354" s="2" customFormat="1" ht="16.5" customHeight="1">
      <c r="A354" s="41"/>
      <c r="B354" s="42"/>
      <c r="C354" s="277" t="s">
        <v>640</v>
      </c>
      <c r="D354" s="277" t="s">
        <v>306</v>
      </c>
      <c r="E354" s="278" t="s">
        <v>737</v>
      </c>
      <c r="F354" s="279" t="s">
        <v>738</v>
      </c>
      <c r="G354" s="280" t="s">
        <v>385</v>
      </c>
      <c r="H354" s="281">
        <v>4</v>
      </c>
      <c r="I354" s="282"/>
      <c r="J354" s="283">
        <f>ROUND(I354*H354,2)</f>
        <v>0</v>
      </c>
      <c r="K354" s="279" t="s">
        <v>170</v>
      </c>
      <c r="L354" s="284"/>
      <c r="M354" s="285" t="s">
        <v>19</v>
      </c>
      <c r="N354" s="286" t="s">
        <v>41</v>
      </c>
      <c r="O354" s="87"/>
      <c r="P354" s="224">
        <f>O354*H354</f>
        <v>0</v>
      </c>
      <c r="Q354" s="224">
        <v>0.0025000000000000001</v>
      </c>
      <c r="R354" s="224">
        <f>Q354*H354</f>
        <v>0.01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217</v>
      </c>
      <c r="AT354" s="226" t="s">
        <v>306</v>
      </c>
      <c r="AU354" s="226" t="s">
        <v>79</v>
      </c>
      <c r="AY354" s="20" t="s">
        <v>164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77</v>
      </c>
      <c r="BK354" s="227">
        <f>ROUND(I354*H354,2)</f>
        <v>0</v>
      </c>
      <c r="BL354" s="20" t="s">
        <v>171</v>
      </c>
      <c r="BM354" s="226" t="s">
        <v>1546</v>
      </c>
    </row>
    <row r="355" s="13" customFormat="1">
      <c r="A355" s="13"/>
      <c r="B355" s="233"/>
      <c r="C355" s="234"/>
      <c r="D355" s="235" t="s">
        <v>175</v>
      </c>
      <c r="E355" s="236" t="s">
        <v>19</v>
      </c>
      <c r="F355" s="237" t="s">
        <v>1547</v>
      </c>
      <c r="G355" s="234"/>
      <c r="H355" s="238">
        <v>4</v>
      </c>
      <c r="I355" s="239"/>
      <c r="J355" s="234"/>
      <c r="K355" s="234"/>
      <c r="L355" s="240"/>
      <c r="M355" s="241"/>
      <c r="N355" s="242"/>
      <c r="O355" s="242"/>
      <c r="P355" s="242"/>
      <c r="Q355" s="242"/>
      <c r="R355" s="242"/>
      <c r="S355" s="242"/>
      <c r="T355" s="24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4" t="s">
        <v>175</v>
      </c>
      <c r="AU355" s="244" t="s">
        <v>79</v>
      </c>
      <c r="AV355" s="13" t="s">
        <v>79</v>
      </c>
      <c r="AW355" s="13" t="s">
        <v>32</v>
      </c>
      <c r="AX355" s="13" t="s">
        <v>70</v>
      </c>
      <c r="AY355" s="244" t="s">
        <v>164</v>
      </c>
    </row>
    <row r="356" s="14" customFormat="1">
      <c r="A356" s="14"/>
      <c r="B356" s="245"/>
      <c r="C356" s="246"/>
      <c r="D356" s="235" t="s">
        <v>175</v>
      </c>
      <c r="E356" s="247" t="s">
        <v>19</v>
      </c>
      <c r="F356" s="248" t="s">
        <v>177</v>
      </c>
      <c r="G356" s="246"/>
      <c r="H356" s="249">
        <v>4</v>
      </c>
      <c r="I356" s="250"/>
      <c r="J356" s="246"/>
      <c r="K356" s="246"/>
      <c r="L356" s="251"/>
      <c r="M356" s="252"/>
      <c r="N356" s="253"/>
      <c r="O356" s="253"/>
      <c r="P356" s="253"/>
      <c r="Q356" s="253"/>
      <c r="R356" s="253"/>
      <c r="S356" s="253"/>
      <c r="T356" s="25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5" t="s">
        <v>175</v>
      </c>
      <c r="AU356" s="255" t="s">
        <v>79</v>
      </c>
      <c r="AV356" s="14" t="s">
        <v>171</v>
      </c>
      <c r="AW356" s="14" t="s">
        <v>32</v>
      </c>
      <c r="AX356" s="14" t="s">
        <v>77</v>
      </c>
      <c r="AY356" s="255" t="s">
        <v>164</v>
      </c>
    </row>
    <row r="357" s="2" customFormat="1" ht="16.5" customHeight="1">
      <c r="A357" s="41"/>
      <c r="B357" s="42"/>
      <c r="C357" s="215" t="s">
        <v>1548</v>
      </c>
      <c r="D357" s="215" t="s">
        <v>166</v>
      </c>
      <c r="E357" s="216" t="s">
        <v>742</v>
      </c>
      <c r="F357" s="217" t="s">
        <v>743</v>
      </c>
      <c r="G357" s="218" t="s">
        <v>385</v>
      </c>
      <c r="H357" s="219">
        <v>10</v>
      </c>
      <c r="I357" s="220"/>
      <c r="J357" s="221">
        <f>ROUND(I357*H357,2)</f>
        <v>0</v>
      </c>
      <c r="K357" s="217" t="s">
        <v>19</v>
      </c>
      <c r="L357" s="47"/>
      <c r="M357" s="222" t="s">
        <v>19</v>
      </c>
      <c r="N357" s="223" t="s">
        <v>41</v>
      </c>
      <c r="O357" s="87"/>
      <c r="P357" s="224">
        <f>O357*H357</f>
        <v>0</v>
      </c>
      <c r="Q357" s="224">
        <v>0</v>
      </c>
      <c r="R357" s="224">
        <f>Q357*H357</f>
        <v>0</v>
      </c>
      <c r="S357" s="224">
        <v>0</v>
      </c>
      <c r="T357" s="225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6" t="s">
        <v>744</v>
      </c>
      <c r="AT357" s="226" t="s">
        <v>166</v>
      </c>
      <c r="AU357" s="226" t="s">
        <v>79</v>
      </c>
      <c r="AY357" s="20" t="s">
        <v>164</v>
      </c>
      <c r="BE357" s="227">
        <f>IF(N357="základní",J357,0)</f>
        <v>0</v>
      </c>
      <c r="BF357" s="227">
        <f>IF(N357="snížená",J357,0)</f>
        <v>0</v>
      </c>
      <c r="BG357" s="227">
        <f>IF(N357="zákl. přenesená",J357,0)</f>
        <v>0</v>
      </c>
      <c r="BH357" s="227">
        <f>IF(N357="sníž. přenesená",J357,0)</f>
        <v>0</v>
      </c>
      <c r="BI357" s="227">
        <f>IF(N357="nulová",J357,0)</f>
        <v>0</v>
      </c>
      <c r="BJ357" s="20" t="s">
        <v>77</v>
      </c>
      <c r="BK357" s="227">
        <f>ROUND(I357*H357,2)</f>
        <v>0</v>
      </c>
      <c r="BL357" s="20" t="s">
        <v>744</v>
      </c>
      <c r="BM357" s="226" t="s">
        <v>1549</v>
      </c>
    </row>
    <row r="358" s="2" customFormat="1" ht="16.5" customHeight="1">
      <c r="A358" s="41"/>
      <c r="B358" s="42"/>
      <c r="C358" s="215" t="s">
        <v>1550</v>
      </c>
      <c r="D358" s="215" t="s">
        <v>166</v>
      </c>
      <c r="E358" s="216" t="s">
        <v>747</v>
      </c>
      <c r="F358" s="217" t="s">
        <v>748</v>
      </c>
      <c r="G358" s="218" t="s">
        <v>385</v>
      </c>
      <c r="H358" s="219">
        <v>10</v>
      </c>
      <c r="I358" s="220"/>
      <c r="J358" s="221">
        <f>ROUND(I358*H358,2)</f>
        <v>0</v>
      </c>
      <c r="K358" s="217" t="s">
        <v>19</v>
      </c>
      <c r="L358" s="47"/>
      <c r="M358" s="222" t="s">
        <v>19</v>
      </c>
      <c r="N358" s="223" t="s">
        <v>41</v>
      </c>
      <c r="O358" s="87"/>
      <c r="P358" s="224">
        <f>O358*H358</f>
        <v>0</v>
      </c>
      <c r="Q358" s="224">
        <v>0.025000000000000001</v>
      </c>
      <c r="R358" s="224">
        <f>Q358*H358</f>
        <v>0.25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171</v>
      </c>
      <c r="AT358" s="226" t="s">
        <v>166</v>
      </c>
      <c r="AU358" s="226" t="s">
        <v>79</v>
      </c>
      <c r="AY358" s="20" t="s">
        <v>164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77</v>
      </c>
      <c r="BK358" s="227">
        <f>ROUND(I358*H358,2)</f>
        <v>0</v>
      </c>
      <c r="BL358" s="20" t="s">
        <v>171</v>
      </c>
      <c r="BM358" s="226" t="s">
        <v>1551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1552</v>
      </c>
      <c r="G359" s="234"/>
      <c r="H359" s="238">
        <v>10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79</v>
      </c>
      <c r="AV359" s="13" t="s">
        <v>79</v>
      </c>
      <c r="AW359" s="13" t="s">
        <v>32</v>
      </c>
      <c r="AX359" s="13" t="s">
        <v>70</v>
      </c>
      <c r="AY359" s="244" t="s">
        <v>164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177</v>
      </c>
      <c r="G360" s="246"/>
      <c r="H360" s="249">
        <v>10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79</v>
      </c>
      <c r="AV360" s="14" t="s">
        <v>171</v>
      </c>
      <c r="AW360" s="14" t="s">
        <v>32</v>
      </c>
      <c r="AX360" s="14" t="s">
        <v>77</v>
      </c>
      <c r="AY360" s="255" t="s">
        <v>164</v>
      </c>
    </row>
    <row r="361" s="2" customFormat="1" ht="24.15" customHeight="1">
      <c r="A361" s="41"/>
      <c r="B361" s="42"/>
      <c r="C361" s="215" t="s">
        <v>1553</v>
      </c>
      <c r="D361" s="215" t="s">
        <v>166</v>
      </c>
      <c r="E361" s="216" t="s">
        <v>752</v>
      </c>
      <c r="F361" s="217" t="s">
        <v>753</v>
      </c>
      <c r="G361" s="218" t="s">
        <v>200</v>
      </c>
      <c r="H361" s="219">
        <v>420</v>
      </c>
      <c r="I361" s="220"/>
      <c r="J361" s="221">
        <f>ROUND(I361*H361,2)</f>
        <v>0</v>
      </c>
      <c r="K361" s="217" t="s">
        <v>19</v>
      </c>
      <c r="L361" s="47"/>
      <c r="M361" s="222" t="s">
        <v>19</v>
      </c>
      <c r="N361" s="223" t="s">
        <v>41</v>
      </c>
      <c r="O361" s="87"/>
      <c r="P361" s="224">
        <f>O361*H361</f>
        <v>0</v>
      </c>
      <c r="Q361" s="224">
        <v>0.00050000000000000001</v>
      </c>
      <c r="R361" s="224">
        <f>Q361*H361</f>
        <v>0.20999999999999999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171</v>
      </c>
      <c r="AT361" s="226" t="s">
        <v>166</v>
      </c>
      <c r="AU361" s="226" t="s">
        <v>79</v>
      </c>
      <c r="AY361" s="20" t="s">
        <v>164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77</v>
      </c>
      <c r="BK361" s="227">
        <f>ROUND(I361*H361,2)</f>
        <v>0</v>
      </c>
      <c r="BL361" s="20" t="s">
        <v>171</v>
      </c>
      <c r="BM361" s="226" t="s">
        <v>1554</v>
      </c>
    </row>
    <row r="362" s="13" customFormat="1">
      <c r="A362" s="13"/>
      <c r="B362" s="233"/>
      <c r="C362" s="234"/>
      <c r="D362" s="235" t="s">
        <v>175</v>
      </c>
      <c r="E362" s="236" t="s">
        <v>19</v>
      </c>
      <c r="F362" s="237" t="s">
        <v>1555</v>
      </c>
      <c r="G362" s="234"/>
      <c r="H362" s="238">
        <v>420</v>
      </c>
      <c r="I362" s="239"/>
      <c r="J362" s="234"/>
      <c r="K362" s="234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175</v>
      </c>
      <c r="AU362" s="244" t="s">
        <v>79</v>
      </c>
      <c r="AV362" s="13" t="s">
        <v>79</v>
      </c>
      <c r="AW362" s="13" t="s">
        <v>32</v>
      </c>
      <c r="AX362" s="13" t="s">
        <v>70</v>
      </c>
      <c r="AY362" s="244" t="s">
        <v>164</v>
      </c>
    </row>
    <row r="363" s="14" customFormat="1">
      <c r="A363" s="14"/>
      <c r="B363" s="245"/>
      <c r="C363" s="246"/>
      <c r="D363" s="235" t="s">
        <v>175</v>
      </c>
      <c r="E363" s="247" t="s">
        <v>19</v>
      </c>
      <c r="F363" s="248" t="s">
        <v>177</v>
      </c>
      <c r="G363" s="246"/>
      <c r="H363" s="249">
        <v>420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175</v>
      </c>
      <c r="AU363" s="255" t="s">
        <v>79</v>
      </c>
      <c r="AV363" s="14" t="s">
        <v>171</v>
      </c>
      <c r="AW363" s="14" t="s">
        <v>32</v>
      </c>
      <c r="AX363" s="14" t="s">
        <v>77</v>
      </c>
      <c r="AY363" s="255" t="s">
        <v>164</v>
      </c>
    </row>
    <row r="364" s="2" customFormat="1" ht="24.15" customHeight="1">
      <c r="A364" s="41"/>
      <c r="B364" s="42"/>
      <c r="C364" s="215" t="s">
        <v>658</v>
      </c>
      <c r="D364" s="215" t="s">
        <v>166</v>
      </c>
      <c r="E364" s="216" t="s">
        <v>757</v>
      </c>
      <c r="F364" s="217" t="s">
        <v>758</v>
      </c>
      <c r="G364" s="218" t="s">
        <v>385</v>
      </c>
      <c r="H364" s="219">
        <v>2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41</v>
      </c>
      <c r="O364" s="87"/>
      <c r="P364" s="224">
        <f>O364*H364</f>
        <v>0</v>
      </c>
      <c r="Q364" s="224">
        <v>0.0060000000000000001</v>
      </c>
      <c r="R364" s="224">
        <f>Q364*H364</f>
        <v>0.012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79</v>
      </c>
      <c r="AY364" s="20" t="s">
        <v>164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77</v>
      </c>
      <c r="BK364" s="227">
        <f>ROUND(I364*H364,2)</f>
        <v>0</v>
      </c>
      <c r="BL364" s="20" t="s">
        <v>171</v>
      </c>
      <c r="BM364" s="226" t="s">
        <v>1556</v>
      </c>
    </row>
    <row r="365" s="13" customFormat="1">
      <c r="A365" s="13"/>
      <c r="B365" s="233"/>
      <c r="C365" s="234"/>
      <c r="D365" s="235" t="s">
        <v>175</v>
      </c>
      <c r="E365" s="236" t="s">
        <v>19</v>
      </c>
      <c r="F365" s="237" t="s">
        <v>1557</v>
      </c>
      <c r="G365" s="234"/>
      <c r="H365" s="238">
        <v>2</v>
      </c>
      <c r="I365" s="239"/>
      <c r="J365" s="234"/>
      <c r="K365" s="234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175</v>
      </c>
      <c r="AU365" s="244" t="s">
        <v>79</v>
      </c>
      <c r="AV365" s="13" t="s">
        <v>79</v>
      </c>
      <c r="AW365" s="13" t="s">
        <v>32</v>
      </c>
      <c r="AX365" s="13" t="s">
        <v>70</v>
      </c>
      <c r="AY365" s="244" t="s">
        <v>164</v>
      </c>
    </row>
    <row r="366" s="14" customFormat="1">
      <c r="A366" s="14"/>
      <c r="B366" s="245"/>
      <c r="C366" s="246"/>
      <c r="D366" s="235" t="s">
        <v>175</v>
      </c>
      <c r="E366" s="247" t="s">
        <v>19</v>
      </c>
      <c r="F366" s="248" t="s">
        <v>177</v>
      </c>
      <c r="G366" s="246"/>
      <c r="H366" s="249">
        <v>2</v>
      </c>
      <c r="I366" s="250"/>
      <c r="J366" s="246"/>
      <c r="K366" s="246"/>
      <c r="L366" s="251"/>
      <c r="M366" s="252"/>
      <c r="N366" s="253"/>
      <c r="O366" s="253"/>
      <c r="P366" s="253"/>
      <c r="Q366" s="253"/>
      <c r="R366" s="253"/>
      <c r="S366" s="253"/>
      <c r="T366" s="25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55" t="s">
        <v>175</v>
      </c>
      <c r="AU366" s="255" t="s">
        <v>79</v>
      </c>
      <c r="AV366" s="14" t="s">
        <v>171</v>
      </c>
      <c r="AW366" s="14" t="s">
        <v>32</v>
      </c>
      <c r="AX366" s="14" t="s">
        <v>77</v>
      </c>
      <c r="AY366" s="255" t="s">
        <v>164</v>
      </c>
    </row>
    <row r="367" s="2" customFormat="1" ht="24.15" customHeight="1">
      <c r="A367" s="41"/>
      <c r="B367" s="42"/>
      <c r="C367" s="215" t="s">
        <v>1558</v>
      </c>
      <c r="D367" s="215" t="s">
        <v>166</v>
      </c>
      <c r="E367" s="216" t="s">
        <v>761</v>
      </c>
      <c r="F367" s="217" t="s">
        <v>762</v>
      </c>
      <c r="G367" s="218" t="s">
        <v>385</v>
      </c>
      <c r="H367" s="219">
        <v>2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41</v>
      </c>
      <c r="O367" s="87"/>
      <c r="P367" s="224">
        <f>O367*H367</f>
        <v>0</v>
      </c>
      <c r="Q367" s="224">
        <v>0.0060000000000000001</v>
      </c>
      <c r="R367" s="224">
        <f>Q367*H367</f>
        <v>0.012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79</v>
      </c>
      <c r="AY367" s="20" t="s">
        <v>164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77</v>
      </c>
      <c r="BK367" s="227">
        <f>ROUND(I367*H367,2)</f>
        <v>0</v>
      </c>
      <c r="BL367" s="20" t="s">
        <v>171</v>
      </c>
      <c r="BM367" s="226" t="s">
        <v>1559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1560</v>
      </c>
      <c r="G368" s="234"/>
      <c r="H368" s="238">
        <v>2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79</v>
      </c>
      <c r="AV368" s="13" t="s">
        <v>79</v>
      </c>
      <c r="AW368" s="13" t="s">
        <v>32</v>
      </c>
      <c r="AX368" s="13" t="s">
        <v>70</v>
      </c>
      <c r="AY368" s="244" t="s">
        <v>164</v>
      </c>
    </row>
    <row r="369" s="14" customFormat="1">
      <c r="A369" s="14"/>
      <c r="B369" s="245"/>
      <c r="C369" s="246"/>
      <c r="D369" s="235" t="s">
        <v>175</v>
      </c>
      <c r="E369" s="247" t="s">
        <v>19</v>
      </c>
      <c r="F369" s="248" t="s">
        <v>177</v>
      </c>
      <c r="G369" s="246"/>
      <c r="H369" s="249">
        <v>2</v>
      </c>
      <c r="I369" s="250"/>
      <c r="J369" s="246"/>
      <c r="K369" s="246"/>
      <c r="L369" s="251"/>
      <c r="M369" s="252"/>
      <c r="N369" s="253"/>
      <c r="O369" s="253"/>
      <c r="P369" s="253"/>
      <c r="Q369" s="253"/>
      <c r="R369" s="253"/>
      <c r="S369" s="253"/>
      <c r="T369" s="25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5" t="s">
        <v>175</v>
      </c>
      <c r="AU369" s="255" t="s">
        <v>79</v>
      </c>
      <c r="AV369" s="14" t="s">
        <v>171</v>
      </c>
      <c r="AW369" s="14" t="s">
        <v>32</v>
      </c>
      <c r="AX369" s="14" t="s">
        <v>77</v>
      </c>
      <c r="AY369" s="255" t="s">
        <v>164</v>
      </c>
    </row>
    <row r="370" s="2" customFormat="1" ht="24.15" customHeight="1">
      <c r="A370" s="41"/>
      <c r="B370" s="42"/>
      <c r="C370" s="215" t="s">
        <v>1561</v>
      </c>
      <c r="D370" s="215" t="s">
        <v>166</v>
      </c>
      <c r="E370" s="216" t="s">
        <v>1562</v>
      </c>
      <c r="F370" s="217" t="s">
        <v>1563</v>
      </c>
      <c r="G370" s="218" t="s">
        <v>385</v>
      </c>
      <c r="H370" s="219">
        <v>2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41</v>
      </c>
      <c r="O370" s="87"/>
      <c r="P370" s="224">
        <f>O370*H370</f>
        <v>0</v>
      </c>
      <c r="Q370" s="224">
        <v>0.0060000000000000001</v>
      </c>
      <c r="R370" s="224">
        <f>Q370*H370</f>
        <v>0.012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79</v>
      </c>
      <c r="AY370" s="20" t="s">
        <v>164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77</v>
      </c>
      <c r="BK370" s="227">
        <f>ROUND(I370*H370,2)</f>
        <v>0</v>
      </c>
      <c r="BL370" s="20" t="s">
        <v>171</v>
      </c>
      <c r="BM370" s="226" t="s">
        <v>1564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1565</v>
      </c>
      <c r="G371" s="234"/>
      <c r="H371" s="238">
        <v>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79</v>
      </c>
      <c r="AV371" s="13" t="s">
        <v>79</v>
      </c>
      <c r="AW371" s="13" t="s">
        <v>32</v>
      </c>
      <c r="AX371" s="13" t="s">
        <v>70</v>
      </c>
      <c r="AY371" s="244" t="s">
        <v>164</v>
      </c>
    </row>
    <row r="372" s="14" customFormat="1">
      <c r="A372" s="14"/>
      <c r="B372" s="245"/>
      <c r="C372" s="246"/>
      <c r="D372" s="235" t="s">
        <v>175</v>
      </c>
      <c r="E372" s="247" t="s">
        <v>19</v>
      </c>
      <c r="F372" s="248" t="s">
        <v>177</v>
      </c>
      <c r="G372" s="246"/>
      <c r="H372" s="249">
        <v>2</v>
      </c>
      <c r="I372" s="250"/>
      <c r="J372" s="246"/>
      <c r="K372" s="246"/>
      <c r="L372" s="251"/>
      <c r="M372" s="252"/>
      <c r="N372" s="253"/>
      <c r="O372" s="253"/>
      <c r="P372" s="253"/>
      <c r="Q372" s="253"/>
      <c r="R372" s="253"/>
      <c r="S372" s="253"/>
      <c r="T372" s="25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5" t="s">
        <v>175</v>
      </c>
      <c r="AU372" s="255" t="s">
        <v>79</v>
      </c>
      <c r="AV372" s="14" t="s">
        <v>171</v>
      </c>
      <c r="AW372" s="14" t="s">
        <v>32</v>
      </c>
      <c r="AX372" s="14" t="s">
        <v>77</v>
      </c>
      <c r="AY372" s="255" t="s">
        <v>164</v>
      </c>
    </row>
    <row r="373" s="12" customFormat="1" ht="22.8" customHeight="1">
      <c r="A373" s="12"/>
      <c r="B373" s="199"/>
      <c r="C373" s="200"/>
      <c r="D373" s="201" t="s">
        <v>69</v>
      </c>
      <c r="E373" s="213" t="s">
        <v>448</v>
      </c>
      <c r="F373" s="213" t="s">
        <v>449</v>
      </c>
      <c r="G373" s="200"/>
      <c r="H373" s="200"/>
      <c r="I373" s="203"/>
      <c r="J373" s="214">
        <f>BK373</f>
        <v>0</v>
      </c>
      <c r="K373" s="200"/>
      <c r="L373" s="205"/>
      <c r="M373" s="206"/>
      <c r="N373" s="207"/>
      <c r="O373" s="207"/>
      <c r="P373" s="208">
        <f>SUM(P374:P377)</f>
        <v>0</v>
      </c>
      <c r="Q373" s="207"/>
      <c r="R373" s="208">
        <f>SUM(R374:R377)</f>
        <v>0</v>
      </c>
      <c r="S373" s="207"/>
      <c r="T373" s="209">
        <f>SUM(T374:T377)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10" t="s">
        <v>77</v>
      </c>
      <c r="AT373" s="211" t="s">
        <v>69</v>
      </c>
      <c r="AU373" s="211" t="s">
        <v>77</v>
      </c>
      <c r="AY373" s="210" t="s">
        <v>164</v>
      </c>
      <c r="BK373" s="212">
        <f>SUM(BK374:BK377)</f>
        <v>0</v>
      </c>
    </row>
    <row r="374" s="2" customFormat="1" ht="24.15" customHeight="1">
      <c r="A374" s="41"/>
      <c r="B374" s="42"/>
      <c r="C374" s="215" t="s">
        <v>1566</v>
      </c>
      <c r="D374" s="215" t="s">
        <v>166</v>
      </c>
      <c r="E374" s="216" t="s">
        <v>451</v>
      </c>
      <c r="F374" s="217" t="s">
        <v>452</v>
      </c>
      <c r="G374" s="218" t="s">
        <v>295</v>
      </c>
      <c r="H374" s="219">
        <v>10.221</v>
      </c>
      <c r="I374" s="220"/>
      <c r="J374" s="221">
        <f>ROUND(I374*H374,2)</f>
        <v>0</v>
      </c>
      <c r="K374" s="217" t="s">
        <v>170</v>
      </c>
      <c r="L374" s="47"/>
      <c r="M374" s="222" t="s">
        <v>19</v>
      </c>
      <c r="N374" s="223" t="s">
        <v>41</v>
      </c>
      <c r="O374" s="87"/>
      <c r="P374" s="224">
        <f>O374*H374</f>
        <v>0</v>
      </c>
      <c r="Q374" s="224">
        <v>0</v>
      </c>
      <c r="R374" s="224">
        <f>Q374*H374</f>
        <v>0</v>
      </c>
      <c r="S374" s="224">
        <v>0</v>
      </c>
      <c r="T374" s="225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6" t="s">
        <v>171</v>
      </c>
      <c r="AT374" s="226" t="s">
        <v>166</v>
      </c>
      <c r="AU374" s="226" t="s">
        <v>79</v>
      </c>
      <c r="AY374" s="20" t="s">
        <v>164</v>
      </c>
      <c r="BE374" s="227">
        <f>IF(N374="základní",J374,0)</f>
        <v>0</v>
      </c>
      <c r="BF374" s="227">
        <f>IF(N374="snížená",J374,0)</f>
        <v>0</v>
      </c>
      <c r="BG374" s="227">
        <f>IF(N374="zákl. přenesená",J374,0)</f>
        <v>0</v>
      </c>
      <c r="BH374" s="227">
        <f>IF(N374="sníž. přenesená",J374,0)</f>
        <v>0</v>
      </c>
      <c r="BI374" s="227">
        <f>IF(N374="nulová",J374,0)</f>
        <v>0</v>
      </c>
      <c r="BJ374" s="20" t="s">
        <v>77</v>
      </c>
      <c r="BK374" s="227">
        <f>ROUND(I374*H374,2)</f>
        <v>0</v>
      </c>
      <c r="BL374" s="20" t="s">
        <v>171</v>
      </c>
      <c r="BM374" s="226" t="s">
        <v>1567</v>
      </c>
    </row>
    <row r="375" s="2" customFormat="1">
      <c r="A375" s="41"/>
      <c r="B375" s="42"/>
      <c r="C375" s="43"/>
      <c r="D375" s="228" t="s">
        <v>173</v>
      </c>
      <c r="E375" s="43"/>
      <c r="F375" s="229" t="s">
        <v>454</v>
      </c>
      <c r="G375" s="43"/>
      <c r="H375" s="43"/>
      <c r="I375" s="230"/>
      <c r="J375" s="43"/>
      <c r="K375" s="43"/>
      <c r="L375" s="47"/>
      <c r="M375" s="231"/>
      <c r="N375" s="232"/>
      <c r="O375" s="87"/>
      <c r="P375" s="87"/>
      <c r="Q375" s="87"/>
      <c r="R375" s="87"/>
      <c r="S375" s="87"/>
      <c r="T375" s="88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T375" s="20" t="s">
        <v>173</v>
      </c>
      <c r="AU375" s="20" t="s">
        <v>79</v>
      </c>
    </row>
    <row r="376" s="2" customFormat="1" ht="33" customHeight="1">
      <c r="A376" s="41"/>
      <c r="B376" s="42"/>
      <c r="C376" s="215" t="s">
        <v>1568</v>
      </c>
      <c r="D376" s="215" t="s">
        <v>166</v>
      </c>
      <c r="E376" s="216" t="s">
        <v>456</v>
      </c>
      <c r="F376" s="217" t="s">
        <v>457</v>
      </c>
      <c r="G376" s="218" t="s">
        <v>295</v>
      </c>
      <c r="H376" s="219">
        <v>10.221</v>
      </c>
      <c r="I376" s="220"/>
      <c r="J376" s="221">
        <f>ROUND(I376*H376,2)</f>
        <v>0</v>
      </c>
      <c r="K376" s="217" t="s">
        <v>170</v>
      </c>
      <c r="L376" s="47"/>
      <c r="M376" s="222" t="s">
        <v>19</v>
      </c>
      <c r="N376" s="223" t="s">
        <v>41</v>
      </c>
      <c r="O376" s="87"/>
      <c r="P376" s="224">
        <f>O376*H376</f>
        <v>0</v>
      </c>
      <c r="Q376" s="224">
        <v>0</v>
      </c>
      <c r="R376" s="224">
        <f>Q376*H376</f>
        <v>0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171</v>
      </c>
      <c r="AT376" s="226" t="s">
        <v>166</v>
      </c>
      <c r="AU376" s="226" t="s">
        <v>79</v>
      </c>
      <c r="AY376" s="20" t="s">
        <v>164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77</v>
      </c>
      <c r="BK376" s="227">
        <f>ROUND(I376*H376,2)</f>
        <v>0</v>
      </c>
      <c r="BL376" s="20" t="s">
        <v>171</v>
      </c>
      <c r="BM376" s="226" t="s">
        <v>1569</v>
      </c>
    </row>
    <row r="377" s="2" customFormat="1">
      <c r="A377" s="41"/>
      <c r="B377" s="42"/>
      <c r="C377" s="43"/>
      <c r="D377" s="228" t="s">
        <v>173</v>
      </c>
      <c r="E377" s="43"/>
      <c r="F377" s="229" t="s">
        <v>459</v>
      </c>
      <c r="G377" s="43"/>
      <c r="H377" s="43"/>
      <c r="I377" s="230"/>
      <c r="J377" s="43"/>
      <c r="K377" s="43"/>
      <c r="L377" s="47"/>
      <c r="M377" s="287"/>
      <c r="N377" s="288"/>
      <c r="O377" s="289"/>
      <c r="P377" s="289"/>
      <c r="Q377" s="289"/>
      <c r="R377" s="289"/>
      <c r="S377" s="289"/>
      <c r="T377" s="290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173</v>
      </c>
      <c r="AU377" s="20" t="s">
        <v>79</v>
      </c>
    </row>
    <row r="378" s="2" customFormat="1" ht="6.96" customHeight="1">
      <c r="A378" s="41"/>
      <c r="B378" s="62"/>
      <c r="C378" s="63"/>
      <c r="D378" s="63"/>
      <c r="E378" s="63"/>
      <c r="F378" s="63"/>
      <c r="G378" s="63"/>
      <c r="H378" s="63"/>
      <c r="I378" s="63"/>
      <c r="J378" s="63"/>
      <c r="K378" s="63"/>
      <c r="L378" s="47"/>
      <c r="M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</row>
  </sheetData>
  <sheetProtection sheet="1" autoFilter="0" formatColumns="0" formatRows="0" objects="1" scenarios="1" spinCount="100000" saltValue="W9ZEUUDax58n9177buuaUPDyGl8djTX9WWgzv2bKYrpZpWIQdVDpM6qtEpyXKZFWBBO1BfOL5oXsXNSUjYH40g==" hashValue="0T22fCrtuA01fTUzdWTqD3v2C0wZqBDXBRtL1uvxjy3afYt+PTgTuz3ShY0e84A37miCgsVZFw/PmZMbCO0HKQ==" algorithmName="SHA-512" password="CC51"/>
  <autoFilter ref="C90:K37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5" r:id="rId1" display="https://podminky.urs.cz/item/CS_URS_2025_01/141721253"/>
    <hyperlink ref="F101" r:id="rId2" display="https://podminky.urs.cz/item/CS_URS_2025_01/857212122"/>
    <hyperlink ref="F110" r:id="rId3" display="https://podminky.urs.cz/item/CS_URS_2025_01/857214122"/>
    <hyperlink ref="F116" r:id="rId4" display="https://podminky.urs.cz/item/CS_URS_2025_01/857242122"/>
    <hyperlink ref="F133" r:id="rId5" display="https://podminky.urs.cz/item/CS_URS_2025_01/857244122"/>
    <hyperlink ref="F139" r:id="rId6" display="https://podminky.urs.cz/item/CS_URS_2025_01/857261131"/>
    <hyperlink ref="F145" r:id="rId7" display="https://podminky.urs.cz/item/CS_URS_2025_01/857262122"/>
    <hyperlink ref="F168" r:id="rId8" display="https://podminky.urs.cz/item/CS_URS_2025_01/857264122"/>
    <hyperlink ref="F178" r:id="rId9" display="https://podminky.urs.cz/item/CS_URS_2025_01/857312122"/>
    <hyperlink ref="F183" r:id="rId10" display="https://podminky.urs.cz/item/CS_URS_2025_01/857372122"/>
    <hyperlink ref="F189" r:id="rId11" display="https://podminky.urs.cz/item/CS_URS_2025_01/857374122"/>
    <hyperlink ref="F195" r:id="rId12" display="https://podminky.urs.cz/item/CS_URS_2025_01/871241211"/>
    <hyperlink ref="F202" r:id="rId13" display="https://podminky.urs.cz/item/CS_URS_2025_01/871251211"/>
    <hyperlink ref="F209" r:id="rId14" display="https://podminky.urs.cz/item/CS_URS_2025_01/877211101"/>
    <hyperlink ref="F216" r:id="rId15" display="https://podminky.urs.cz/item/CS_URS_2025_01/877211110"/>
    <hyperlink ref="F221" r:id="rId16" display="https://podminky.urs.cz/item/CS_URS_2025_01/877211113"/>
    <hyperlink ref="F226" r:id="rId17" display="https://podminky.urs.cz/item/CS_URS_2025_01/877241101"/>
    <hyperlink ref="F234" r:id="rId18" display="https://podminky.urs.cz/item/CS_URS_2025_01/877251101"/>
    <hyperlink ref="F245" r:id="rId19" display="https://podminky.urs.cz/item/CS_URS_2025_01/891213321"/>
    <hyperlink ref="F251" r:id="rId20" display="https://podminky.urs.cz/item/CS_URS_2025_01/892233122"/>
    <hyperlink ref="F255" r:id="rId21" display="https://podminky.urs.cz/item/CS_URS_2025_01/892241111"/>
    <hyperlink ref="F259" r:id="rId22" display="https://podminky.urs.cz/item/CS_URS_2025_01/892271111"/>
    <hyperlink ref="F264" r:id="rId23" display="https://podminky.urs.cz/item/CS_URS_2025_01/892273122"/>
    <hyperlink ref="F269" r:id="rId24" display="https://podminky.urs.cz/item/CS_URS_2025_01/892372111"/>
    <hyperlink ref="F282" r:id="rId25" display="https://podminky.urs.cz/item/CS_URS_2025_01/899722112"/>
    <hyperlink ref="F307" r:id="rId26" display="https://podminky.urs.cz/item/CS_URS_2025_01/891211112"/>
    <hyperlink ref="F314" r:id="rId27" display="https://podminky.urs.cz/item/CS_URS_2025_01/891241112"/>
    <hyperlink ref="F320" r:id="rId28" display="https://podminky.urs.cz/item/CS_URS_2025_01/891247112"/>
    <hyperlink ref="F327" r:id="rId29" display="https://podminky.urs.cz/item/CS_URS_2025_01/891261112"/>
    <hyperlink ref="F334" r:id="rId30" display="https://podminky.urs.cz/item/CS_URS_2025_01/891371112"/>
    <hyperlink ref="F375" r:id="rId31" display="https://podminky.urs.cz/item/CS_URS_2025_01/998276101"/>
    <hyperlink ref="F377" r:id="rId32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3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1048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1570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ROUND((SUM(BE90:BE271)),  2)</f>
        <v>0</v>
      </c>
      <c r="G35" s="41"/>
      <c r="H35" s="41"/>
      <c r="I35" s="160">
        <v>0.20999999999999999</v>
      </c>
      <c r="J35" s="159">
        <f>ROUND(((SUM(BE90:BE271))*I35),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ROUND((SUM(BF90:BF271)),  2)</f>
        <v>0</v>
      </c>
      <c r="G36" s="41"/>
      <c r="H36" s="41"/>
      <c r="I36" s="160">
        <v>0.12</v>
      </c>
      <c r="J36" s="159">
        <f>ROUND(((SUM(BF90:BF271))*I36),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ROUND((SUM(BG90:BG271)),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ROUND((SUM(BH90:BH271)),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ROUND((SUM(BI90:BI271)),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1048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002.003 - Výpis materiálu přepojení přípojek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J92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463</v>
      </c>
      <c r="E66" s="185"/>
      <c r="F66" s="185"/>
      <c r="G66" s="185"/>
      <c r="H66" s="185"/>
      <c r="I66" s="185"/>
      <c r="J66" s="186">
        <f>J197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464</v>
      </c>
      <c r="E67" s="185"/>
      <c r="F67" s="185"/>
      <c r="G67" s="185"/>
      <c r="H67" s="185"/>
      <c r="I67" s="185"/>
      <c r="J67" s="186">
        <f>J201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148</v>
      </c>
      <c r="E68" s="185"/>
      <c r="F68" s="185"/>
      <c r="G68" s="185"/>
      <c r="H68" s="185"/>
      <c r="I68" s="185"/>
      <c r="J68" s="186">
        <f>J267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6.25" customHeight="1">
      <c r="A78" s="41"/>
      <c r="B78" s="42"/>
      <c r="C78" s="43"/>
      <c r="D78" s="43"/>
      <c r="E78" s="172" t="str">
        <f>E7</f>
        <v>UHERSKÝ BROD, REKONSTRUKCE I.TP - UL. U SBORU, HODINÁŘSKÁ, NERUDOVA, KOMENSKÉHO, NAARDENSKÁ, PECHÁČKOVA, SEICHERTOVA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133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1048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135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002.003 - Výpis materiálu přepojení přípojek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>Uherský Brod</v>
      </c>
      <c r="G84" s="43"/>
      <c r="H84" s="43"/>
      <c r="I84" s="35" t="s">
        <v>23</v>
      </c>
      <c r="J84" s="75" t="str">
        <f>IF(J14="","",J14)</f>
        <v>22. 4. 2025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 xml:space="preserve"> </v>
      </c>
      <c r="G86" s="43"/>
      <c r="H86" s="43"/>
      <c r="I86" s="35" t="s">
        <v>31</v>
      </c>
      <c r="J86" s="39" t="str">
        <f>E23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33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150</v>
      </c>
      <c r="D89" s="191" t="s">
        <v>55</v>
      </c>
      <c r="E89" s="191" t="s">
        <v>51</v>
      </c>
      <c r="F89" s="191" t="s">
        <v>52</v>
      </c>
      <c r="G89" s="191" t="s">
        <v>151</v>
      </c>
      <c r="H89" s="191" t="s">
        <v>152</v>
      </c>
      <c r="I89" s="191" t="s">
        <v>153</v>
      </c>
      <c r="J89" s="191" t="s">
        <v>139</v>
      </c>
      <c r="K89" s="192" t="s">
        <v>154</v>
      </c>
      <c r="L89" s="193"/>
      <c r="M89" s="95" t="s">
        <v>19</v>
      </c>
      <c r="N89" s="96" t="s">
        <v>40</v>
      </c>
      <c r="O89" s="96" t="s">
        <v>155</v>
      </c>
      <c r="P89" s="96" t="s">
        <v>156</v>
      </c>
      <c r="Q89" s="96" t="s">
        <v>157</v>
      </c>
      <c r="R89" s="96" t="s">
        <v>158</v>
      </c>
      <c r="S89" s="96" t="s">
        <v>159</v>
      </c>
      <c r="T89" s="97" t="s">
        <v>160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161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</f>
        <v>0</v>
      </c>
      <c r="Q90" s="99"/>
      <c r="R90" s="196">
        <f>R91</f>
        <v>2.5740081500000001</v>
      </c>
      <c r="S90" s="99"/>
      <c r="T90" s="197">
        <f>T91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69</v>
      </c>
      <c r="AU90" s="20" t="s">
        <v>140</v>
      </c>
      <c r="BK90" s="198">
        <f>BK91</f>
        <v>0</v>
      </c>
    </row>
    <row r="91" s="12" customFormat="1" ht="25.92" customHeight="1">
      <c r="A91" s="12"/>
      <c r="B91" s="199"/>
      <c r="C91" s="200"/>
      <c r="D91" s="201" t="s">
        <v>69</v>
      </c>
      <c r="E91" s="202" t="s">
        <v>162</v>
      </c>
      <c r="F91" s="202" t="s">
        <v>465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P92+P197+P201+P267</f>
        <v>0</v>
      </c>
      <c r="Q91" s="207"/>
      <c r="R91" s="208">
        <f>R92+R197+R201+R267</f>
        <v>2.5740081500000001</v>
      </c>
      <c r="S91" s="207"/>
      <c r="T91" s="209">
        <f>T92+T197+T201+T267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70</v>
      </c>
      <c r="AY91" s="210" t="s">
        <v>164</v>
      </c>
      <c r="BK91" s="212">
        <f>BK92+BK197+BK201+BK267</f>
        <v>0</v>
      </c>
    </row>
    <row r="92" s="12" customFormat="1" ht="22.8" customHeight="1">
      <c r="A92" s="12"/>
      <c r="B92" s="199"/>
      <c r="C92" s="200"/>
      <c r="D92" s="201" t="s">
        <v>69</v>
      </c>
      <c r="E92" s="213" t="s">
        <v>217</v>
      </c>
      <c r="F92" s="213" t="s">
        <v>471</v>
      </c>
      <c r="G92" s="200"/>
      <c r="H92" s="200"/>
      <c r="I92" s="203"/>
      <c r="J92" s="214">
        <f>BK92</f>
        <v>0</v>
      </c>
      <c r="K92" s="200"/>
      <c r="L92" s="205"/>
      <c r="M92" s="206"/>
      <c r="N92" s="207"/>
      <c r="O92" s="207"/>
      <c r="P92" s="208">
        <f>SUM(P93:P196)</f>
        <v>0</v>
      </c>
      <c r="Q92" s="207"/>
      <c r="R92" s="208">
        <f>SUM(R93:R196)</f>
        <v>0.14677510999999999</v>
      </c>
      <c r="S92" s="207"/>
      <c r="T92" s="209">
        <f>SUM(T93:T196)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77</v>
      </c>
      <c r="AT92" s="211" t="s">
        <v>69</v>
      </c>
      <c r="AU92" s="211" t="s">
        <v>77</v>
      </c>
      <c r="AY92" s="210" t="s">
        <v>164</v>
      </c>
      <c r="BK92" s="212">
        <f>SUM(BK93:BK196)</f>
        <v>0</v>
      </c>
    </row>
    <row r="93" s="2" customFormat="1" ht="24.15" customHeight="1">
      <c r="A93" s="41"/>
      <c r="B93" s="42"/>
      <c r="C93" s="215" t="s">
        <v>77</v>
      </c>
      <c r="D93" s="215" t="s">
        <v>166</v>
      </c>
      <c r="E93" s="216" t="s">
        <v>938</v>
      </c>
      <c r="F93" s="217" t="s">
        <v>939</v>
      </c>
      <c r="G93" s="218" t="s">
        <v>385</v>
      </c>
      <c r="H93" s="219">
        <v>2</v>
      </c>
      <c r="I93" s="220"/>
      <c r="J93" s="221">
        <f>ROUND(I93*H93,2)</f>
        <v>0</v>
      </c>
      <c r="K93" s="217" t="s">
        <v>170</v>
      </c>
      <c r="L93" s="47"/>
      <c r="M93" s="222" t="s">
        <v>19</v>
      </c>
      <c r="N93" s="223" t="s">
        <v>41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171</v>
      </c>
      <c r="AT93" s="226" t="s">
        <v>166</v>
      </c>
      <c r="AU93" s="226" t="s">
        <v>79</v>
      </c>
      <c r="AY93" s="20" t="s">
        <v>164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77</v>
      </c>
      <c r="BK93" s="227">
        <f>ROUND(I93*H93,2)</f>
        <v>0</v>
      </c>
      <c r="BL93" s="20" t="s">
        <v>171</v>
      </c>
      <c r="BM93" s="226" t="s">
        <v>1571</v>
      </c>
    </row>
    <row r="94" s="2" customFormat="1">
      <c r="A94" s="41"/>
      <c r="B94" s="42"/>
      <c r="C94" s="43"/>
      <c r="D94" s="228" t="s">
        <v>173</v>
      </c>
      <c r="E94" s="43"/>
      <c r="F94" s="229" t="s">
        <v>941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173</v>
      </c>
      <c r="AU94" s="20" t="s">
        <v>79</v>
      </c>
    </row>
    <row r="95" s="2" customFormat="1" ht="24.15" customHeight="1">
      <c r="A95" s="41"/>
      <c r="B95" s="42"/>
      <c r="C95" s="277" t="s">
        <v>79</v>
      </c>
      <c r="D95" s="277" t="s">
        <v>306</v>
      </c>
      <c r="E95" s="278" t="s">
        <v>942</v>
      </c>
      <c r="F95" s="279" t="s">
        <v>1572</v>
      </c>
      <c r="G95" s="280" t="s">
        <v>385</v>
      </c>
      <c r="H95" s="281">
        <v>2</v>
      </c>
      <c r="I95" s="282"/>
      <c r="J95" s="283">
        <f>ROUND(I95*H95,2)</f>
        <v>0</v>
      </c>
      <c r="K95" s="279" t="s">
        <v>19</v>
      </c>
      <c r="L95" s="284"/>
      <c r="M95" s="285" t="s">
        <v>19</v>
      </c>
      <c r="N95" s="286" t="s">
        <v>41</v>
      </c>
      <c r="O95" s="87"/>
      <c r="P95" s="224">
        <f>O95*H95</f>
        <v>0</v>
      </c>
      <c r="Q95" s="224">
        <v>0.014999999999999999</v>
      </c>
      <c r="R95" s="224">
        <f>Q95*H95</f>
        <v>0.029999999999999999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217</v>
      </c>
      <c r="AT95" s="226" t="s">
        <v>306</v>
      </c>
      <c r="AU95" s="226" t="s">
        <v>79</v>
      </c>
      <c r="AY95" s="20" t="s">
        <v>164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77</v>
      </c>
      <c r="BK95" s="227">
        <f>ROUND(I95*H95,2)</f>
        <v>0</v>
      </c>
      <c r="BL95" s="20" t="s">
        <v>171</v>
      </c>
      <c r="BM95" s="226" t="s">
        <v>1573</v>
      </c>
    </row>
    <row r="96" s="2" customFormat="1">
      <c r="A96" s="41"/>
      <c r="B96" s="42"/>
      <c r="C96" s="43"/>
      <c r="D96" s="235" t="s">
        <v>479</v>
      </c>
      <c r="E96" s="43"/>
      <c r="F96" s="291" t="s">
        <v>1574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479</v>
      </c>
      <c r="AU96" s="20" t="s">
        <v>79</v>
      </c>
    </row>
    <row r="97" s="13" customFormat="1">
      <c r="A97" s="13"/>
      <c r="B97" s="233"/>
      <c r="C97" s="234"/>
      <c r="D97" s="235" t="s">
        <v>175</v>
      </c>
      <c r="E97" s="236" t="s">
        <v>19</v>
      </c>
      <c r="F97" s="237" t="s">
        <v>1575</v>
      </c>
      <c r="G97" s="234"/>
      <c r="H97" s="238">
        <v>2</v>
      </c>
      <c r="I97" s="239"/>
      <c r="J97" s="234"/>
      <c r="K97" s="234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175</v>
      </c>
      <c r="AU97" s="244" t="s">
        <v>79</v>
      </c>
      <c r="AV97" s="13" t="s">
        <v>79</v>
      </c>
      <c r="AW97" s="13" t="s">
        <v>32</v>
      </c>
      <c r="AX97" s="13" t="s">
        <v>70</v>
      </c>
      <c r="AY97" s="244" t="s">
        <v>164</v>
      </c>
    </row>
    <row r="98" s="14" customFormat="1">
      <c r="A98" s="14"/>
      <c r="B98" s="245"/>
      <c r="C98" s="246"/>
      <c r="D98" s="235" t="s">
        <v>175</v>
      </c>
      <c r="E98" s="247" t="s">
        <v>19</v>
      </c>
      <c r="F98" s="248" t="s">
        <v>177</v>
      </c>
      <c r="G98" s="246"/>
      <c r="H98" s="249">
        <v>2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175</v>
      </c>
      <c r="AU98" s="255" t="s">
        <v>79</v>
      </c>
      <c r="AV98" s="14" t="s">
        <v>171</v>
      </c>
      <c r="AW98" s="14" t="s">
        <v>32</v>
      </c>
      <c r="AX98" s="14" t="s">
        <v>77</v>
      </c>
      <c r="AY98" s="255" t="s">
        <v>164</v>
      </c>
    </row>
    <row r="99" s="2" customFormat="1" ht="24.15" customHeight="1">
      <c r="A99" s="41"/>
      <c r="B99" s="42"/>
      <c r="C99" s="215" t="s">
        <v>183</v>
      </c>
      <c r="D99" s="215" t="s">
        <v>166</v>
      </c>
      <c r="E99" s="216" t="s">
        <v>482</v>
      </c>
      <c r="F99" s="217" t="s">
        <v>483</v>
      </c>
      <c r="G99" s="218" t="s">
        <v>385</v>
      </c>
      <c r="H99" s="219">
        <v>2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41</v>
      </c>
      <c r="O99" s="87"/>
      <c r="P99" s="224">
        <f>O99*H99</f>
        <v>0</v>
      </c>
      <c r="Q99" s="224">
        <v>0.0016692</v>
      </c>
      <c r="R99" s="224">
        <f>Q99*H99</f>
        <v>0.0033384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79</v>
      </c>
      <c r="AY99" s="20" t="s">
        <v>164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77</v>
      </c>
      <c r="BK99" s="227">
        <f>ROUND(I99*H99,2)</f>
        <v>0</v>
      </c>
      <c r="BL99" s="20" t="s">
        <v>171</v>
      </c>
      <c r="BM99" s="226" t="s">
        <v>1576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485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79</v>
      </c>
    </row>
    <row r="101" s="2" customFormat="1" ht="24.15" customHeight="1">
      <c r="A101" s="41"/>
      <c r="B101" s="42"/>
      <c r="C101" s="277" t="s">
        <v>171</v>
      </c>
      <c r="D101" s="277" t="s">
        <v>306</v>
      </c>
      <c r="E101" s="278" t="s">
        <v>486</v>
      </c>
      <c r="F101" s="279" t="s">
        <v>1572</v>
      </c>
      <c r="G101" s="280" t="s">
        <v>385</v>
      </c>
      <c r="H101" s="281">
        <v>2</v>
      </c>
      <c r="I101" s="282"/>
      <c r="J101" s="283">
        <f>ROUND(I101*H101,2)</f>
        <v>0</v>
      </c>
      <c r="K101" s="279" t="s">
        <v>19</v>
      </c>
      <c r="L101" s="284"/>
      <c r="M101" s="285" t="s">
        <v>19</v>
      </c>
      <c r="N101" s="286" t="s">
        <v>41</v>
      </c>
      <c r="O101" s="87"/>
      <c r="P101" s="224">
        <f>O101*H101</f>
        <v>0</v>
      </c>
      <c r="Q101" s="224">
        <v>0.01</v>
      </c>
      <c r="R101" s="224">
        <f>Q101*H101</f>
        <v>0.02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217</v>
      </c>
      <c r="AT101" s="226" t="s">
        <v>306</v>
      </c>
      <c r="AU101" s="226" t="s">
        <v>79</v>
      </c>
      <c r="AY101" s="20" t="s">
        <v>164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77</v>
      </c>
      <c r="BK101" s="227">
        <f>ROUND(I101*H101,2)</f>
        <v>0</v>
      </c>
      <c r="BL101" s="20" t="s">
        <v>171</v>
      </c>
      <c r="BM101" s="226" t="s">
        <v>1577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1578</v>
      </c>
      <c r="G102" s="234"/>
      <c r="H102" s="238">
        <v>2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24.15" customHeight="1">
      <c r="A104" s="41"/>
      <c r="B104" s="42"/>
      <c r="C104" s="215" t="s">
        <v>197</v>
      </c>
      <c r="D104" s="215" t="s">
        <v>166</v>
      </c>
      <c r="E104" s="216" t="s">
        <v>775</v>
      </c>
      <c r="F104" s="217" t="s">
        <v>776</v>
      </c>
      <c r="G104" s="218" t="s">
        <v>200</v>
      </c>
      <c r="H104" s="219">
        <v>18</v>
      </c>
      <c r="I104" s="220"/>
      <c r="J104" s="221">
        <f>ROUND(I104*H104,2)</f>
        <v>0</v>
      </c>
      <c r="K104" s="217" t="s">
        <v>170</v>
      </c>
      <c r="L104" s="47"/>
      <c r="M104" s="222" t="s">
        <v>19</v>
      </c>
      <c r="N104" s="223" t="s">
        <v>41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171</v>
      </c>
      <c r="AT104" s="226" t="s">
        <v>166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1579</v>
      </c>
    </row>
    <row r="105" s="2" customFormat="1">
      <c r="A105" s="41"/>
      <c r="B105" s="42"/>
      <c r="C105" s="43"/>
      <c r="D105" s="228" t="s">
        <v>173</v>
      </c>
      <c r="E105" s="43"/>
      <c r="F105" s="229" t="s">
        <v>778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173</v>
      </c>
      <c r="AU105" s="20" t="s">
        <v>79</v>
      </c>
    </row>
    <row r="106" s="2" customFormat="1">
      <c r="A106" s="41"/>
      <c r="B106" s="42"/>
      <c r="C106" s="43"/>
      <c r="D106" s="235" t="s">
        <v>479</v>
      </c>
      <c r="E106" s="43"/>
      <c r="F106" s="291" t="s">
        <v>779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479</v>
      </c>
      <c r="AU106" s="20" t="s">
        <v>79</v>
      </c>
    </row>
    <row r="107" s="13" customFormat="1">
      <c r="A107" s="13"/>
      <c r="B107" s="233"/>
      <c r="C107" s="234"/>
      <c r="D107" s="235" t="s">
        <v>175</v>
      </c>
      <c r="E107" s="236" t="s">
        <v>19</v>
      </c>
      <c r="F107" s="237" t="s">
        <v>1580</v>
      </c>
      <c r="G107" s="234"/>
      <c r="H107" s="238">
        <v>18</v>
      </c>
      <c r="I107" s="239"/>
      <c r="J107" s="234"/>
      <c r="K107" s="234"/>
      <c r="L107" s="240"/>
      <c r="M107" s="241"/>
      <c r="N107" s="242"/>
      <c r="O107" s="242"/>
      <c r="P107" s="242"/>
      <c r="Q107" s="242"/>
      <c r="R107" s="242"/>
      <c r="S107" s="242"/>
      <c r="T107" s="24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4" t="s">
        <v>175</v>
      </c>
      <c r="AU107" s="244" t="s">
        <v>79</v>
      </c>
      <c r="AV107" s="13" t="s">
        <v>79</v>
      </c>
      <c r="AW107" s="13" t="s">
        <v>32</v>
      </c>
      <c r="AX107" s="13" t="s">
        <v>70</v>
      </c>
      <c r="AY107" s="244" t="s">
        <v>164</v>
      </c>
    </row>
    <row r="108" s="14" customFormat="1">
      <c r="A108" s="14"/>
      <c r="B108" s="245"/>
      <c r="C108" s="246"/>
      <c r="D108" s="235" t="s">
        <v>175</v>
      </c>
      <c r="E108" s="247" t="s">
        <v>19</v>
      </c>
      <c r="F108" s="248" t="s">
        <v>177</v>
      </c>
      <c r="G108" s="246"/>
      <c r="H108" s="249">
        <v>18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175</v>
      </c>
      <c r="AU108" s="255" t="s">
        <v>79</v>
      </c>
      <c r="AV108" s="14" t="s">
        <v>171</v>
      </c>
      <c r="AW108" s="14" t="s">
        <v>32</v>
      </c>
      <c r="AX108" s="14" t="s">
        <v>77</v>
      </c>
      <c r="AY108" s="255" t="s">
        <v>164</v>
      </c>
    </row>
    <row r="109" s="2" customFormat="1" ht="16.5" customHeight="1">
      <c r="A109" s="41"/>
      <c r="B109" s="42"/>
      <c r="C109" s="277" t="s">
        <v>204</v>
      </c>
      <c r="D109" s="277" t="s">
        <v>306</v>
      </c>
      <c r="E109" s="278" t="s">
        <v>781</v>
      </c>
      <c r="F109" s="279" t="s">
        <v>782</v>
      </c>
      <c r="G109" s="280" t="s">
        <v>200</v>
      </c>
      <c r="H109" s="281">
        <v>18.899999999999999</v>
      </c>
      <c r="I109" s="282"/>
      <c r="J109" s="283">
        <f>ROUND(I109*H109,2)</f>
        <v>0</v>
      </c>
      <c r="K109" s="279" t="s">
        <v>19</v>
      </c>
      <c r="L109" s="284"/>
      <c r="M109" s="285" t="s">
        <v>19</v>
      </c>
      <c r="N109" s="286" t="s">
        <v>41</v>
      </c>
      <c r="O109" s="87"/>
      <c r="P109" s="224">
        <f>O109*H109</f>
        <v>0</v>
      </c>
      <c r="Q109" s="224">
        <v>0.00050000000000000001</v>
      </c>
      <c r="R109" s="224">
        <f>Q109*H109</f>
        <v>0.0094500000000000001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217</v>
      </c>
      <c r="AT109" s="226" t="s">
        <v>306</v>
      </c>
      <c r="AU109" s="226" t="s">
        <v>79</v>
      </c>
      <c r="AY109" s="20" t="s">
        <v>164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77</v>
      </c>
      <c r="BK109" s="227">
        <f>ROUND(I109*H109,2)</f>
        <v>0</v>
      </c>
      <c r="BL109" s="20" t="s">
        <v>171</v>
      </c>
      <c r="BM109" s="226" t="s">
        <v>1581</v>
      </c>
    </row>
    <row r="110" s="2" customFormat="1">
      <c r="A110" s="41"/>
      <c r="B110" s="42"/>
      <c r="C110" s="43"/>
      <c r="D110" s="235" t="s">
        <v>479</v>
      </c>
      <c r="E110" s="43"/>
      <c r="F110" s="291" t="s">
        <v>784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479</v>
      </c>
      <c r="AU110" s="20" t="s">
        <v>79</v>
      </c>
    </row>
    <row r="111" s="13" customFormat="1">
      <c r="A111" s="13"/>
      <c r="B111" s="233"/>
      <c r="C111" s="234"/>
      <c r="D111" s="235" t="s">
        <v>175</v>
      </c>
      <c r="E111" s="234"/>
      <c r="F111" s="237" t="s">
        <v>1582</v>
      </c>
      <c r="G111" s="234"/>
      <c r="H111" s="238">
        <v>18.899999999999999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79</v>
      </c>
      <c r="AV111" s="13" t="s">
        <v>79</v>
      </c>
      <c r="AW111" s="13" t="s">
        <v>4</v>
      </c>
      <c r="AX111" s="13" t="s">
        <v>77</v>
      </c>
      <c r="AY111" s="244" t="s">
        <v>164</v>
      </c>
    </row>
    <row r="112" s="2" customFormat="1" ht="24.15" customHeight="1">
      <c r="A112" s="41"/>
      <c r="B112" s="42"/>
      <c r="C112" s="215" t="s">
        <v>211</v>
      </c>
      <c r="D112" s="215" t="s">
        <v>166</v>
      </c>
      <c r="E112" s="216" t="s">
        <v>786</v>
      </c>
      <c r="F112" s="217" t="s">
        <v>787</v>
      </c>
      <c r="G112" s="218" t="s">
        <v>200</v>
      </c>
      <c r="H112" s="219">
        <v>3</v>
      </c>
      <c r="I112" s="220"/>
      <c r="J112" s="221">
        <f>ROUND(I112*H112,2)</f>
        <v>0</v>
      </c>
      <c r="K112" s="217" t="s">
        <v>170</v>
      </c>
      <c r="L112" s="47"/>
      <c r="M112" s="222" t="s">
        <v>19</v>
      </c>
      <c r="N112" s="223" t="s">
        <v>41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171</v>
      </c>
      <c r="AT112" s="226" t="s">
        <v>166</v>
      </c>
      <c r="AU112" s="226" t="s">
        <v>79</v>
      </c>
      <c r="AY112" s="20" t="s">
        <v>164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77</v>
      </c>
      <c r="BK112" s="227">
        <f>ROUND(I112*H112,2)</f>
        <v>0</v>
      </c>
      <c r="BL112" s="20" t="s">
        <v>171</v>
      </c>
      <c r="BM112" s="226" t="s">
        <v>1583</v>
      </c>
    </row>
    <row r="113" s="2" customFormat="1">
      <c r="A113" s="41"/>
      <c r="B113" s="42"/>
      <c r="C113" s="43"/>
      <c r="D113" s="228" t="s">
        <v>173</v>
      </c>
      <c r="E113" s="43"/>
      <c r="F113" s="229" t="s">
        <v>789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173</v>
      </c>
      <c r="AU113" s="20" t="s">
        <v>79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1584</v>
      </c>
      <c r="G114" s="234"/>
      <c r="H114" s="238">
        <v>3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79</v>
      </c>
      <c r="AV114" s="13" t="s">
        <v>79</v>
      </c>
      <c r="AW114" s="13" t="s">
        <v>32</v>
      </c>
      <c r="AX114" s="13" t="s">
        <v>70</v>
      </c>
      <c r="AY114" s="244" t="s">
        <v>164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177</v>
      </c>
      <c r="G115" s="246"/>
      <c r="H115" s="249">
        <v>3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79</v>
      </c>
      <c r="AV115" s="14" t="s">
        <v>171</v>
      </c>
      <c r="AW115" s="14" t="s">
        <v>32</v>
      </c>
      <c r="AX115" s="14" t="s">
        <v>77</v>
      </c>
      <c r="AY115" s="255" t="s">
        <v>164</v>
      </c>
    </row>
    <row r="116" s="2" customFormat="1" ht="16.5" customHeight="1">
      <c r="A116" s="41"/>
      <c r="B116" s="42"/>
      <c r="C116" s="277" t="s">
        <v>217</v>
      </c>
      <c r="D116" s="277" t="s">
        <v>306</v>
      </c>
      <c r="E116" s="278" t="s">
        <v>791</v>
      </c>
      <c r="F116" s="279" t="s">
        <v>792</v>
      </c>
      <c r="G116" s="280" t="s">
        <v>200</v>
      </c>
      <c r="H116" s="281">
        <v>3.1499999999999999</v>
      </c>
      <c r="I116" s="282"/>
      <c r="J116" s="283">
        <f>ROUND(I116*H116,2)</f>
        <v>0</v>
      </c>
      <c r="K116" s="279" t="s">
        <v>19</v>
      </c>
      <c r="L116" s="284"/>
      <c r="M116" s="285" t="s">
        <v>19</v>
      </c>
      <c r="N116" s="286" t="s">
        <v>41</v>
      </c>
      <c r="O116" s="87"/>
      <c r="P116" s="224">
        <f>O116*H116</f>
        <v>0</v>
      </c>
      <c r="Q116" s="224">
        <v>0.00050000000000000001</v>
      </c>
      <c r="R116" s="224">
        <f>Q116*H116</f>
        <v>0.001575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217</v>
      </c>
      <c r="AT116" s="226" t="s">
        <v>306</v>
      </c>
      <c r="AU116" s="226" t="s">
        <v>79</v>
      </c>
      <c r="AY116" s="20" t="s">
        <v>164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77</v>
      </c>
      <c r="BK116" s="227">
        <f>ROUND(I116*H116,2)</f>
        <v>0</v>
      </c>
      <c r="BL116" s="20" t="s">
        <v>171</v>
      </c>
      <c r="BM116" s="226" t="s">
        <v>1585</v>
      </c>
    </row>
    <row r="117" s="2" customFormat="1">
      <c r="A117" s="41"/>
      <c r="B117" s="42"/>
      <c r="C117" s="43"/>
      <c r="D117" s="235" t="s">
        <v>479</v>
      </c>
      <c r="E117" s="43"/>
      <c r="F117" s="291" t="s">
        <v>794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479</v>
      </c>
      <c r="AU117" s="20" t="s">
        <v>79</v>
      </c>
    </row>
    <row r="118" s="13" customFormat="1">
      <c r="A118" s="13"/>
      <c r="B118" s="233"/>
      <c r="C118" s="234"/>
      <c r="D118" s="235" t="s">
        <v>175</v>
      </c>
      <c r="E118" s="234"/>
      <c r="F118" s="237" t="s">
        <v>1586</v>
      </c>
      <c r="G118" s="234"/>
      <c r="H118" s="238">
        <v>3.1499999999999999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79</v>
      </c>
      <c r="AV118" s="13" t="s">
        <v>79</v>
      </c>
      <c r="AW118" s="13" t="s">
        <v>4</v>
      </c>
      <c r="AX118" s="13" t="s">
        <v>77</v>
      </c>
      <c r="AY118" s="244" t="s">
        <v>164</v>
      </c>
    </row>
    <row r="119" s="2" customFormat="1" ht="24.15" customHeight="1">
      <c r="A119" s="41"/>
      <c r="B119" s="42"/>
      <c r="C119" s="215" t="s">
        <v>227</v>
      </c>
      <c r="D119" s="215" t="s">
        <v>166</v>
      </c>
      <c r="E119" s="216" t="s">
        <v>796</v>
      </c>
      <c r="F119" s="217" t="s">
        <v>797</v>
      </c>
      <c r="G119" s="218" t="s">
        <v>200</v>
      </c>
      <c r="H119" s="219">
        <v>1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41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79</v>
      </c>
      <c r="AY119" s="20" t="s">
        <v>164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77</v>
      </c>
      <c r="BK119" s="227">
        <f>ROUND(I119*H119,2)</f>
        <v>0</v>
      </c>
      <c r="BL119" s="20" t="s">
        <v>171</v>
      </c>
      <c r="BM119" s="226" t="s">
        <v>1587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799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79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1588</v>
      </c>
      <c r="G121" s="234"/>
      <c r="H121" s="238">
        <v>1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4" customFormat="1">
      <c r="A122" s="14"/>
      <c r="B122" s="245"/>
      <c r="C122" s="246"/>
      <c r="D122" s="235" t="s">
        <v>175</v>
      </c>
      <c r="E122" s="247" t="s">
        <v>19</v>
      </c>
      <c r="F122" s="248" t="s">
        <v>177</v>
      </c>
      <c r="G122" s="246"/>
      <c r="H122" s="249">
        <v>1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175</v>
      </c>
      <c r="AU122" s="255" t="s">
        <v>79</v>
      </c>
      <c r="AV122" s="14" t="s">
        <v>171</v>
      </c>
      <c r="AW122" s="14" t="s">
        <v>32</v>
      </c>
      <c r="AX122" s="14" t="s">
        <v>77</v>
      </c>
      <c r="AY122" s="255" t="s">
        <v>164</v>
      </c>
    </row>
    <row r="123" s="2" customFormat="1" ht="16.5" customHeight="1">
      <c r="A123" s="41"/>
      <c r="B123" s="42"/>
      <c r="C123" s="277" t="s">
        <v>236</v>
      </c>
      <c r="D123" s="277" t="s">
        <v>306</v>
      </c>
      <c r="E123" s="278" t="s">
        <v>801</v>
      </c>
      <c r="F123" s="279" t="s">
        <v>802</v>
      </c>
      <c r="G123" s="280" t="s">
        <v>200</v>
      </c>
      <c r="H123" s="281">
        <v>1.05</v>
      </c>
      <c r="I123" s="282"/>
      <c r="J123" s="283">
        <f>ROUND(I123*H123,2)</f>
        <v>0</v>
      </c>
      <c r="K123" s="279" t="s">
        <v>19</v>
      </c>
      <c r="L123" s="284"/>
      <c r="M123" s="285" t="s">
        <v>19</v>
      </c>
      <c r="N123" s="286" t="s">
        <v>41</v>
      </c>
      <c r="O123" s="87"/>
      <c r="P123" s="224">
        <f>O123*H123</f>
        <v>0</v>
      </c>
      <c r="Q123" s="224">
        <v>0.00050000000000000001</v>
      </c>
      <c r="R123" s="224">
        <f>Q123*H123</f>
        <v>0.00052500000000000008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217</v>
      </c>
      <c r="AT123" s="226" t="s">
        <v>306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1589</v>
      </c>
    </row>
    <row r="124" s="2" customFormat="1">
      <c r="A124" s="41"/>
      <c r="B124" s="42"/>
      <c r="C124" s="43"/>
      <c r="D124" s="235" t="s">
        <v>479</v>
      </c>
      <c r="E124" s="43"/>
      <c r="F124" s="291" t="s">
        <v>804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479</v>
      </c>
      <c r="AU124" s="20" t="s">
        <v>79</v>
      </c>
    </row>
    <row r="125" s="13" customFormat="1">
      <c r="A125" s="13"/>
      <c r="B125" s="233"/>
      <c r="C125" s="234"/>
      <c r="D125" s="235" t="s">
        <v>175</v>
      </c>
      <c r="E125" s="234"/>
      <c r="F125" s="237" t="s">
        <v>805</v>
      </c>
      <c r="G125" s="234"/>
      <c r="H125" s="238">
        <v>1.05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79</v>
      </c>
      <c r="AV125" s="13" t="s">
        <v>79</v>
      </c>
      <c r="AW125" s="13" t="s">
        <v>4</v>
      </c>
      <c r="AX125" s="13" t="s">
        <v>77</v>
      </c>
      <c r="AY125" s="244" t="s">
        <v>164</v>
      </c>
    </row>
    <row r="126" s="2" customFormat="1" ht="24.15" customHeight="1">
      <c r="A126" s="41"/>
      <c r="B126" s="42"/>
      <c r="C126" s="215" t="s">
        <v>244</v>
      </c>
      <c r="D126" s="215" t="s">
        <v>166</v>
      </c>
      <c r="E126" s="216" t="s">
        <v>806</v>
      </c>
      <c r="F126" s="217" t="s">
        <v>807</v>
      </c>
      <c r="G126" s="218" t="s">
        <v>200</v>
      </c>
      <c r="H126" s="219">
        <v>1</v>
      </c>
      <c r="I126" s="220"/>
      <c r="J126" s="221">
        <f>ROUND(I126*H126,2)</f>
        <v>0</v>
      </c>
      <c r="K126" s="217" t="s">
        <v>170</v>
      </c>
      <c r="L126" s="47"/>
      <c r="M126" s="222" t="s">
        <v>19</v>
      </c>
      <c r="N126" s="223" t="s">
        <v>41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171</v>
      </c>
      <c r="AT126" s="226" t="s">
        <v>166</v>
      </c>
      <c r="AU126" s="226" t="s">
        <v>79</v>
      </c>
      <c r="AY126" s="20" t="s">
        <v>164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77</v>
      </c>
      <c r="BK126" s="227">
        <f>ROUND(I126*H126,2)</f>
        <v>0</v>
      </c>
      <c r="BL126" s="20" t="s">
        <v>171</v>
      </c>
      <c r="BM126" s="226" t="s">
        <v>1590</v>
      </c>
    </row>
    <row r="127" s="2" customFormat="1">
      <c r="A127" s="41"/>
      <c r="B127" s="42"/>
      <c r="C127" s="43"/>
      <c r="D127" s="228" t="s">
        <v>173</v>
      </c>
      <c r="E127" s="43"/>
      <c r="F127" s="229" t="s">
        <v>809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173</v>
      </c>
      <c r="AU127" s="20" t="s">
        <v>79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1591</v>
      </c>
      <c r="G128" s="234"/>
      <c r="H128" s="238">
        <v>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1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16.5" customHeight="1">
      <c r="A130" s="41"/>
      <c r="B130" s="42"/>
      <c r="C130" s="277" t="s">
        <v>8</v>
      </c>
      <c r="D130" s="277" t="s">
        <v>306</v>
      </c>
      <c r="E130" s="278" t="s">
        <v>811</v>
      </c>
      <c r="F130" s="279" t="s">
        <v>812</v>
      </c>
      <c r="G130" s="280" t="s">
        <v>200</v>
      </c>
      <c r="H130" s="281">
        <v>1.05</v>
      </c>
      <c r="I130" s="282"/>
      <c r="J130" s="283">
        <f>ROUND(I130*H130,2)</f>
        <v>0</v>
      </c>
      <c r="K130" s="279" t="s">
        <v>19</v>
      </c>
      <c r="L130" s="284"/>
      <c r="M130" s="285" t="s">
        <v>19</v>
      </c>
      <c r="N130" s="286" t="s">
        <v>41</v>
      </c>
      <c r="O130" s="87"/>
      <c r="P130" s="224">
        <f>O130*H130</f>
        <v>0</v>
      </c>
      <c r="Q130" s="224">
        <v>0.00050000000000000001</v>
      </c>
      <c r="R130" s="224">
        <f>Q130*H130</f>
        <v>0.00052500000000000008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217</v>
      </c>
      <c r="AT130" s="226" t="s">
        <v>306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1592</v>
      </c>
    </row>
    <row r="131" s="2" customFormat="1">
      <c r="A131" s="41"/>
      <c r="B131" s="42"/>
      <c r="C131" s="43"/>
      <c r="D131" s="235" t="s">
        <v>479</v>
      </c>
      <c r="E131" s="43"/>
      <c r="F131" s="291" t="s">
        <v>814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479</v>
      </c>
      <c r="AU131" s="20" t="s">
        <v>79</v>
      </c>
    </row>
    <row r="132" s="13" customFormat="1">
      <c r="A132" s="13"/>
      <c r="B132" s="233"/>
      <c r="C132" s="234"/>
      <c r="D132" s="235" t="s">
        <v>175</v>
      </c>
      <c r="E132" s="234"/>
      <c r="F132" s="237" t="s">
        <v>805</v>
      </c>
      <c r="G132" s="234"/>
      <c r="H132" s="238">
        <v>1.05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79</v>
      </c>
      <c r="AV132" s="13" t="s">
        <v>79</v>
      </c>
      <c r="AW132" s="13" t="s">
        <v>4</v>
      </c>
      <c r="AX132" s="13" t="s">
        <v>77</v>
      </c>
      <c r="AY132" s="244" t="s">
        <v>164</v>
      </c>
    </row>
    <row r="133" s="2" customFormat="1" ht="24.15" customHeight="1">
      <c r="A133" s="41"/>
      <c r="B133" s="42"/>
      <c r="C133" s="215" t="s">
        <v>254</v>
      </c>
      <c r="D133" s="215" t="s">
        <v>166</v>
      </c>
      <c r="E133" s="216" t="s">
        <v>1373</v>
      </c>
      <c r="F133" s="217" t="s">
        <v>1374</v>
      </c>
      <c r="G133" s="218" t="s">
        <v>200</v>
      </c>
      <c r="H133" s="219">
        <v>2</v>
      </c>
      <c r="I133" s="220"/>
      <c r="J133" s="221">
        <f>ROUND(I133*H133,2)</f>
        <v>0</v>
      </c>
      <c r="K133" s="217" t="s">
        <v>170</v>
      </c>
      <c r="L133" s="47"/>
      <c r="M133" s="222" t="s">
        <v>19</v>
      </c>
      <c r="N133" s="223" t="s">
        <v>41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171</v>
      </c>
      <c r="AT133" s="226" t="s">
        <v>166</v>
      </c>
      <c r="AU133" s="226" t="s">
        <v>79</v>
      </c>
      <c r="AY133" s="20" t="s">
        <v>164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77</v>
      </c>
      <c r="BK133" s="227">
        <f>ROUND(I133*H133,2)</f>
        <v>0</v>
      </c>
      <c r="BL133" s="20" t="s">
        <v>171</v>
      </c>
      <c r="BM133" s="226" t="s">
        <v>1593</v>
      </c>
    </row>
    <row r="134" s="2" customFormat="1">
      <c r="A134" s="41"/>
      <c r="B134" s="42"/>
      <c r="C134" s="43"/>
      <c r="D134" s="228" t="s">
        <v>173</v>
      </c>
      <c r="E134" s="43"/>
      <c r="F134" s="229" t="s">
        <v>1376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173</v>
      </c>
      <c r="AU134" s="20" t="s">
        <v>79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1594</v>
      </c>
      <c r="G135" s="234"/>
      <c r="H135" s="238">
        <v>2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2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16.5" customHeight="1">
      <c r="A137" s="41"/>
      <c r="B137" s="42"/>
      <c r="C137" s="277" t="s">
        <v>260</v>
      </c>
      <c r="D137" s="277" t="s">
        <v>306</v>
      </c>
      <c r="E137" s="278" t="s">
        <v>1595</v>
      </c>
      <c r="F137" s="279" t="s">
        <v>1596</v>
      </c>
      <c r="G137" s="280" t="s">
        <v>200</v>
      </c>
      <c r="H137" s="281">
        <v>2.0299999999999998</v>
      </c>
      <c r="I137" s="282"/>
      <c r="J137" s="283">
        <f>ROUND(I137*H137,2)</f>
        <v>0</v>
      </c>
      <c r="K137" s="279" t="s">
        <v>170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0.00214</v>
      </c>
      <c r="R137" s="224">
        <f>Q137*H137</f>
        <v>0.0043441999999999995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1597</v>
      </c>
    </row>
    <row r="138" s="13" customFormat="1">
      <c r="A138" s="13"/>
      <c r="B138" s="233"/>
      <c r="C138" s="234"/>
      <c r="D138" s="235" t="s">
        <v>175</v>
      </c>
      <c r="E138" s="234"/>
      <c r="F138" s="237" t="s">
        <v>1598</v>
      </c>
      <c r="G138" s="234"/>
      <c r="H138" s="238">
        <v>2.0299999999999998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4</v>
      </c>
      <c r="AX138" s="13" t="s">
        <v>77</v>
      </c>
      <c r="AY138" s="244" t="s">
        <v>164</v>
      </c>
    </row>
    <row r="139" s="2" customFormat="1" ht="21.75" customHeight="1">
      <c r="A139" s="41"/>
      <c r="B139" s="42"/>
      <c r="C139" s="215" t="s">
        <v>265</v>
      </c>
      <c r="D139" s="215" t="s">
        <v>166</v>
      </c>
      <c r="E139" s="216" t="s">
        <v>815</v>
      </c>
      <c r="F139" s="217" t="s">
        <v>816</v>
      </c>
      <c r="G139" s="218" t="s">
        <v>385</v>
      </c>
      <c r="H139" s="219">
        <v>44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41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1599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818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79</v>
      </c>
    </row>
    <row r="141" s="2" customFormat="1" ht="16.5" customHeight="1">
      <c r="A141" s="41"/>
      <c r="B141" s="42"/>
      <c r="C141" s="277" t="s">
        <v>274</v>
      </c>
      <c r="D141" s="277" t="s">
        <v>306</v>
      </c>
      <c r="E141" s="278" t="s">
        <v>819</v>
      </c>
      <c r="F141" s="279" t="s">
        <v>820</v>
      </c>
      <c r="G141" s="280" t="s">
        <v>385</v>
      </c>
      <c r="H141" s="281">
        <v>22</v>
      </c>
      <c r="I141" s="282"/>
      <c r="J141" s="283">
        <f>ROUND(I141*H141,2)</f>
        <v>0</v>
      </c>
      <c r="K141" s="279" t="s">
        <v>19</v>
      </c>
      <c r="L141" s="284"/>
      <c r="M141" s="285" t="s">
        <v>19</v>
      </c>
      <c r="N141" s="286" t="s">
        <v>41</v>
      </c>
      <c r="O141" s="87"/>
      <c r="P141" s="224">
        <f>O141*H141</f>
        <v>0</v>
      </c>
      <c r="Q141" s="224">
        <v>0.0030000000000000001</v>
      </c>
      <c r="R141" s="224">
        <f>Q141*H141</f>
        <v>0.066000000000000003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217</v>
      </c>
      <c r="AT141" s="226" t="s">
        <v>306</v>
      </c>
      <c r="AU141" s="226" t="s">
        <v>79</v>
      </c>
      <c r="AY141" s="20" t="s">
        <v>164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77</v>
      </c>
      <c r="BK141" s="227">
        <f>ROUND(I141*H141,2)</f>
        <v>0</v>
      </c>
      <c r="BL141" s="20" t="s">
        <v>171</v>
      </c>
      <c r="BM141" s="226" t="s">
        <v>1600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1601</v>
      </c>
      <c r="G142" s="234"/>
      <c r="H142" s="238">
        <v>22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22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16.5" customHeight="1">
      <c r="A144" s="41"/>
      <c r="B144" s="42"/>
      <c r="C144" s="277" t="s">
        <v>279</v>
      </c>
      <c r="D144" s="277" t="s">
        <v>306</v>
      </c>
      <c r="E144" s="278" t="s">
        <v>823</v>
      </c>
      <c r="F144" s="279" t="s">
        <v>824</v>
      </c>
      <c r="G144" s="280" t="s">
        <v>385</v>
      </c>
      <c r="H144" s="281">
        <v>21</v>
      </c>
      <c r="I144" s="282"/>
      <c r="J144" s="283">
        <f>ROUND(I144*H144,2)</f>
        <v>0</v>
      </c>
      <c r="K144" s="279" t="s">
        <v>19</v>
      </c>
      <c r="L144" s="284"/>
      <c r="M144" s="285" t="s">
        <v>19</v>
      </c>
      <c r="N144" s="286" t="s">
        <v>41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217</v>
      </c>
      <c r="AT144" s="226" t="s">
        <v>306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1602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1603</v>
      </c>
      <c r="G145" s="234"/>
      <c r="H145" s="238">
        <v>21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79</v>
      </c>
      <c r="AV145" s="13" t="s">
        <v>79</v>
      </c>
      <c r="AW145" s="13" t="s">
        <v>32</v>
      </c>
      <c r="AX145" s="13" t="s">
        <v>70</v>
      </c>
      <c r="AY145" s="244" t="s">
        <v>164</v>
      </c>
    </row>
    <row r="146" s="14" customFormat="1">
      <c r="A146" s="14"/>
      <c r="B146" s="245"/>
      <c r="C146" s="246"/>
      <c r="D146" s="235" t="s">
        <v>175</v>
      </c>
      <c r="E146" s="247" t="s">
        <v>19</v>
      </c>
      <c r="F146" s="248" t="s">
        <v>177</v>
      </c>
      <c r="G146" s="246"/>
      <c r="H146" s="249">
        <v>21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175</v>
      </c>
      <c r="AU146" s="255" t="s">
        <v>79</v>
      </c>
      <c r="AV146" s="14" t="s">
        <v>171</v>
      </c>
      <c r="AW146" s="14" t="s">
        <v>32</v>
      </c>
      <c r="AX146" s="14" t="s">
        <v>77</v>
      </c>
      <c r="AY146" s="255" t="s">
        <v>164</v>
      </c>
    </row>
    <row r="147" s="2" customFormat="1" ht="16.5" customHeight="1">
      <c r="A147" s="41"/>
      <c r="B147" s="42"/>
      <c r="C147" s="277" t="s">
        <v>285</v>
      </c>
      <c r="D147" s="277" t="s">
        <v>306</v>
      </c>
      <c r="E147" s="278" t="s">
        <v>1604</v>
      </c>
      <c r="F147" s="279" t="s">
        <v>1605</v>
      </c>
      <c r="G147" s="280" t="s">
        <v>385</v>
      </c>
      <c r="H147" s="281">
        <v>1</v>
      </c>
      <c r="I147" s="282"/>
      <c r="J147" s="283">
        <f>ROUND(I147*H147,2)</f>
        <v>0</v>
      </c>
      <c r="K147" s="279" t="s">
        <v>19</v>
      </c>
      <c r="L147" s="284"/>
      <c r="M147" s="285" t="s">
        <v>19</v>
      </c>
      <c r="N147" s="286" t="s">
        <v>41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217</v>
      </c>
      <c r="AT147" s="226" t="s">
        <v>306</v>
      </c>
      <c r="AU147" s="226" t="s">
        <v>79</v>
      </c>
      <c r="AY147" s="20" t="s">
        <v>164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77</v>
      </c>
      <c r="BK147" s="227">
        <f>ROUND(I147*H147,2)</f>
        <v>0</v>
      </c>
      <c r="BL147" s="20" t="s">
        <v>171</v>
      </c>
      <c r="BM147" s="226" t="s">
        <v>1606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1607</v>
      </c>
      <c r="G148" s="234"/>
      <c r="H148" s="238">
        <v>1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79</v>
      </c>
      <c r="AV148" s="13" t="s">
        <v>79</v>
      </c>
      <c r="AW148" s="13" t="s">
        <v>32</v>
      </c>
      <c r="AX148" s="13" t="s">
        <v>70</v>
      </c>
      <c r="AY148" s="244" t="s">
        <v>164</v>
      </c>
    </row>
    <row r="149" s="14" customFormat="1">
      <c r="A149" s="14"/>
      <c r="B149" s="245"/>
      <c r="C149" s="246"/>
      <c r="D149" s="235" t="s">
        <v>175</v>
      </c>
      <c r="E149" s="247" t="s">
        <v>19</v>
      </c>
      <c r="F149" s="248" t="s">
        <v>177</v>
      </c>
      <c r="G149" s="246"/>
      <c r="H149" s="249">
        <v>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175</v>
      </c>
      <c r="AU149" s="255" t="s">
        <v>79</v>
      </c>
      <c r="AV149" s="14" t="s">
        <v>171</v>
      </c>
      <c r="AW149" s="14" t="s">
        <v>32</v>
      </c>
      <c r="AX149" s="14" t="s">
        <v>77</v>
      </c>
      <c r="AY149" s="255" t="s">
        <v>164</v>
      </c>
    </row>
    <row r="150" s="2" customFormat="1" ht="21.75" customHeight="1">
      <c r="A150" s="41"/>
      <c r="B150" s="42"/>
      <c r="C150" s="215" t="s">
        <v>292</v>
      </c>
      <c r="D150" s="215" t="s">
        <v>166</v>
      </c>
      <c r="E150" s="216" t="s">
        <v>831</v>
      </c>
      <c r="F150" s="217" t="s">
        <v>832</v>
      </c>
      <c r="G150" s="218" t="s">
        <v>385</v>
      </c>
      <c r="H150" s="219">
        <v>7</v>
      </c>
      <c r="I150" s="220"/>
      <c r="J150" s="221">
        <f>ROUND(I150*H150,2)</f>
        <v>0</v>
      </c>
      <c r="K150" s="217" t="s">
        <v>170</v>
      </c>
      <c r="L150" s="47"/>
      <c r="M150" s="222" t="s">
        <v>19</v>
      </c>
      <c r="N150" s="223" t="s">
        <v>41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171</v>
      </c>
      <c r="AT150" s="226" t="s">
        <v>166</v>
      </c>
      <c r="AU150" s="226" t="s">
        <v>79</v>
      </c>
      <c r="AY150" s="20" t="s">
        <v>164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77</v>
      </c>
      <c r="BK150" s="227">
        <f>ROUND(I150*H150,2)</f>
        <v>0</v>
      </c>
      <c r="BL150" s="20" t="s">
        <v>171</v>
      </c>
      <c r="BM150" s="226" t="s">
        <v>1608</v>
      </c>
    </row>
    <row r="151" s="2" customFormat="1">
      <c r="A151" s="41"/>
      <c r="B151" s="42"/>
      <c r="C151" s="43"/>
      <c r="D151" s="228" t="s">
        <v>173</v>
      </c>
      <c r="E151" s="43"/>
      <c r="F151" s="229" t="s">
        <v>834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173</v>
      </c>
      <c r="AU151" s="20" t="s">
        <v>79</v>
      </c>
    </row>
    <row r="152" s="2" customFormat="1" ht="16.5" customHeight="1">
      <c r="A152" s="41"/>
      <c r="B152" s="42"/>
      <c r="C152" s="277" t="s">
        <v>299</v>
      </c>
      <c r="D152" s="277" t="s">
        <v>306</v>
      </c>
      <c r="E152" s="278" t="s">
        <v>835</v>
      </c>
      <c r="F152" s="279" t="s">
        <v>836</v>
      </c>
      <c r="G152" s="280" t="s">
        <v>385</v>
      </c>
      <c r="H152" s="281">
        <v>3</v>
      </c>
      <c r="I152" s="282"/>
      <c r="J152" s="283">
        <f>ROUND(I152*H152,2)</f>
        <v>0</v>
      </c>
      <c r="K152" s="279" t="s">
        <v>19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1609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1610</v>
      </c>
      <c r="G153" s="234"/>
      <c r="H153" s="238">
        <v>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79</v>
      </c>
      <c r="AV153" s="13" t="s">
        <v>79</v>
      </c>
      <c r="AW153" s="13" t="s">
        <v>32</v>
      </c>
      <c r="AX153" s="13" t="s">
        <v>70</v>
      </c>
      <c r="AY153" s="244" t="s">
        <v>164</v>
      </c>
    </row>
    <row r="154" s="14" customFormat="1">
      <c r="A154" s="14"/>
      <c r="B154" s="245"/>
      <c r="C154" s="246"/>
      <c r="D154" s="235" t="s">
        <v>175</v>
      </c>
      <c r="E154" s="247" t="s">
        <v>19</v>
      </c>
      <c r="F154" s="248" t="s">
        <v>177</v>
      </c>
      <c r="G154" s="246"/>
      <c r="H154" s="249">
        <v>3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175</v>
      </c>
      <c r="AU154" s="255" t="s">
        <v>79</v>
      </c>
      <c r="AV154" s="14" t="s">
        <v>171</v>
      </c>
      <c r="AW154" s="14" t="s">
        <v>32</v>
      </c>
      <c r="AX154" s="14" t="s">
        <v>77</v>
      </c>
      <c r="AY154" s="255" t="s">
        <v>164</v>
      </c>
    </row>
    <row r="155" s="2" customFormat="1" ht="16.5" customHeight="1">
      <c r="A155" s="41"/>
      <c r="B155" s="42"/>
      <c r="C155" s="277" t="s">
        <v>7</v>
      </c>
      <c r="D155" s="277" t="s">
        <v>306</v>
      </c>
      <c r="E155" s="278" t="s">
        <v>839</v>
      </c>
      <c r="F155" s="279" t="s">
        <v>840</v>
      </c>
      <c r="G155" s="280" t="s">
        <v>385</v>
      </c>
      <c r="H155" s="281">
        <v>2</v>
      </c>
      <c r="I155" s="282"/>
      <c r="J155" s="283">
        <f>ROUND(I155*H155,2)</f>
        <v>0</v>
      </c>
      <c r="K155" s="279" t="s">
        <v>19</v>
      </c>
      <c r="L155" s="284"/>
      <c r="M155" s="285" t="s">
        <v>19</v>
      </c>
      <c r="N155" s="286" t="s">
        <v>41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217</v>
      </c>
      <c r="AT155" s="226" t="s">
        <v>306</v>
      </c>
      <c r="AU155" s="226" t="s">
        <v>79</v>
      </c>
      <c r="AY155" s="20" t="s">
        <v>164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77</v>
      </c>
      <c r="BK155" s="227">
        <f>ROUND(I155*H155,2)</f>
        <v>0</v>
      </c>
      <c r="BL155" s="20" t="s">
        <v>171</v>
      </c>
      <c r="BM155" s="226" t="s">
        <v>1611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1612</v>
      </c>
      <c r="G156" s="234"/>
      <c r="H156" s="238">
        <v>2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2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21.75" customHeight="1">
      <c r="A158" s="41"/>
      <c r="B158" s="42"/>
      <c r="C158" s="215" t="s">
        <v>312</v>
      </c>
      <c r="D158" s="215" t="s">
        <v>166</v>
      </c>
      <c r="E158" s="216" t="s">
        <v>843</v>
      </c>
      <c r="F158" s="217" t="s">
        <v>844</v>
      </c>
      <c r="G158" s="218" t="s">
        <v>385</v>
      </c>
      <c r="H158" s="219">
        <v>2</v>
      </c>
      <c r="I158" s="220"/>
      <c r="J158" s="221">
        <f>ROUND(I158*H158,2)</f>
        <v>0</v>
      </c>
      <c r="K158" s="217" t="s">
        <v>170</v>
      </c>
      <c r="L158" s="47"/>
      <c r="M158" s="222" t="s">
        <v>19</v>
      </c>
      <c r="N158" s="223" t="s">
        <v>41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171</v>
      </c>
      <c r="AT158" s="226" t="s">
        <v>166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1613</v>
      </c>
    </row>
    <row r="159" s="2" customFormat="1">
      <c r="A159" s="41"/>
      <c r="B159" s="42"/>
      <c r="C159" s="43"/>
      <c r="D159" s="228" t="s">
        <v>173</v>
      </c>
      <c r="E159" s="43"/>
      <c r="F159" s="229" t="s">
        <v>846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173</v>
      </c>
      <c r="AU159" s="20" t="s">
        <v>79</v>
      </c>
    </row>
    <row r="160" s="2" customFormat="1" ht="16.5" customHeight="1">
      <c r="A160" s="41"/>
      <c r="B160" s="42"/>
      <c r="C160" s="277" t="s">
        <v>324</v>
      </c>
      <c r="D160" s="277" t="s">
        <v>306</v>
      </c>
      <c r="E160" s="278" t="s">
        <v>847</v>
      </c>
      <c r="F160" s="279" t="s">
        <v>848</v>
      </c>
      <c r="G160" s="280" t="s">
        <v>385</v>
      </c>
      <c r="H160" s="281">
        <v>1</v>
      </c>
      <c r="I160" s="282"/>
      <c r="J160" s="283">
        <f>ROUND(I160*H160,2)</f>
        <v>0</v>
      </c>
      <c r="K160" s="279" t="s">
        <v>19</v>
      </c>
      <c r="L160" s="284"/>
      <c r="M160" s="285" t="s">
        <v>19</v>
      </c>
      <c r="N160" s="286" t="s">
        <v>41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217</v>
      </c>
      <c r="AT160" s="226" t="s">
        <v>306</v>
      </c>
      <c r="AU160" s="226" t="s">
        <v>79</v>
      </c>
      <c r="AY160" s="20" t="s">
        <v>164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77</v>
      </c>
      <c r="BK160" s="227">
        <f>ROUND(I160*H160,2)</f>
        <v>0</v>
      </c>
      <c r="BL160" s="20" t="s">
        <v>171</v>
      </c>
      <c r="BM160" s="226" t="s">
        <v>1614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1615</v>
      </c>
      <c r="G161" s="234"/>
      <c r="H161" s="238">
        <v>1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79</v>
      </c>
      <c r="AV161" s="13" t="s">
        <v>79</v>
      </c>
      <c r="AW161" s="13" t="s">
        <v>32</v>
      </c>
      <c r="AX161" s="13" t="s">
        <v>70</v>
      </c>
      <c r="AY161" s="244" t="s">
        <v>164</v>
      </c>
    </row>
    <row r="162" s="14" customFormat="1">
      <c r="A162" s="14"/>
      <c r="B162" s="245"/>
      <c r="C162" s="246"/>
      <c r="D162" s="235" t="s">
        <v>175</v>
      </c>
      <c r="E162" s="247" t="s">
        <v>19</v>
      </c>
      <c r="F162" s="248" t="s">
        <v>177</v>
      </c>
      <c r="G162" s="246"/>
      <c r="H162" s="249">
        <v>1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175</v>
      </c>
      <c r="AU162" s="255" t="s">
        <v>79</v>
      </c>
      <c r="AV162" s="14" t="s">
        <v>171</v>
      </c>
      <c r="AW162" s="14" t="s">
        <v>32</v>
      </c>
      <c r="AX162" s="14" t="s">
        <v>77</v>
      </c>
      <c r="AY162" s="255" t="s">
        <v>164</v>
      </c>
    </row>
    <row r="163" s="2" customFormat="1" ht="16.5" customHeight="1">
      <c r="A163" s="41"/>
      <c r="B163" s="42"/>
      <c r="C163" s="277" t="s">
        <v>330</v>
      </c>
      <c r="D163" s="277" t="s">
        <v>306</v>
      </c>
      <c r="E163" s="278" t="s">
        <v>851</v>
      </c>
      <c r="F163" s="279" t="s">
        <v>852</v>
      </c>
      <c r="G163" s="280" t="s">
        <v>385</v>
      </c>
      <c r="H163" s="281">
        <v>1</v>
      </c>
      <c r="I163" s="282"/>
      <c r="J163" s="283">
        <f>ROUND(I163*H163,2)</f>
        <v>0</v>
      </c>
      <c r="K163" s="279" t="s">
        <v>19</v>
      </c>
      <c r="L163" s="284"/>
      <c r="M163" s="285" t="s">
        <v>19</v>
      </c>
      <c r="N163" s="286" t="s">
        <v>41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217</v>
      </c>
      <c r="AT163" s="226" t="s">
        <v>306</v>
      </c>
      <c r="AU163" s="226" t="s">
        <v>79</v>
      </c>
      <c r="AY163" s="20" t="s">
        <v>164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77</v>
      </c>
      <c r="BK163" s="227">
        <f>ROUND(I163*H163,2)</f>
        <v>0</v>
      </c>
      <c r="BL163" s="20" t="s">
        <v>171</v>
      </c>
      <c r="BM163" s="226" t="s">
        <v>1616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1617</v>
      </c>
      <c r="G164" s="234"/>
      <c r="H164" s="238">
        <v>1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79</v>
      </c>
      <c r="AV164" s="13" t="s">
        <v>79</v>
      </c>
      <c r="AW164" s="13" t="s">
        <v>32</v>
      </c>
      <c r="AX164" s="13" t="s">
        <v>70</v>
      </c>
      <c r="AY164" s="244" t="s">
        <v>164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177</v>
      </c>
      <c r="G165" s="246"/>
      <c r="H165" s="249">
        <v>1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79</v>
      </c>
      <c r="AV165" s="14" t="s">
        <v>171</v>
      </c>
      <c r="AW165" s="14" t="s">
        <v>32</v>
      </c>
      <c r="AX165" s="14" t="s">
        <v>77</v>
      </c>
      <c r="AY165" s="255" t="s">
        <v>164</v>
      </c>
    </row>
    <row r="166" s="2" customFormat="1" ht="21.75" customHeight="1">
      <c r="A166" s="41"/>
      <c r="B166" s="42"/>
      <c r="C166" s="215" t="s">
        <v>341</v>
      </c>
      <c r="D166" s="215" t="s">
        <v>166</v>
      </c>
      <c r="E166" s="216" t="s">
        <v>855</v>
      </c>
      <c r="F166" s="217" t="s">
        <v>856</v>
      </c>
      <c r="G166" s="218" t="s">
        <v>385</v>
      </c>
      <c r="H166" s="219">
        <v>2</v>
      </c>
      <c r="I166" s="220"/>
      <c r="J166" s="221">
        <f>ROUND(I166*H166,2)</f>
        <v>0</v>
      </c>
      <c r="K166" s="217" t="s">
        <v>170</v>
      </c>
      <c r="L166" s="47"/>
      <c r="M166" s="222" t="s">
        <v>19</v>
      </c>
      <c r="N166" s="223" t="s">
        <v>41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171</v>
      </c>
      <c r="AT166" s="226" t="s">
        <v>166</v>
      </c>
      <c r="AU166" s="226" t="s">
        <v>79</v>
      </c>
      <c r="AY166" s="20" t="s">
        <v>164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77</v>
      </c>
      <c r="BK166" s="227">
        <f>ROUND(I166*H166,2)</f>
        <v>0</v>
      </c>
      <c r="BL166" s="20" t="s">
        <v>171</v>
      </c>
      <c r="BM166" s="226" t="s">
        <v>1618</v>
      </c>
    </row>
    <row r="167" s="2" customFormat="1">
      <c r="A167" s="41"/>
      <c r="B167" s="42"/>
      <c r="C167" s="43"/>
      <c r="D167" s="228" t="s">
        <v>173</v>
      </c>
      <c r="E167" s="43"/>
      <c r="F167" s="229" t="s">
        <v>858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173</v>
      </c>
      <c r="AU167" s="20" t="s">
        <v>79</v>
      </c>
    </row>
    <row r="168" s="2" customFormat="1" ht="16.5" customHeight="1">
      <c r="A168" s="41"/>
      <c r="B168" s="42"/>
      <c r="C168" s="277" t="s">
        <v>347</v>
      </c>
      <c r="D168" s="277" t="s">
        <v>306</v>
      </c>
      <c r="E168" s="278" t="s">
        <v>859</v>
      </c>
      <c r="F168" s="279" t="s">
        <v>860</v>
      </c>
      <c r="G168" s="280" t="s">
        <v>385</v>
      </c>
      <c r="H168" s="281">
        <v>1</v>
      </c>
      <c r="I168" s="282"/>
      <c r="J168" s="283">
        <f>ROUND(I168*H168,2)</f>
        <v>0</v>
      </c>
      <c r="K168" s="279" t="s">
        <v>19</v>
      </c>
      <c r="L168" s="284"/>
      <c r="M168" s="285" t="s">
        <v>19</v>
      </c>
      <c r="N168" s="286" t="s">
        <v>41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217</v>
      </c>
      <c r="AT168" s="226" t="s">
        <v>306</v>
      </c>
      <c r="AU168" s="226" t="s">
        <v>79</v>
      </c>
      <c r="AY168" s="20" t="s">
        <v>164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77</v>
      </c>
      <c r="BK168" s="227">
        <f>ROUND(I168*H168,2)</f>
        <v>0</v>
      </c>
      <c r="BL168" s="20" t="s">
        <v>171</v>
      </c>
      <c r="BM168" s="226" t="s">
        <v>1619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1620</v>
      </c>
      <c r="G169" s="234"/>
      <c r="H169" s="238">
        <v>1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79</v>
      </c>
      <c r="AV169" s="13" t="s">
        <v>79</v>
      </c>
      <c r="AW169" s="13" t="s">
        <v>32</v>
      </c>
      <c r="AX169" s="13" t="s">
        <v>70</v>
      </c>
      <c r="AY169" s="244" t="s">
        <v>164</v>
      </c>
    </row>
    <row r="170" s="14" customFormat="1">
      <c r="A170" s="14"/>
      <c r="B170" s="245"/>
      <c r="C170" s="246"/>
      <c r="D170" s="235" t="s">
        <v>175</v>
      </c>
      <c r="E170" s="247" t="s">
        <v>19</v>
      </c>
      <c r="F170" s="248" t="s">
        <v>177</v>
      </c>
      <c r="G170" s="246"/>
      <c r="H170" s="249">
        <v>1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175</v>
      </c>
      <c r="AU170" s="255" t="s">
        <v>79</v>
      </c>
      <c r="AV170" s="14" t="s">
        <v>171</v>
      </c>
      <c r="AW170" s="14" t="s">
        <v>32</v>
      </c>
      <c r="AX170" s="14" t="s">
        <v>77</v>
      </c>
      <c r="AY170" s="255" t="s">
        <v>164</v>
      </c>
    </row>
    <row r="171" s="2" customFormat="1" ht="16.5" customHeight="1">
      <c r="A171" s="41"/>
      <c r="B171" s="42"/>
      <c r="C171" s="277" t="s">
        <v>354</v>
      </c>
      <c r="D171" s="277" t="s">
        <v>306</v>
      </c>
      <c r="E171" s="278" t="s">
        <v>863</v>
      </c>
      <c r="F171" s="279" t="s">
        <v>864</v>
      </c>
      <c r="G171" s="280" t="s">
        <v>385</v>
      </c>
      <c r="H171" s="281">
        <v>1</v>
      </c>
      <c r="I171" s="282"/>
      <c r="J171" s="283">
        <f>ROUND(I171*H171,2)</f>
        <v>0</v>
      </c>
      <c r="K171" s="279" t="s">
        <v>19</v>
      </c>
      <c r="L171" s="284"/>
      <c r="M171" s="285" t="s">
        <v>19</v>
      </c>
      <c r="N171" s="286" t="s">
        <v>41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217</v>
      </c>
      <c r="AT171" s="226" t="s">
        <v>306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1621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1622</v>
      </c>
      <c r="G172" s="234"/>
      <c r="H172" s="238">
        <v>1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79</v>
      </c>
      <c r="AV172" s="13" t="s">
        <v>79</v>
      </c>
      <c r="AW172" s="13" t="s">
        <v>32</v>
      </c>
      <c r="AX172" s="13" t="s">
        <v>70</v>
      </c>
      <c r="AY172" s="244" t="s">
        <v>164</v>
      </c>
    </row>
    <row r="173" s="14" customFormat="1">
      <c r="A173" s="14"/>
      <c r="B173" s="245"/>
      <c r="C173" s="246"/>
      <c r="D173" s="235" t="s">
        <v>175</v>
      </c>
      <c r="E173" s="247" t="s">
        <v>19</v>
      </c>
      <c r="F173" s="248" t="s">
        <v>177</v>
      </c>
      <c r="G173" s="246"/>
      <c r="H173" s="249">
        <v>1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175</v>
      </c>
      <c r="AU173" s="255" t="s">
        <v>79</v>
      </c>
      <c r="AV173" s="14" t="s">
        <v>171</v>
      </c>
      <c r="AW173" s="14" t="s">
        <v>32</v>
      </c>
      <c r="AX173" s="14" t="s">
        <v>77</v>
      </c>
      <c r="AY173" s="255" t="s">
        <v>164</v>
      </c>
    </row>
    <row r="174" s="2" customFormat="1" ht="24.15" customHeight="1">
      <c r="A174" s="41"/>
      <c r="B174" s="42"/>
      <c r="C174" s="215" t="s">
        <v>360</v>
      </c>
      <c r="D174" s="215" t="s">
        <v>166</v>
      </c>
      <c r="E174" s="216" t="s">
        <v>1409</v>
      </c>
      <c r="F174" s="217" t="s">
        <v>1410</v>
      </c>
      <c r="G174" s="218" t="s">
        <v>385</v>
      </c>
      <c r="H174" s="219">
        <v>4</v>
      </c>
      <c r="I174" s="220"/>
      <c r="J174" s="221">
        <f>ROUND(I174*H174,2)</f>
        <v>0</v>
      </c>
      <c r="K174" s="217" t="s">
        <v>170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1623</v>
      </c>
    </row>
    <row r="175" s="2" customFormat="1">
      <c r="A175" s="41"/>
      <c r="B175" s="42"/>
      <c r="C175" s="43"/>
      <c r="D175" s="228" t="s">
        <v>173</v>
      </c>
      <c r="E175" s="43"/>
      <c r="F175" s="229" t="s">
        <v>1412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173</v>
      </c>
      <c r="AU175" s="20" t="s">
        <v>79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1624</v>
      </c>
      <c r="G176" s="234"/>
      <c r="H176" s="238">
        <v>2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79</v>
      </c>
      <c r="AV176" s="13" t="s">
        <v>79</v>
      </c>
      <c r="AW176" s="13" t="s">
        <v>32</v>
      </c>
      <c r="AX176" s="13" t="s">
        <v>70</v>
      </c>
      <c r="AY176" s="244" t="s">
        <v>164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1625</v>
      </c>
      <c r="G177" s="234"/>
      <c r="H177" s="238">
        <v>2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79</v>
      </c>
      <c r="AV177" s="13" t="s">
        <v>79</v>
      </c>
      <c r="AW177" s="13" t="s">
        <v>32</v>
      </c>
      <c r="AX177" s="13" t="s">
        <v>70</v>
      </c>
      <c r="AY177" s="244" t="s">
        <v>164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177</v>
      </c>
      <c r="G178" s="246"/>
      <c r="H178" s="249">
        <v>4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79</v>
      </c>
      <c r="AV178" s="14" t="s">
        <v>171</v>
      </c>
      <c r="AW178" s="14" t="s">
        <v>32</v>
      </c>
      <c r="AX178" s="14" t="s">
        <v>77</v>
      </c>
      <c r="AY178" s="255" t="s">
        <v>164</v>
      </c>
    </row>
    <row r="179" s="2" customFormat="1" ht="16.5" customHeight="1">
      <c r="A179" s="41"/>
      <c r="B179" s="42"/>
      <c r="C179" s="277" t="s">
        <v>365</v>
      </c>
      <c r="D179" s="277" t="s">
        <v>306</v>
      </c>
      <c r="E179" s="278" t="s">
        <v>1417</v>
      </c>
      <c r="F179" s="279" t="s">
        <v>1418</v>
      </c>
      <c r="G179" s="280" t="s">
        <v>385</v>
      </c>
      <c r="H179" s="281">
        <v>2</v>
      </c>
      <c r="I179" s="282"/>
      <c r="J179" s="283">
        <f>ROUND(I179*H179,2)</f>
        <v>0</v>
      </c>
      <c r="K179" s="279" t="s">
        <v>170</v>
      </c>
      <c r="L179" s="284"/>
      <c r="M179" s="285" t="s">
        <v>19</v>
      </c>
      <c r="N179" s="286" t="s">
        <v>41</v>
      </c>
      <c r="O179" s="87"/>
      <c r="P179" s="224">
        <f>O179*H179</f>
        <v>0</v>
      </c>
      <c r="Q179" s="224">
        <v>0.00048000000000000001</v>
      </c>
      <c r="R179" s="224">
        <f>Q179*H179</f>
        <v>0.00096000000000000002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217</v>
      </c>
      <c r="AT179" s="226" t="s">
        <v>306</v>
      </c>
      <c r="AU179" s="226" t="s">
        <v>79</v>
      </c>
      <c r="AY179" s="20" t="s">
        <v>164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77</v>
      </c>
      <c r="BK179" s="227">
        <f>ROUND(I179*H179,2)</f>
        <v>0</v>
      </c>
      <c r="BL179" s="20" t="s">
        <v>171</v>
      </c>
      <c r="BM179" s="226" t="s">
        <v>1626</v>
      </c>
    </row>
    <row r="180" s="2" customFormat="1" ht="16.5" customHeight="1">
      <c r="A180" s="41"/>
      <c r="B180" s="42"/>
      <c r="C180" s="277" t="s">
        <v>371</v>
      </c>
      <c r="D180" s="277" t="s">
        <v>306</v>
      </c>
      <c r="E180" s="278" t="s">
        <v>1413</v>
      </c>
      <c r="F180" s="279" t="s">
        <v>1414</v>
      </c>
      <c r="G180" s="280" t="s">
        <v>385</v>
      </c>
      <c r="H180" s="281">
        <v>2</v>
      </c>
      <c r="I180" s="282"/>
      <c r="J180" s="283">
        <f>ROUND(I180*H180,2)</f>
        <v>0</v>
      </c>
      <c r="K180" s="279" t="s">
        <v>170</v>
      </c>
      <c r="L180" s="284"/>
      <c r="M180" s="285" t="s">
        <v>19</v>
      </c>
      <c r="N180" s="286" t="s">
        <v>41</v>
      </c>
      <c r="O180" s="87"/>
      <c r="P180" s="224">
        <f>O180*H180</f>
        <v>0</v>
      </c>
      <c r="Q180" s="224">
        <v>0.00038999999999999999</v>
      </c>
      <c r="R180" s="224">
        <f>Q180*H180</f>
        <v>0.00077999999999999999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217</v>
      </c>
      <c r="AT180" s="226" t="s">
        <v>306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1627</v>
      </c>
    </row>
    <row r="181" s="2" customFormat="1" ht="16.5" customHeight="1">
      <c r="A181" s="41"/>
      <c r="B181" s="42"/>
      <c r="C181" s="215" t="s">
        <v>382</v>
      </c>
      <c r="D181" s="215" t="s">
        <v>166</v>
      </c>
      <c r="E181" s="216" t="s">
        <v>605</v>
      </c>
      <c r="F181" s="217" t="s">
        <v>606</v>
      </c>
      <c r="G181" s="218" t="s">
        <v>200</v>
      </c>
      <c r="H181" s="219">
        <v>23</v>
      </c>
      <c r="I181" s="220"/>
      <c r="J181" s="221">
        <f>ROUND(I181*H181,2)</f>
        <v>0</v>
      </c>
      <c r="K181" s="217" t="s">
        <v>170</v>
      </c>
      <c r="L181" s="47"/>
      <c r="M181" s="222" t="s">
        <v>19</v>
      </c>
      <c r="N181" s="223" t="s">
        <v>41</v>
      </c>
      <c r="O181" s="87"/>
      <c r="P181" s="224">
        <f>O181*H181</f>
        <v>0</v>
      </c>
      <c r="Q181" s="224">
        <v>1.6999999999999999E-07</v>
      </c>
      <c r="R181" s="224">
        <f>Q181*H181</f>
        <v>3.9099999999999998E-06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171</v>
      </c>
      <c r="AT181" s="226" t="s">
        <v>166</v>
      </c>
      <c r="AU181" s="226" t="s">
        <v>79</v>
      </c>
      <c r="AY181" s="20" t="s">
        <v>164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77</v>
      </c>
      <c r="BK181" s="227">
        <f>ROUND(I181*H181,2)</f>
        <v>0</v>
      </c>
      <c r="BL181" s="20" t="s">
        <v>171</v>
      </c>
      <c r="BM181" s="226" t="s">
        <v>1628</v>
      </c>
    </row>
    <row r="182" s="2" customFormat="1">
      <c r="A182" s="41"/>
      <c r="B182" s="42"/>
      <c r="C182" s="43"/>
      <c r="D182" s="228" t="s">
        <v>173</v>
      </c>
      <c r="E182" s="43"/>
      <c r="F182" s="229" t="s">
        <v>608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173</v>
      </c>
      <c r="AU182" s="20" t="s">
        <v>79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1629</v>
      </c>
      <c r="G183" s="234"/>
      <c r="H183" s="238">
        <v>23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79</v>
      </c>
      <c r="AV183" s="13" t="s">
        <v>79</v>
      </c>
      <c r="AW183" s="13" t="s">
        <v>32</v>
      </c>
      <c r="AX183" s="13" t="s">
        <v>70</v>
      </c>
      <c r="AY183" s="244" t="s">
        <v>164</v>
      </c>
    </row>
    <row r="184" s="14" customFormat="1">
      <c r="A184" s="14"/>
      <c r="B184" s="245"/>
      <c r="C184" s="246"/>
      <c r="D184" s="235" t="s">
        <v>175</v>
      </c>
      <c r="E184" s="247" t="s">
        <v>19</v>
      </c>
      <c r="F184" s="248" t="s">
        <v>177</v>
      </c>
      <c r="G184" s="246"/>
      <c r="H184" s="249">
        <v>23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175</v>
      </c>
      <c r="AU184" s="255" t="s">
        <v>79</v>
      </c>
      <c r="AV184" s="14" t="s">
        <v>171</v>
      </c>
      <c r="AW184" s="14" t="s">
        <v>32</v>
      </c>
      <c r="AX184" s="14" t="s">
        <v>77</v>
      </c>
      <c r="AY184" s="255" t="s">
        <v>164</v>
      </c>
    </row>
    <row r="185" s="2" customFormat="1" ht="16.5" customHeight="1">
      <c r="A185" s="41"/>
      <c r="B185" s="42"/>
      <c r="C185" s="215" t="s">
        <v>388</v>
      </c>
      <c r="D185" s="215" t="s">
        <v>166</v>
      </c>
      <c r="E185" s="216" t="s">
        <v>610</v>
      </c>
      <c r="F185" s="217" t="s">
        <v>611</v>
      </c>
      <c r="G185" s="218" t="s">
        <v>200</v>
      </c>
      <c r="H185" s="219">
        <v>23</v>
      </c>
      <c r="I185" s="220"/>
      <c r="J185" s="221">
        <f>ROUND(I185*H185,2)</f>
        <v>0</v>
      </c>
      <c r="K185" s="217" t="s">
        <v>170</v>
      </c>
      <c r="L185" s="47"/>
      <c r="M185" s="222" t="s">
        <v>19</v>
      </c>
      <c r="N185" s="223" t="s">
        <v>41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171</v>
      </c>
      <c r="AT185" s="226" t="s">
        <v>166</v>
      </c>
      <c r="AU185" s="226" t="s">
        <v>79</v>
      </c>
      <c r="AY185" s="20" t="s">
        <v>164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77</v>
      </c>
      <c r="BK185" s="227">
        <f>ROUND(I185*H185,2)</f>
        <v>0</v>
      </c>
      <c r="BL185" s="20" t="s">
        <v>171</v>
      </c>
      <c r="BM185" s="226" t="s">
        <v>1630</v>
      </c>
    </row>
    <row r="186" s="2" customFormat="1">
      <c r="A186" s="41"/>
      <c r="B186" s="42"/>
      <c r="C186" s="43"/>
      <c r="D186" s="228" t="s">
        <v>173</v>
      </c>
      <c r="E186" s="43"/>
      <c r="F186" s="229" t="s">
        <v>613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173</v>
      </c>
      <c r="AU186" s="20" t="s">
        <v>79</v>
      </c>
    </row>
    <row r="187" s="2" customFormat="1" ht="16.5" customHeight="1">
      <c r="A187" s="41"/>
      <c r="B187" s="42"/>
      <c r="C187" s="215" t="s">
        <v>393</v>
      </c>
      <c r="D187" s="215" t="s">
        <v>166</v>
      </c>
      <c r="E187" s="216" t="s">
        <v>1449</v>
      </c>
      <c r="F187" s="217" t="s">
        <v>1450</v>
      </c>
      <c r="G187" s="218" t="s">
        <v>200</v>
      </c>
      <c r="H187" s="219">
        <v>2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41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79</v>
      </c>
      <c r="AY187" s="20" t="s">
        <v>164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77</v>
      </c>
      <c r="BK187" s="227">
        <f>ROUND(I187*H187,2)</f>
        <v>0</v>
      </c>
      <c r="BL187" s="20" t="s">
        <v>171</v>
      </c>
      <c r="BM187" s="226" t="s">
        <v>1631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1452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79</v>
      </c>
    </row>
    <row r="189" s="2" customFormat="1" ht="16.5" customHeight="1">
      <c r="A189" s="41"/>
      <c r="B189" s="42"/>
      <c r="C189" s="215" t="s">
        <v>398</v>
      </c>
      <c r="D189" s="215" t="s">
        <v>166</v>
      </c>
      <c r="E189" s="216" t="s">
        <v>1455</v>
      </c>
      <c r="F189" s="217" t="s">
        <v>1456</v>
      </c>
      <c r="G189" s="218" t="s">
        <v>200</v>
      </c>
      <c r="H189" s="219">
        <v>2</v>
      </c>
      <c r="I189" s="220"/>
      <c r="J189" s="221">
        <f>ROUND(I189*H189,2)</f>
        <v>0</v>
      </c>
      <c r="K189" s="217" t="s">
        <v>170</v>
      </c>
      <c r="L189" s="47"/>
      <c r="M189" s="222" t="s">
        <v>19</v>
      </c>
      <c r="N189" s="223" t="s">
        <v>41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171</v>
      </c>
      <c r="AT189" s="226" t="s">
        <v>166</v>
      </c>
      <c r="AU189" s="226" t="s">
        <v>79</v>
      </c>
      <c r="AY189" s="20" t="s">
        <v>164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77</v>
      </c>
      <c r="BK189" s="227">
        <f>ROUND(I189*H189,2)</f>
        <v>0</v>
      </c>
      <c r="BL189" s="20" t="s">
        <v>171</v>
      </c>
      <c r="BM189" s="226" t="s">
        <v>1632</v>
      </c>
    </row>
    <row r="190" s="2" customFormat="1">
      <c r="A190" s="41"/>
      <c r="B190" s="42"/>
      <c r="C190" s="43"/>
      <c r="D190" s="228" t="s">
        <v>173</v>
      </c>
      <c r="E190" s="43"/>
      <c r="F190" s="229" t="s">
        <v>1458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173</v>
      </c>
      <c r="AU190" s="20" t="s">
        <v>79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1594</v>
      </c>
      <c r="G191" s="234"/>
      <c r="H191" s="238">
        <v>2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4" customFormat="1">
      <c r="A192" s="14"/>
      <c r="B192" s="245"/>
      <c r="C192" s="246"/>
      <c r="D192" s="235" t="s">
        <v>175</v>
      </c>
      <c r="E192" s="247" t="s">
        <v>19</v>
      </c>
      <c r="F192" s="248" t="s">
        <v>177</v>
      </c>
      <c r="G192" s="246"/>
      <c r="H192" s="249">
        <v>2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175</v>
      </c>
      <c r="AU192" s="255" t="s">
        <v>79</v>
      </c>
      <c r="AV192" s="14" t="s">
        <v>171</v>
      </c>
      <c r="AW192" s="14" t="s">
        <v>32</v>
      </c>
      <c r="AX192" s="14" t="s">
        <v>77</v>
      </c>
      <c r="AY192" s="255" t="s">
        <v>164</v>
      </c>
    </row>
    <row r="193" s="2" customFormat="1" ht="16.5" customHeight="1">
      <c r="A193" s="41"/>
      <c r="B193" s="42"/>
      <c r="C193" s="215" t="s">
        <v>403</v>
      </c>
      <c r="D193" s="215" t="s">
        <v>166</v>
      </c>
      <c r="E193" s="216" t="s">
        <v>885</v>
      </c>
      <c r="F193" s="217" t="s">
        <v>886</v>
      </c>
      <c r="G193" s="218" t="s">
        <v>385</v>
      </c>
      <c r="H193" s="219">
        <v>28</v>
      </c>
      <c r="I193" s="220"/>
      <c r="J193" s="221">
        <f>ROUND(I193*H193,2)</f>
        <v>0</v>
      </c>
      <c r="K193" s="217" t="s">
        <v>170</v>
      </c>
      <c r="L193" s="47"/>
      <c r="M193" s="222" t="s">
        <v>19</v>
      </c>
      <c r="N193" s="223" t="s">
        <v>41</v>
      </c>
      <c r="O193" s="87"/>
      <c r="P193" s="224">
        <f>O193*H193</f>
        <v>0</v>
      </c>
      <c r="Q193" s="224">
        <v>0.00033119999999999997</v>
      </c>
      <c r="R193" s="224">
        <f>Q193*H193</f>
        <v>0.0092735999999999999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171</v>
      </c>
      <c r="AT193" s="226" t="s">
        <v>166</v>
      </c>
      <c r="AU193" s="226" t="s">
        <v>79</v>
      </c>
      <c r="AY193" s="20" t="s">
        <v>164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77</v>
      </c>
      <c r="BK193" s="227">
        <f>ROUND(I193*H193,2)</f>
        <v>0</v>
      </c>
      <c r="BL193" s="20" t="s">
        <v>171</v>
      </c>
      <c r="BM193" s="226" t="s">
        <v>1633</v>
      </c>
    </row>
    <row r="194" s="2" customFormat="1">
      <c r="A194" s="41"/>
      <c r="B194" s="42"/>
      <c r="C194" s="43"/>
      <c r="D194" s="228" t="s">
        <v>173</v>
      </c>
      <c r="E194" s="43"/>
      <c r="F194" s="229" t="s">
        <v>888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173</v>
      </c>
      <c r="AU194" s="20" t="s">
        <v>79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1634</v>
      </c>
      <c r="G195" s="234"/>
      <c r="H195" s="238">
        <v>28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79</v>
      </c>
      <c r="AV195" s="13" t="s">
        <v>79</v>
      </c>
      <c r="AW195" s="13" t="s">
        <v>32</v>
      </c>
      <c r="AX195" s="13" t="s">
        <v>70</v>
      </c>
      <c r="AY195" s="244" t="s">
        <v>164</v>
      </c>
    </row>
    <row r="196" s="14" customFormat="1">
      <c r="A196" s="14"/>
      <c r="B196" s="245"/>
      <c r="C196" s="246"/>
      <c r="D196" s="235" t="s">
        <v>175</v>
      </c>
      <c r="E196" s="247" t="s">
        <v>19</v>
      </c>
      <c r="F196" s="248" t="s">
        <v>177</v>
      </c>
      <c r="G196" s="246"/>
      <c r="H196" s="249">
        <v>28</v>
      </c>
      <c r="I196" s="250"/>
      <c r="J196" s="246"/>
      <c r="K196" s="246"/>
      <c r="L196" s="251"/>
      <c r="M196" s="252"/>
      <c r="N196" s="253"/>
      <c r="O196" s="253"/>
      <c r="P196" s="253"/>
      <c r="Q196" s="253"/>
      <c r="R196" s="253"/>
      <c r="S196" s="253"/>
      <c r="T196" s="25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5" t="s">
        <v>175</v>
      </c>
      <c r="AU196" s="255" t="s">
        <v>79</v>
      </c>
      <c r="AV196" s="14" t="s">
        <v>171</v>
      </c>
      <c r="AW196" s="14" t="s">
        <v>32</v>
      </c>
      <c r="AX196" s="14" t="s">
        <v>77</v>
      </c>
      <c r="AY196" s="255" t="s">
        <v>164</v>
      </c>
    </row>
    <row r="197" s="12" customFormat="1" ht="22.8" customHeight="1">
      <c r="A197" s="12"/>
      <c r="B197" s="199"/>
      <c r="C197" s="200"/>
      <c r="D197" s="201" t="s">
        <v>69</v>
      </c>
      <c r="E197" s="213" t="s">
        <v>640</v>
      </c>
      <c r="F197" s="213" t="s">
        <v>641</v>
      </c>
      <c r="G197" s="200"/>
      <c r="H197" s="200"/>
      <c r="I197" s="203"/>
      <c r="J197" s="214">
        <f>BK197</f>
        <v>0</v>
      </c>
      <c r="K197" s="200"/>
      <c r="L197" s="205"/>
      <c r="M197" s="206"/>
      <c r="N197" s="207"/>
      <c r="O197" s="207"/>
      <c r="P197" s="208">
        <f>SUM(P198:P200)</f>
        <v>0</v>
      </c>
      <c r="Q197" s="207"/>
      <c r="R197" s="208">
        <f>SUM(R198:R200)</f>
        <v>0.0080000000000000002</v>
      </c>
      <c r="S197" s="207"/>
      <c r="T197" s="209">
        <f>SUM(T198:T200)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10" t="s">
        <v>77</v>
      </c>
      <c r="AT197" s="211" t="s">
        <v>69</v>
      </c>
      <c r="AU197" s="211" t="s">
        <v>77</v>
      </c>
      <c r="AY197" s="210" t="s">
        <v>164</v>
      </c>
      <c r="BK197" s="212">
        <f>SUM(BK198:BK200)</f>
        <v>0</v>
      </c>
    </row>
    <row r="198" s="2" customFormat="1" ht="24.15" customHeight="1">
      <c r="A198" s="41"/>
      <c r="B198" s="42"/>
      <c r="C198" s="215" t="s">
        <v>408</v>
      </c>
      <c r="D198" s="215" t="s">
        <v>166</v>
      </c>
      <c r="E198" s="216" t="s">
        <v>646</v>
      </c>
      <c r="F198" s="217" t="s">
        <v>647</v>
      </c>
      <c r="G198" s="218" t="s">
        <v>385</v>
      </c>
      <c r="H198" s="219">
        <v>4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41</v>
      </c>
      <c r="O198" s="87"/>
      <c r="P198" s="224">
        <f>O198*H198</f>
        <v>0</v>
      </c>
      <c r="Q198" s="224">
        <v>0.002</v>
      </c>
      <c r="R198" s="224">
        <f>Q198*H198</f>
        <v>0.0080000000000000002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171</v>
      </c>
      <c r="AT198" s="226" t="s">
        <v>166</v>
      </c>
      <c r="AU198" s="226" t="s">
        <v>79</v>
      </c>
      <c r="AY198" s="20" t="s">
        <v>164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77</v>
      </c>
      <c r="BK198" s="227">
        <f>ROUND(I198*H198,2)</f>
        <v>0</v>
      </c>
      <c r="BL198" s="20" t="s">
        <v>171</v>
      </c>
      <c r="BM198" s="226" t="s">
        <v>1635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1636</v>
      </c>
      <c r="G199" s="234"/>
      <c r="H199" s="238">
        <v>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79</v>
      </c>
      <c r="AV199" s="13" t="s">
        <v>79</v>
      </c>
      <c r="AW199" s="13" t="s">
        <v>32</v>
      </c>
      <c r="AX199" s="13" t="s">
        <v>70</v>
      </c>
      <c r="AY199" s="244" t="s">
        <v>164</v>
      </c>
    </row>
    <row r="200" s="14" customFormat="1">
      <c r="A200" s="14"/>
      <c r="B200" s="245"/>
      <c r="C200" s="246"/>
      <c r="D200" s="235" t="s">
        <v>175</v>
      </c>
      <c r="E200" s="247" t="s">
        <v>19</v>
      </c>
      <c r="F200" s="248" t="s">
        <v>177</v>
      </c>
      <c r="G200" s="246"/>
      <c r="H200" s="249">
        <v>4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175</v>
      </c>
      <c r="AU200" s="255" t="s">
        <v>79</v>
      </c>
      <c r="AV200" s="14" t="s">
        <v>171</v>
      </c>
      <c r="AW200" s="14" t="s">
        <v>32</v>
      </c>
      <c r="AX200" s="14" t="s">
        <v>77</v>
      </c>
      <c r="AY200" s="255" t="s">
        <v>164</v>
      </c>
    </row>
    <row r="201" s="12" customFormat="1" ht="22.8" customHeight="1">
      <c r="A201" s="12"/>
      <c r="B201" s="199"/>
      <c r="C201" s="200"/>
      <c r="D201" s="201" t="s">
        <v>69</v>
      </c>
      <c r="E201" s="213" t="s">
        <v>658</v>
      </c>
      <c r="F201" s="213" t="s">
        <v>659</v>
      </c>
      <c r="G201" s="200"/>
      <c r="H201" s="200"/>
      <c r="I201" s="203"/>
      <c r="J201" s="214">
        <f>BK201</f>
        <v>0</v>
      </c>
      <c r="K201" s="200"/>
      <c r="L201" s="205"/>
      <c r="M201" s="206"/>
      <c r="N201" s="207"/>
      <c r="O201" s="207"/>
      <c r="P201" s="208">
        <f>SUM(P202:P266)</f>
        <v>0</v>
      </c>
      <c r="Q201" s="207"/>
      <c r="R201" s="208">
        <f>SUM(R202:R266)</f>
        <v>2.4192330399999999</v>
      </c>
      <c r="S201" s="207"/>
      <c r="T201" s="209">
        <f>SUM(T202:T266)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0" t="s">
        <v>77</v>
      </c>
      <c r="AT201" s="211" t="s">
        <v>69</v>
      </c>
      <c r="AU201" s="211" t="s">
        <v>77</v>
      </c>
      <c r="AY201" s="210" t="s">
        <v>164</v>
      </c>
      <c r="BK201" s="212">
        <f>SUM(BK202:BK266)</f>
        <v>0</v>
      </c>
    </row>
    <row r="202" s="2" customFormat="1" ht="24.15" customHeight="1">
      <c r="A202" s="41"/>
      <c r="B202" s="42"/>
      <c r="C202" s="215" t="s">
        <v>413</v>
      </c>
      <c r="D202" s="215" t="s">
        <v>166</v>
      </c>
      <c r="E202" s="216" t="s">
        <v>660</v>
      </c>
      <c r="F202" s="217" t="s">
        <v>661</v>
      </c>
      <c r="G202" s="218" t="s">
        <v>385</v>
      </c>
      <c r="H202" s="219">
        <v>2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41</v>
      </c>
      <c r="O202" s="87"/>
      <c r="P202" s="224">
        <f>O202*H202</f>
        <v>0</v>
      </c>
      <c r="Q202" s="224">
        <v>0.00161652</v>
      </c>
      <c r="R202" s="224">
        <f>Q202*H202</f>
        <v>0.00323304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79</v>
      </c>
      <c r="AY202" s="20" t="s">
        <v>164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77</v>
      </c>
      <c r="BK202" s="227">
        <f>ROUND(I202*H202,2)</f>
        <v>0</v>
      </c>
      <c r="BL202" s="20" t="s">
        <v>171</v>
      </c>
      <c r="BM202" s="226" t="s">
        <v>1637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663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79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1638</v>
      </c>
      <c r="G204" s="234"/>
      <c r="H204" s="238">
        <v>2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79</v>
      </c>
      <c r="AV204" s="13" t="s">
        <v>79</v>
      </c>
      <c r="AW204" s="13" t="s">
        <v>32</v>
      </c>
      <c r="AX204" s="13" t="s">
        <v>70</v>
      </c>
      <c r="AY204" s="244" t="s">
        <v>164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177</v>
      </c>
      <c r="G205" s="246"/>
      <c r="H205" s="249">
        <v>2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79</v>
      </c>
      <c r="AV205" s="14" t="s">
        <v>171</v>
      </c>
      <c r="AW205" s="14" t="s">
        <v>32</v>
      </c>
      <c r="AX205" s="14" t="s">
        <v>77</v>
      </c>
      <c r="AY205" s="255" t="s">
        <v>164</v>
      </c>
    </row>
    <row r="206" s="2" customFormat="1" ht="16.5" customHeight="1">
      <c r="A206" s="41"/>
      <c r="B206" s="42"/>
      <c r="C206" s="277" t="s">
        <v>420</v>
      </c>
      <c r="D206" s="277" t="s">
        <v>306</v>
      </c>
      <c r="E206" s="278" t="s">
        <v>666</v>
      </c>
      <c r="F206" s="279" t="s">
        <v>667</v>
      </c>
      <c r="G206" s="280" t="s">
        <v>385</v>
      </c>
      <c r="H206" s="281">
        <v>2</v>
      </c>
      <c r="I206" s="282"/>
      <c r="J206" s="283">
        <f>ROUND(I206*H206,2)</f>
        <v>0</v>
      </c>
      <c r="K206" s="279" t="s">
        <v>170</v>
      </c>
      <c r="L206" s="284"/>
      <c r="M206" s="285" t="s">
        <v>19</v>
      </c>
      <c r="N206" s="286" t="s">
        <v>41</v>
      </c>
      <c r="O206" s="87"/>
      <c r="P206" s="224">
        <f>O206*H206</f>
        <v>0</v>
      </c>
      <c r="Q206" s="224">
        <v>0.017999999999999999</v>
      </c>
      <c r="R206" s="224">
        <f>Q206*H206</f>
        <v>0.035999999999999997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217</v>
      </c>
      <c r="AT206" s="226" t="s">
        <v>306</v>
      </c>
      <c r="AU206" s="226" t="s">
        <v>79</v>
      </c>
      <c r="AY206" s="20" t="s">
        <v>164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77</v>
      </c>
      <c r="BK206" s="227">
        <f>ROUND(I206*H206,2)</f>
        <v>0</v>
      </c>
      <c r="BL206" s="20" t="s">
        <v>171</v>
      </c>
      <c r="BM206" s="226" t="s">
        <v>1639</v>
      </c>
    </row>
    <row r="207" s="2" customFormat="1">
      <c r="A207" s="41"/>
      <c r="B207" s="42"/>
      <c r="C207" s="43"/>
      <c r="D207" s="235" t="s">
        <v>479</v>
      </c>
      <c r="E207" s="43"/>
      <c r="F207" s="291" t="s">
        <v>669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479</v>
      </c>
      <c r="AU207" s="20" t="s">
        <v>79</v>
      </c>
    </row>
    <row r="208" s="2" customFormat="1" ht="16.5" customHeight="1">
      <c r="A208" s="41"/>
      <c r="B208" s="42"/>
      <c r="C208" s="215" t="s">
        <v>427</v>
      </c>
      <c r="D208" s="215" t="s">
        <v>166</v>
      </c>
      <c r="E208" s="216" t="s">
        <v>890</v>
      </c>
      <c r="F208" s="217" t="s">
        <v>891</v>
      </c>
      <c r="G208" s="218" t="s">
        <v>385</v>
      </c>
      <c r="H208" s="219">
        <v>26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41</v>
      </c>
      <c r="O208" s="87"/>
      <c r="P208" s="224">
        <f>O208*H208</f>
        <v>0</v>
      </c>
      <c r="Q208" s="224">
        <v>0.040000000000000001</v>
      </c>
      <c r="R208" s="224">
        <f>Q208*H208</f>
        <v>1.04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79</v>
      </c>
      <c r="AY208" s="20" t="s">
        <v>164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77</v>
      </c>
      <c r="BK208" s="227">
        <f>ROUND(I208*H208,2)</f>
        <v>0</v>
      </c>
      <c r="BL208" s="20" t="s">
        <v>171</v>
      </c>
      <c r="BM208" s="226" t="s">
        <v>1640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893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79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1641</v>
      </c>
      <c r="G210" s="234"/>
      <c r="H210" s="238">
        <v>26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79</v>
      </c>
      <c r="AV210" s="13" t="s">
        <v>79</v>
      </c>
      <c r="AW210" s="13" t="s">
        <v>32</v>
      </c>
      <c r="AX210" s="13" t="s">
        <v>70</v>
      </c>
      <c r="AY210" s="244" t="s">
        <v>164</v>
      </c>
    </row>
    <row r="211" s="14" customFormat="1">
      <c r="A211" s="14"/>
      <c r="B211" s="245"/>
      <c r="C211" s="246"/>
      <c r="D211" s="235" t="s">
        <v>175</v>
      </c>
      <c r="E211" s="247" t="s">
        <v>19</v>
      </c>
      <c r="F211" s="248" t="s">
        <v>177</v>
      </c>
      <c r="G211" s="246"/>
      <c r="H211" s="249">
        <v>26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175</v>
      </c>
      <c r="AU211" s="255" t="s">
        <v>79</v>
      </c>
      <c r="AV211" s="14" t="s">
        <v>171</v>
      </c>
      <c r="AW211" s="14" t="s">
        <v>32</v>
      </c>
      <c r="AX211" s="14" t="s">
        <v>77</v>
      </c>
      <c r="AY211" s="255" t="s">
        <v>164</v>
      </c>
    </row>
    <row r="212" s="2" customFormat="1" ht="16.5" customHeight="1">
      <c r="A212" s="41"/>
      <c r="B212" s="42"/>
      <c r="C212" s="277" t="s">
        <v>433</v>
      </c>
      <c r="D212" s="277" t="s">
        <v>306</v>
      </c>
      <c r="E212" s="278" t="s">
        <v>895</v>
      </c>
      <c r="F212" s="279" t="s">
        <v>896</v>
      </c>
      <c r="G212" s="280" t="s">
        <v>385</v>
      </c>
      <c r="H212" s="281">
        <v>26</v>
      </c>
      <c r="I212" s="282"/>
      <c r="J212" s="283">
        <f>ROUND(I212*H212,2)</f>
        <v>0</v>
      </c>
      <c r="K212" s="279" t="s">
        <v>170</v>
      </c>
      <c r="L212" s="284"/>
      <c r="M212" s="285" t="s">
        <v>19</v>
      </c>
      <c r="N212" s="286" t="s">
        <v>41</v>
      </c>
      <c r="O212" s="87"/>
      <c r="P212" s="224">
        <f>O212*H212</f>
        <v>0</v>
      </c>
      <c r="Q212" s="224">
        <v>0.0079000000000000008</v>
      </c>
      <c r="R212" s="224">
        <f>Q212*H212</f>
        <v>0.20540000000000003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217</v>
      </c>
      <c r="AT212" s="226" t="s">
        <v>306</v>
      </c>
      <c r="AU212" s="226" t="s">
        <v>79</v>
      </c>
      <c r="AY212" s="20" t="s">
        <v>164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77</v>
      </c>
      <c r="BK212" s="227">
        <f>ROUND(I212*H212,2)</f>
        <v>0</v>
      </c>
      <c r="BL212" s="20" t="s">
        <v>171</v>
      </c>
      <c r="BM212" s="226" t="s">
        <v>1642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1643</v>
      </c>
      <c r="G213" s="234"/>
      <c r="H213" s="238">
        <v>26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4" customFormat="1">
      <c r="A214" s="14"/>
      <c r="B214" s="245"/>
      <c r="C214" s="246"/>
      <c r="D214" s="235" t="s">
        <v>175</v>
      </c>
      <c r="E214" s="247" t="s">
        <v>19</v>
      </c>
      <c r="F214" s="248" t="s">
        <v>177</v>
      </c>
      <c r="G214" s="246"/>
      <c r="H214" s="249">
        <v>26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175</v>
      </c>
      <c r="AU214" s="255" t="s">
        <v>79</v>
      </c>
      <c r="AV214" s="14" t="s">
        <v>171</v>
      </c>
      <c r="AW214" s="14" t="s">
        <v>32</v>
      </c>
      <c r="AX214" s="14" t="s">
        <v>77</v>
      </c>
      <c r="AY214" s="255" t="s">
        <v>164</v>
      </c>
    </row>
    <row r="215" s="2" customFormat="1" ht="16.5" customHeight="1">
      <c r="A215" s="41"/>
      <c r="B215" s="42"/>
      <c r="C215" s="277" t="s">
        <v>439</v>
      </c>
      <c r="D215" s="277" t="s">
        <v>306</v>
      </c>
      <c r="E215" s="278" t="s">
        <v>899</v>
      </c>
      <c r="F215" s="279" t="s">
        <v>900</v>
      </c>
      <c r="G215" s="280" t="s">
        <v>385</v>
      </c>
      <c r="H215" s="281">
        <v>26</v>
      </c>
      <c r="I215" s="282"/>
      <c r="J215" s="283">
        <f>ROUND(I215*H215,2)</f>
        <v>0</v>
      </c>
      <c r="K215" s="279" t="s">
        <v>170</v>
      </c>
      <c r="L215" s="284"/>
      <c r="M215" s="285" t="s">
        <v>19</v>
      </c>
      <c r="N215" s="286" t="s">
        <v>41</v>
      </c>
      <c r="O215" s="87"/>
      <c r="P215" s="224">
        <f>O215*H215</f>
        <v>0</v>
      </c>
      <c r="Q215" s="224">
        <v>0.00029999999999999997</v>
      </c>
      <c r="R215" s="224">
        <f>Q215*H215</f>
        <v>0.0077999999999999996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217</v>
      </c>
      <c r="AT215" s="226" t="s">
        <v>306</v>
      </c>
      <c r="AU215" s="226" t="s">
        <v>79</v>
      </c>
      <c r="AY215" s="20" t="s">
        <v>164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77</v>
      </c>
      <c r="BK215" s="227">
        <f>ROUND(I215*H215,2)</f>
        <v>0</v>
      </c>
      <c r="BL215" s="20" t="s">
        <v>171</v>
      </c>
      <c r="BM215" s="226" t="s">
        <v>1644</v>
      </c>
    </row>
    <row r="216" s="13" customFormat="1">
      <c r="A216" s="13"/>
      <c r="B216" s="233"/>
      <c r="C216" s="234"/>
      <c r="D216" s="235" t="s">
        <v>175</v>
      </c>
      <c r="E216" s="236" t="s">
        <v>19</v>
      </c>
      <c r="F216" s="237" t="s">
        <v>1645</v>
      </c>
      <c r="G216" s="234"/>
      <c r="H216" s="238">
        <v>26</v>
      </c>
      <c r="I216" s="239"/>
      <c r="J216" s="234"/>
      <c r="K216" s="234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175</v>
      </c>
      <c r="AU216" s="244" t="s">
        <v>79</v>
      </c>
      <c r="AV216" s="13" t="s">
        <v>79</v>
      </c>
      <c r="AW216" s="13" t="s">
        <v>32</v>
      </c>
      <c r="AX216" s="13" t="s">
        <v>70</v>
      </c>
      <c r="AY216" s="244" t="s">
        <v>164</v>
      </c>
    </row>
    <row r="217" s="14" customFormat="1">
      <c r="A217" s="14"/>
      <c r="B217" s="245"/>
      <c r="C217" s="246"/>
      <c r="D217" s="235" t="s">
        <v>175</v>
      </c>
      <c r="E217" s="247" t="s">
        <v>19</v>
      </c>
      <c r="F217" s="248" t="s">
        <v>177</v>
      </c>
      <c r="G217" s="246"/>
      <c r="H217" s="249">
        <v>26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175</v>
      </c>
      <c r="AU217" s="255" t="s">
        <v>79</v>
      </c>
      <c r="AV217" s="14" t="s">
        <v>171</v>
      </c>
      <c r="AW217" s="14" t="s">
        <v>32</v>
      </c>
      <c r="AX217" s="14" t="s">
        <v>77</v>
      </c>
      <c r="AY217" s="255" t="s">
        <v>164</v>
      </c>
    </row>
    <row r="218" s="2" customFormat="1" ht="16.5" customHeight="1">
      <c r="A218" s="41"/>
      <c r="B218" s="42"/>
      <c r="C218" s="215" t="s">
        <v>444</v>
      </c>
      <c r="D218" s="215" t="s">
        <v>166</v>
      </c>
      <c r="E218" s="216" t="s">
        <v>712</v>
      </c>
      <c r="F218" s="217" t="s">
        <v>713</v>
      </c>
      <c r="G218" s="218" t="s">
        <v>385</v>
      </c>
      <c r="H218" s="219">
        <v>2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41</v>
      </c>
      <c r="O218" s="87"/>
      <c r="P218" s="224">
        <f>O218*H218</f>
        <v>0</v>
      </c>
      <c r="Q218" s="224">
        <v>0.040000000000000001</v>
      </c>
      <c r="R218" s="224">
        <f>Q218*H218</f>
        <v>0.080000000000000002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171</v>
      </c>
      <c r="AT218" s="226" t="s">
        <v>166</v>
      </c>
      <c r="AU218" s="226" t="s">
        <v>79</v>
      </c>
      <c r="AY218" s="20" t="s">
        <v>164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77</v>
      </c>
      <c r="BK218" s="227">
        <f>ROUND(I218*H218,2)</f>
        <v>0</v>
      </c>
      <c r="BL218" s="20" t="s">
        <v>171</v>
      </c>
      <c r="BM218" s="226" t="s">
        <v>1646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1647</v>
      </c>
      <c r="G219" s="234"/>
      <c r="H219" s="238">
        <v>2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79</v>
      </c>
      <c r="AV219" s="13" t="s">
        <v>79</v>
      </c>
      <c r="AW219" s="13" t="s">
        <v>32</v>
      </c>
      <c r="AX219" s="13" t="s">
        <v>70</v>
      </c>
      <c r="AY219" s="244" t="s">
        <v>164</v>
      </c>
    </row>
    <row r="220" s="14" customFormat="1">
      <c r="A220" s="14"/>
      <c r="B220" s="245"/>
      <c r="C220" s="246"/>
      <c r="D220" s="235" t="s">
        <v>175</v>
      </c>
      <c r="E220" s="247" t="s">
        <v>19</v>
      </c>
      <c r="F220" s="248" t="s">
        <v>177</v>
      </c>
      <c r="G220" s="246"/>
      <c r="H220" s="249">
        <v>2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175</v>
      </c>
      <c r="AU220" s="255" t="s">
        <v>79</v>
      </c>
      <c r="AV220" s="14" t="s">
        <v>171</v>
      </c>
      <c r="AW220" s="14" t="s">
        <v>32</v>
      </c>
      <c r="AX220" s="14" t="s">
        <v>77</v>
      </c>
      <c r="AY220" s="255" t="s">
        <v>164</v>
      </c>
    </row>
    <row r="221" s="2" customFormat="1" ht="16.5" customHeight="1">
      <c r="A221" s="41"/>
      <c r="B221" s="42"/>
      <c r="C221" s="277" t="s">
        <v>450</v>
      </c>
      <c r="D221" s="277" t="s">
        <v>306</v>
      </c>
      <c r="E221" s="278" t="s">
        <v>717</v>
      </c>
      <c r="F221" s="279" t="s">
        <v>718</v>
      </c>
      <c r="G221" s="280" t="s">
        <v>385</v>
      </c>
      <c r="H221" s="281">
        <v>2</v>
      </c>
      <c r="I221" s="282"/>
      <c r="J221" s="283">
        <f>ROUND(I221*H221,2)</f>
        <v>0</v>
      </c>
      <c r="K221" s="279" t="s">
        <v>170</v>
      </c>
      <c r="L221" s="284"/>
      <c r="M221" s="285" t="s">
        <v>19</v>
      </c>
      <c r="N221" s="286" t="s">
        <v>41</v>
      </c>
      <c r="O221" s="87"/>
      <c r="P221" s="224">
        <f>O221*H221</f>
        <v>0</v>
      </c>
      <c r="Q221" s="224">
        <v>0.011100000000000001</v>
      </c>
      <c r="R221" s="224">
        <f>Q221*H221</f>
        <v>0.022200000000000001</v>
      </c>
      <c r="S221" s="224">
        <v>0</v>
      </c>
      <c r="T221" s="225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217</v>
      </c>
      <c r="AT221" s="226" t="s">
        <v>306</v>
      </c>
      <c r="AU221" s="226" t="s">
        <v>79</v>
      </c>
      <c r="AY221" s="20" t="s">
        <v>164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77</v>
      </c>
      <c r="BK221" s="227">
        <f>ROUND(I221*H221,2)</f>
        <v>0</v>
      </c>
      <c r="BL221" s="20" t="s">
        <v>171</v>
      </c>
      <c r="BM221" s="226" t="s">
        <v>1648</v>
      </c>
    </row>
    <row r="222" s="13" customFormat="1">
      <c r="A222" s="13"/>
      <c r="B222" s="233"/>
      <c r="C222" s="234"/>
      <c r="D222" s="235" t="s">
        <v>175</v>
      </c>
      <c r="E222" s="236" t="s">
        <v>19</v>
      </c>
      <c r="F222" s="237" t="s">
        <v>1649</v>
      </c>
      <c r="G222" s="234"/>
      <c r="H222" s="238">
        <v>2</v>
      </c>
      <c r="I222" s="239"/>
      <c r="J222" s="234"/>
      <c r="K222" s="234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175</v>
      </c>
      <c r="AU222" s="244" t="s">
        <v>79</v>
      </c>
      <c r="AV222" s="13" t="s">
        <v>79</v>
      </c>
      <c r="AW222" s="13" t="s">
        <v>32</v>
      </c>
      <c r="AX222" s="13" t="s">
        <v>70</v>
      </c>
      <c r="AY222" s="244" t="s">
        <v>164</v>
      </c>
    </row>
    <row r="223" s="14" customFormat="1">
      <c r="A223" s="14"/>
      <c r="B223" s="245"/>
      <c r="C223" s="246"/>
      <c r="D223" s="235" t="s">
        <v>175</v>
      </c>
      <c r="E223" s="247" t="s">
        <v>19</v>
      </c>
      <c r="F223" s="248" t="s">
        <v>177</v>
      </c>
      <c r="G223" s="246"/>
      <c r="H223" s="249">
        <v>2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175</v>
      </c>
      <c r="AU223" s="255" t="s">
        <v>79</v>
      </c>
      <c r="AV223" s="14" t="s">
        <v>171</v>
      </c>
      <c r="AW223" s="14" t="s">
        <v>32</v>
      </c>
      <c r="AX223" s="14" t="s">
        <v>77</v>
      </c>
      <c r="AY223" s="255" t="s">
        <v>164</v>
      </c>
    </row>
    <row r="224" s="2" customFormat="1" ht="16.5" customHeight="1">
      <c r="A224" s="41"/>
      <c r="B224" s="42"/>
      <c r="C224" s="277" t="s">
        <v>455</v>
      </c>
      <c r="D224" s="277" t="s">
        <v>306</v>
      </c>
      <c r="E224" s="278" t="s">
        <v>722</v>
      </c>
      <c r="F224" s="279" t="s">
        <v>723</v>
      </c>
      <c r="G224" s="280" t="s">
        <v>385</v>
      </c>
      <c r="H224" s="281">
        <v>2</v>
      </c>
      <c r="I224" s="282"/>
      <c r="J224" s="283">
        <f>ROUND(I224*H224,2)</f>
        <v>0</v>
      </c>
      <c r="K224" s="279" t="s">
        <v>170</v>
      </c>
      <c r="L224" s="284"/>
      <c r="M224" s="285" t="s">
        <v>19</v>
      </c>
      <c r="N224" s="286" t="s">
        <v>41</v>
      </c>
      <c r="O224" s="87"/>
      <c r="P224" s="224">
        <f>O224*H224</f>
        <v>0</v>
      </c>
      <c r="Q224" s="224">
        <v>0.00029999999999999997</v>
      </c>
      <c r="R224" s="224">
        <f>Q224*H224</f>
        <v>0.00059999999999999995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217</v>
      </c>
      <c r="AT224" s="226" t="s">
        <v>306</v>
      </c>
      <c r="AU224" s="226" t="s">
        <v>79</v>
      </c>
      <c r="AY224" s="20" t="s">
        <v>164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77</v>
      </c>
      <c r="BK224" s="227">
        <f>ROUND(I224*H224,2)</f>
        <v>0</v>
      </c>
      <c r="BL224" s="20" t="s">
        <v>171</v>
      </c>
      <c r="BM224" s="226" t="s">
        <v>1650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1651</v>
      </c>
      <c r="G225" s="234"/>
      <c r="H225" s="238">
        <v>2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79</v>
      </c>
      <c r="AV225" s="13" t="s">
        <v>79</v>
      </c>
      <c r="AW225" s="13" t="s">
        <v>32</v>
      </c>
      <c r="AX225" s="13" t="s">
        <v>70</v>
      </c>
      <c r="AY225" s="244" t="s">
        <v>164</v>
      </c>
    </row>
    <row r="226" s="14" customFormat="1">
      <c r="A226" s="14"/>
      <c r="B226" s="245"/>
      <c r="C226" s="246"/>
      <c r="D226" s="235" t="s">
        <v>175</v>
      </c>
      <c r="E226" s="247" t="s">
        <v>19</v>
      </c>
      <c r="F226" s="248" t="s">
        <v>177</v>
      </c>
      <c r="G226" s="246"/>
      <c r="H226" s="249">
        <v>2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175</v>
      </c>
      <c r="AU226" s="255" t="s">
        <v>79</v>
      </c>
      <c r="AV226" s="14" t="s">
        <v>171</v>
      </c>
      <c r="AW226" s="14" t="s">
        <v>32</v>
      </c>
      <c r="AX226" s="14" t="s">
        <v>77</v>
      </c>
      <c r="AY226" s="255" t="s">
        <v>164</v>
      </c>
    </row>
    <row r="227" s="2" customFormat="1" ht="16.5" customHeight="1">
      <c r="A227" s="41"/>
      <c r="B227" s="42"/>
      <c r="C227" s="215" t="s">
        <v>665</v>
      </c>
      <c r="D227" s="215" t="s">
        <v>166</v>
      </c>
      <c r="E227" s="216" t="s">
        <v>394</v>
      </c>
      <c r="F227" s="217" t="s">
        <v>743</v>
      </c>
      <c r="G227" s="218" t="s">
        <v>385</v>
      </c>
      <c r="H227" s="219">
        <v>28</v>
      </c>
      <c r="I227" s="220"/>
      <c r="J227" s="221">
        <f>ROUND(I227*H227,2)</f>
        <v>0</v>
      </c>
      <c r="K227" s="217" t="s">
        <v>19</v>
      </c>
      <c r="L227" s="47"/>
      <c r="M227" s="222" t="s">
        <v>19</v>
      </c>
      <c r="N227" s="223" t="s">
        <v>41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744</v>
      </c>
      <c r="AT227" s="226" t="s">
        <v>166</v>
      </c>
      <c r="AU227" s="226" t="s">
        <v>79</v>
      </c>
      <c r="AY227" s="20" t="s">
        <v>164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77</v>
      </c>
      <c r="BK227" s="227">
        <f>ROUND(I227*H227,2)</f>
        <v>0</v>
      </c>
      <c r="BL227" s="20" t="s">
        <v>744</v>
      </c>
      <c r="BM227" s="226" t="s">
        <v>1652</v>
      </c>
    </row>
    <row r="228" s="2" customFormat="1" ht="16.5" customHeight="1">
      <c r="A228" s="41"/>
      <c r="B228" s="42"/>
      <c r="C228" s="215" t="s">
        <v>670</v>
      </c>
      <c r="D228" s="215" t="s">
        <v>166</v>
      </c>
      <c r="E228" s="216" t="s">
        <v>747</v>
      </c>
      <c r="F228" s="217" t="s">
        <v>748</v>
      </c>
      <c r="G228" s="218" t="s">
        <v>385</v>
      </c>
      <c r="H228" s="219">
        <v>28</v>
      </c>
      <c r="I228" s="220"/>
      <c r="J228" s="221">
        <f>ROUND(I228*H228,2)</f>
        <v>0</v>
      </c>
      <c r="K228" s="217" t="s">
        <v>19</v>
      </c>
      <c r="L228" s="47"/>
      <c r="M228" s="222" t="s">
        <v>19</v>
      </c>
      <c r="N228" s="223" t="s">
        <v>41</v>
      </c>
      <c r="O228" s="87"/>
      <c r="P228" s="224">
        <f>O228*H228</f>
        <v>0</v>
      </c>
      <c r="Q228" s="224">
        <v>0.025000000000000001</v>
      </c>
      <c r="R228" s="224">
        <f>Q228*H228</f>
        <v>0.70000000000000007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171</v>
      </c>
      <c r="AT228" s="226" t="s">
        <v>166</v>
      </c>
      <c r="AU228" s="226" t="s">
        <v>79</v>
      </c>
      <c r="AY228" s="20" t="s">
        <v>164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77</v>
      </c>
      <c r="BK228" s="227">
        <f>ROUND(I228*H228,2)</f>
        <v>0</v>
      </c>
      <c r="BL228" s="20" t="s">
        <v>171</v>
      </c>
      <c r="BM228" s="226" t="s">
        <v>1653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1654</v>
      </c>
      <c r="G229" s="234"/>
      <c r="H229" s="238">
        <v>28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79</v>
      </c>
      <c r="AV229" s="13" t="s">
        <v>79</v>
      </c>
      <c r="AW229" s="13" t="s">
        <v>32</v>
      </c>
      <c r="AX229" s="13" t="s">
        <v>70</v>
      </c>
      <c r="AY229" s="244" t="s">
        <v>164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177</v>
      </c>
      <c r="G230" s="246"/>
      <c r="H230" s="249">
        <v>28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79</v>
      </c>
      <c r="AV230" s="14" t="s">
        <v>171</v>
      </c>
      <c r="AW230" s="14" t="s">
        <v>32</v>
      </c>
      <c r="AX230" s="14" t="s">
        <v>77</v>
      </c>
      <c r="AY230" s="255" t="s">
        <v>164</v>
      </c>
    </row>
    <row r="231" s="2" customFormat="1" ht="24.15" customHeight="1">
      <c r="A231" s="41"/>
      <c r="B231" s="42"/>
      <c r="C231" s="215" t="s">
        <v>676</v>
      </c>
      <c r="D231" s="215" t="s">
        <v>166</v>
      </c>
      <c r="E231" s="216" t="s">
        <v>757</v>
      </c>
      <c r="F231" s="217" t="s">
        <v>1655</v>
      </c>
      <c r="G231" s="218" t="s">
        <v>385</v>
      </c>
      <c r="H231" s="219">
        <v>2</v>
      </c>
      <c r="I231" s="220"/>
      <c r="J231" s="221">
        <f>ROUND(I231*H231,2)</f>
        <v>0</v>
      </c>
      <c r="K231" s="217" t="s">
        <v>19</v>
      </c>
      <c r="L231" s="47"/>
      <c r="M231" s="222" t="s">
        <v>19</v>
      </c>
      <c r="N231" s="223" t="s">
        <v>41</v>
      </c>
      <c r="O231" s="87"/>
      <c r="P231" s="224">
        <f>O231*H231</f>
        <v>0</v>
      </c>
      <c r="Q231" s="224">
        <v>0.0060000000000000001</v>
      </c>
      <c r="R231" s="224">
        <f>Q231*H231</f>
        <v>0.012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79</v>
      </c>
      <c r="AY231" s="20" t="s">
        <v>164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77</v>
      </c>
      <c r="BK231" s="227">
        <f>ROUND(I231*H231,2)</f>
        <v>0</v>
      </c>
      <c r="BL231" s="20" t="s">
        <v>171</v>
      </c>
      <c r="BM231" s="226" t="s">
        <v>1656</v>
      </c>
    </row>
    <row r="232" s="2" customFormat="1">
      <c r="A232" s="41"/>
      <c r="B232" s="42"/>
      <c r="C232" s="43"/>
      <c r="D232" s="235" t="s">
        <v>479</v>
      </c>
      <c r="E232" s="43"/>
      <c r="F232" s="291" t="s">
        <v>1657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479</v>
      </c>
      <c r="AU232" s="20" t="s">
        <v>79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1658</v>
      </c>
      <c r="G233" s="234"/>
      <c r="H233" s="238">
        <v>2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79</v>
      </c>
      <c r="AV233" s="13" t="s">
        <v>79</v>
      </c>
      <c r="AW233" s="13" t="s">
        <v>32</v>
      </c>
      <c r="AX233" s="13" t="s">
        <v>70</v>
      </c>
      <c r="AY233" s="244" t="s">
        <v>164</v>
      </c>
    </row>
    <row r="234" s="14" customFormat="1">
      <c r="A234" s="14"/>
      <c r="B234" s="245"/>
      <c r="C234" s="246"/>
      <c r="D234" s="235" t="s">
        <v>175</v>
      </c>
      <c r="E234" s="247" t="s">
        <v>19</v>
      </c>
      <c r="F234" s="248" t="s">
        <v>177</v>
      </c>
      <c r="G234" s="246"/>
      <c r="H234" s="249">
        <v>2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175</v>
      </c>
      <c r="AU234" s="255" t="s">
        <v>79</v>
      </c>
      <c r="AV234" s="14" t="s">
        <v>171</v>
      </c>
      <c r="AW234" s="14" t="s">
        <v>32</v>
      </c>
      <c r="AX234" s="14" t="s">
        <v>77</v>
      </c>
      <c r="AY234" s="255" t="s">
        <v>164</v>
      </c>
    </row>
    <row r="235" s="2" customFormat="1" ht="24.15" customHeight="1">
      <c r="A235" s="41"/>
      <c r="B235" s="42"/>
      <c r="C235" s="215" t="s">
        <v>681</v>
      </c>
      <c r="D235" s="215" t="s">
        <v>166</v>
      </c>
      <c r="E235" s="216" t="s">
        <v>906</v>
      </c>
      <c r="F235" s="217" t="s">
        <v>907</v>
      </c>
      <c r="G235" s="218" t="s">
        <v>385</v>
      </c>
      <c r="H235" s="219">
        <v>26</v>
      </c>
      <c r="I235" s="220"/>
      <c r="J235" s="221">
        <f>ROUND(I235*H235,2)</f>
        <v>0</v>
      </c>
      <c r="K235" s="217" t="s">
        <v>19</v>
      </c>
      <c r="L235" s="47"/>
      <c r="M235" s="222" t="s">
        <v>19</v>
      </c>
      <c r="N235" s="223" t="s">
        <v>41</v>
      </c>
      <c r="O235" s="87"/>
      <c r="P235" s="224">
        <f>O235*H235</f>
        <v>0</v>
      </c>
      <c r="Q235" s="224">
        <v>0.0060000000000000001</v>
      </c>
      <c r="R235" s="224">
        <f>Q235*H235</f>
        <v>0.156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171</v>
      </c>
      <c r="AT235" s="226" t="s">
        <v>166</v>
      </c>
      <c r="AU235" s="226" t="s">
        <v>79</v>
      </c>
      <c r="AY235" s="20" t="s">
        <v>164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77</v>
      </c>
      <c r="BK235" s="227">
        <f>ROUND(I235*H235,2)</f>
        <v>0</v>
      </c>
      <c r="BL235" s="20" t="s">
        <v>171</v>
      </c>
      <c r="BM235" s="226" t="s">
        <v>1659</v>
      </c>
    </row>
    <row r="236" s="2" customFormat="1">
      <c r="A236" s="41"/>
      <c r="B236" s="42"/>
      <c r="C236" s="43"/>
      <c r="D236" s="235" t="s">
        <v>479</v>
      </c>
      <c r="E236" s="43"/>
      <c r="F236" s="291" t="s">
        <v>909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479</v>
      </c>
      <c r="AU236" s="20" t="s">
        <v>79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1660</v>
      </c>
      <c r="G237" s="234"/>
      <c r="H237" s="238">
        <v>26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79</v>
      </c>
      <c r="AV237" s="13" t="s">
        <v>79</v>
      </c>
      <c r="AW237" s="13" t="s">
        <v>32</v>
      </c>
      <c r="AX237" s="13" t="s">
        <v>70</v>
      </c>
      <c r="AY237" s="244" t="s">
        <v>164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177</v>
      </c>
      <c r="G238" s="246"/>
      <c r="H238" s="249">
        <v>26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79</v>
      </c>
      <c r="AV238" s="14" t="s">
        <v>171</v>
      </c>
      <c r="AW238" s="14" t="s">
        <v>32</v>
      </c>
      <c r="AX238" s="14" t="s">
        <v>77</v>
      </c>
      <c r="AY238" s="255" t="s">
        <v>164</v>
      </c>
    </row>
    <row r="239" s="2" customFormat="1" ht="24.15" customHeight="1">
      <c r="A239" s="41"/>
      <c r="B239" s="42"/>
      <c r="C239" s="215" t="s">
        <v>687</v>
      </c>
      <c r="D239" s="215" t="s">
        <v>166</v>
      </c>
      <c r="E239" s="216" t="s">
        <v>1661</v>
      </c>
      <c r="F239" s="217" t="s">
        <v>1662</v>
      </c>
      <c r="G239" s="218" t="s">
        <v>385</v>
      </c>
      <c r="H239" s="219">
        <v>10</v>
      </c>
      <c r="I239" s="220"/>
      <c r="J239" s="221">
        <f>ROUND(I239*H239,2)</f>
        <v>0</v>
      </c>
      <c r="K239" s="217" t="s">
        <v>19</v>
      </c>
      <c r="L239" s="47"/>
      <c r="M239" s="222" t="s">
        <v>19</v>
      </c>
      <c r="N239" s="223" t="s">
        <v>41</v>
      </c>
      <c r="O239" s="87"/>
      <c r="P239" s="224">
        <f>O239*H239</f>
        <v>0</v>
      </c>
      <c r="Q239" s="224">
        <v>0.0060000000000000001</v>
      </c>
      <c r="R239" s="224">
        <f>Q239*H239</f>
        <v>0.059999999999999998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79</v>
      </c>
      <c r="AY239" s="20" t="s">
        <v>164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77</v>
      </c>
      <c r="BK239" s="227">
        <f>ROUND(I239*H239,2)</f>
        <v>0</v>
      </c>
      <c r="BL239" s="20" t="s">
        <v>171</v>
      </c>
      <c r="BM239" s="226" t="s">
        <v>1663</v>
      </c>
    </row>
    <row r="240" s="2" customFormat="1">
      <c r="A240" s="41"/>
      <c r="B240" s="42"/>
      <c r="C240" s="43"/>
      <c r="D240" s="235" t="s">
        <v>479</v>
      </c>
      <c r="E240" s="43"/>
      <c r="F240" s="291" t="s">
        <v>1664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479</v>
      </c>
      <c r="AU240" s="20" t="s">
        <v>79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1665</v>
      </c>
      <c r="G241" s="234"/>
      <c r="H241" s="238">
        <v>10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79</v>
      </c>
      <c r="AV241" s="13" t="s">
        <v>79</v>
      </c>
      <c r="AW241" s="13" t="s">
        <v>32</v>
      </c>
      <c r="AX241" s="13" t="s">
        <v>70</v>
      </c>
      <c r="AY241" s="244" t="s">
        <v>164</v>
      </c>
    </row>
    <row r="242" s="14" customFormat="1">
      <c r="A242" s="14"/>
      <c r="B242" s="245"/>
      <c r="C242" s="246"/>
      <c r="D242" s="235" t="s">
        <v>175</v>
      </c>
      <c r="E242" s="247" t="s">
        <v>19</v>
      </c>
      <c r="F242" s="248" t="s">
        <v>177</v>
      </c>
      <c r="G242" s="246"/>
      <c r="H242" s="249">
        <v>10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175</v>
      </c>
      <c r="AU242" s="255" t="s">
        <v>79</v>
      </c>
      <c r="AV242" s="14" t="s">
        <v>171</v>
      </c>
      <c r="AW242" s="14" t="s">
        <v>32</v>
      </c>
      <c r="AX242" s="14" t="s">
        <v>77</v>
      </c>
      <c r="AY242" s="255" t="s">
        <v>164</v>
      </c>
    </row>
    <row r="243" s="2" customFormat="1" ht="33" customHeight="1">
      <c r="A243" s="41"/>
      <c r="B243" s="42"/>
      <c r="C243" s="215" t="s">
        <v>692</v>
      </c>
      <c r="D243" s="215" t="s">
        <v>166</v>
      </c>
      <c r="E243" s="216" t="s">
        <v>1666</v>
      </c>
      <c r="F243" s="217" t="s">
        <v>1667</v>
      </c>
      <c r="G243" s="218" t="s">
        <v>385</v>
      </c>
      <c r="H243" s="219">
        <v>1</v>
      </c>
      <c r="I243" s="220"/>
      <c r="J243" s="221">
        <f>ROUND(I243*H243,2)</f>
        <v>0</v>
      </c>
      <c r="K243" s="217" t="s">
        <v>19</v>
      </c>
      <c r="L243" s="47"/>
      <c r="M243" s="222" t="s">
        <v>19</v>
      </c>
      <c r="N243" s="223" t="s">
        <v>41</v>
      </c>
      <c r="O243" s="87"/>
      <c r="P243" s="224">
        <f>O243*H243</f>
        <v>0</v>
      </c>
      <c r="Q243" s="224">
        <v>0.0060000000000000001</v>
      </c>
      <c r="R243" s="224">
        <f>Q243*H243</f>
        <v>0.0060000000000000001</v>
      </c>
      <c r="S243" s="224">
        <v>0</v>
      </c>
      <c r="T243" s="225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6" t="s">
        <v>171</v>
      </c>
      <c r="AT243" s="226" t="s">
        <v>166</v>
      </c>
      <c r="AU243" s="226" t="s">
        <v>79</v>
      </c>
      <c r="AY243" s="20" t="s">
        <v>164</v>
      </c>
      <c r="BE243" s="227">
        <f>IF(N243="základní",J243,0)</f>
        <v>0</v>
      </c>
      <c r="BF243" s="227">
        <f>IF(N243="snížená",J243,0)</f>
        <v>0</v>
      </c>
      <c r="BG243" s="227">
        <f>IF(N243="zákl. přenesená",J243,0)</f>
        <v>0</v>
      </c>
      <c r="BH243" s="227">
        <f>IF(N243="sníž. přenesená",J243,0)</f>
        <v>0</v>
      </c>
      <c r="BI243" s="227">
        <f>IF(N243="nulová",J243,0)</f>
        <v>0</v>
      </c>
      <c r="BJ243" s="20" t="s">
        <v>77</v>
      </c>
      <c r="BK243" s="227">
        <f>ROUND(I243*H243,2)</f>
        <v>0</v>
      </c>
      <c r="BL243" s="20" t="s">
        <v>171</v>
      </c>
      <c r="BM243" s="226" t="s">
        <v>1668</v>
      </c>
    </row>
    <row r="244" s="2" customFormat="1">
      <c r="A244" s="41"/>
      <c r="B244" s="42"/>
      <c r="C244" s="43"/>
      <c r="D244" s="235" t="s">
        <v>479</v>
      </c>
      <c r="E244" s="43"/>
      <c r="F244" s="291" t="s">
        <v>1669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479</v>
      </c>
      <c r="AU244" s="20" t="s">
        <v>79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1670</v>
      </c>
      <c r="G245" s="234"/>
      <c r="H245" s="238">
        <v>1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79</v>
      </c>
      <c r="AV245" s="13" t="s">
        <v>79</v>
      </c>
      <c r="AW245" s="13" t="s">
        <v>32</v>
      </c>
      <c r="AX245" s="13" t="s">
        <v>70</v>
      </c>
      <c r="AY245" s="244" t="s">
        <v>164</v>
      </c>
    </row>
    <row r="246" s="14" customFormat="1">
      <c r="A246" s="14"/>
      <c r="B246" s="245"/>
      <c r="C246" s="246"/>
      <c r="D246" s="235" t="s">
        <v>175</v>
      </c>
      <c r="E246" s="247" t="s">
        <v>19</v>
      </c>
      <c r="F246" s="248" t="s">
        <v>177</v>
      </c>
      <c r="G246" s="246"/>
      <c r="H246" s="249">
        <v>1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175</v>
      </c>
      <c r="AU246" s="255" t="s">
        <v>79</v>
      </c>
      <c r="AV246" s="14" t="s">
        <v>171</v>
      </c>
      <c r="AW246" s="14" t="s">
        <v>32</v>
      </c>
      <c r="AX246" s="14" t="s">
        <v>77</v>
      </c>
      <c r="AY246" s="255" t="s">
        <v>164</v>
      </c>
    </row>
    <row r="247" s="2" customFormat="1" ht="24.15" customHeight="1">
      <c r="A247" s="41"/>
      <c r="B247" s="42"/>
      <c r="C247" s="215" t="s">
        <v>696</v>
      </c>
      <c r="D247" s="215" t="s">
        <v>166</v>
      </c>
      <c r="E247" s="216" t="s">
        <v>1671</v>
      </c>
      <c r="F247" s="217" t="s">
        <v>1672</v>
      </c>
      <c r="G247" s="218" t="s">
        <v>385</v>
      </c>
      <c r="H247" s="219">
        <v>1</v>
      </c>
      <c r="I247" s="220"/>
      <c r="J247" s="221">
        <f>ROUND(I247*H247,2)</f>
        <v>0</v>
      </c>
      <c r="K247" s="217" t="s">
        <v>19</v>
      </c>
      <c r="L247" s="47"/>
      <c r="M247" s="222" t="s">
        <v>19</v>
      </c>
      <c r="N247" s="223" t="s">
        <v>41</v>
      </c>
      <c r="O247" s="87"/>
      <c r="P247" s="224">
        <f>O247*H247</f>
        <v>0</v>
      </c>
      <c r="Q247" s="224">
        <v>0.0060000000000000001</v>
      </c>
      <c r="R247" s="224">
        <f>Q247*H247</f>
        <v>0.0060000000000000001</v>
      </c>
      <c r="S247" s="224">
        <v>0</v>
      </c>
      <c r="T247" s="225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171</v>
      </c>
      <c r="AT247" s="226" t="s">
        <v>166</v>
      </c>
      <c r="AU247" s="226" t="s">
        <v>79</v>
      </c>
      <c r="AY247" s="20" t="s">
        <v>164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77</v>
      </c>
      <c r="BK247" s="227">
        <f>ROUND(I247*H247,2)</f>
        <v>0</v>
      </c>
      <c r="BL247" s="20" t="s">
        <v>171</v>
      </c>
      <c r="BM247" s="226" t="s">
        <v>1673</v>
      </c>
    </row>
    <row r="248" s="2" customFormat="1">
      <c r="A248" s="41"/>
      <c r="B248" s="42"/>
      <c r="C248" s="43"/>
      <c r="D248" s="235" t="s">
        <v>479</v>
      </c>
      <c r="E248" s="43"/>
      <c r="F248" s="291" t="s">
        <v>1674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479</v>
      </c>
      <c r="AU248" s="20" t="s">
        <v>79</v>
      </c>
    </row>
    <row r="249" s="13" customFormat="1">
      <c r="A249" s="13"/>
      <c r="B249" s="233"/>
      <c r="C249" s="234"/>
      <c r="D249" s="235" t="s">
        <v>175</v>
      </c>
      <c r="E249" s="236" t="s">
        <v>19</v>
      </c>
      <c r="F249" s="237" t="s">
        <v>1675</v>
      </c>
      <c r="G249" s="234"/>
      <c r="H249" s="238">
        <v>1</v>
      </c>
      <c r="I249" s="239"/>
      <c r="J249" s="234"/>
      <c r="K249" s="234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175</v>
      </c>
      <c r="AU249" s="244" t="s">
        <v>79</v>
      </c>
      <c r="AV249" s="13" t="s">
        <v>79</v>
      </c>
      <c r="AW249" s="13" t="s">
        <v>32</v>
      </c>
      <c r="AX249" s="13" t="s">
        <v>70</v>
      </c>
      <c r="AY249" s="244" t="s">
        <v>164</v>
      </c>
    </row>
    <row r="250" s="14" customFormat="1">
      <c r="A250" s="14"/>
      <c r="B250" s="245"/>
      <c r="C250" s="246"/>
      <c r="D250" s="235" t="s">
        <v>175</v>
      </c>
      <c r="E250" s="247" t="s">
        <v>19</v>
      </c>
      <c r="F250" s="248" t="s">
        <v>177</v>
      </c>
      <c r="G250" s="246"/>
      <c r="H250" s="249">
        <v>1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175</v>
      </c>
      <c r="AU250" s="255" t="s">
        <v>79</v>
      </c>
      <c r="AV250" s="14" t="s">
        <v>171</v>
      </c>
      <c r="AW250" s="14" t="s">
        <v>32</v>
      </c>
      <c r="AX250" s="14" t="s">
        <v>77</v>
      </c>
      <c r="AY250" s="255" t="s">
        <v>164</v>
      </c>
    </row>
    <row r="251" s="2" customFormat="1" ht="24.15" customHeight="1">
      <c r="A251" s="41"/>
      <c r="B251" s="42"/>
      <c r="C251" s="215" t="s">
        <v>702</v>
      </c>
      <c r="D251" s="215" t="s">
        <v>166</v>
      </c>
      <c r="E251" s="216" t="s">
        <v>1676</v>
      </c>
      <c r="F251" s="217" t="s">
        <v>1677</v>
      </c>
      <c r="G251" s="218" t="s">
        <v>385</v>
      </c>
      <c r="H251" s="219">
        <v>2</v>
      </c>
      <c r="I251" s="220"/>
      <c r="J251" s="221">
        <f>ROUND(I251*H251,2)</f>
        <v>0</v>
      </c>
      <c r="K251" s="217" t="s">
        <v>19</v>
      </c>
      <c r="L251" s="47"/>
      <c r="M251" s="222" t="s">
        <v>19</v>
      </c>
      <c r="N251" s="223" t="s">
        <v>41</v>
      </c>
      <c r="O251" s="87"/>
      <c r="P251" s="224">
        <f>O251*H251</f>
        <v>0</v>
      </c>
      <c r="Q251" s="224">
        <v>0.0060000000000000001</v>
      </c>
      <c r="R251" s="224">
        <f>Q251*H251</f>
        <v>0.012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171</v>
      </c>
      <c r="AT251" s="226" t="s">
        <v>166</v>
      </c>
      <c r="AU251" s="226" t="s">
        <v>79</v>
      </c>
      <c r="AY251" s="20" t="s">
        <v>164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77</v>
      </c>
      <c r="BK251" s="227">
        <f>ROUND(I251*H251,2)</f>
        <v>0</v>
      </c>
      <c r="BL251" s="20" t="s">
        <v>171</v>
      </c>
      <c r="BM251" s="226" t="s">
        <v>1678</v>
      </c>
    </row>
    <row r="252" s="2" customFormat="1">
      <c r="A252" s="41"/>
      <c r="B252" s="42"/>
      <c r="C252" s="43"/>
      <c r="D252" s="235" t="s">
        <v>479</v>
      </c>
      <c r="E252" s="43"/>
      <c r="F252" s="291" t="s">
        <v>1679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479</v>
      </c>
      <c r="AU252" s="20" t="s">
        <v>79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1680</v>
      </c>
      <c r="G253" s="234"/>
      <c r="H253" s="238">
        <v>2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79</v>
      </c>
      <c r="AV253" s="13" t="s">
        <v>79</v>
      </c>
      <c r="AW253" s="13" t="s">
        <v>32</v>
      </c>
      <c r="AX253" s="13" t="s">
        <v>70</v>
      </c>
      <c r="AY253" s="244" t="s">
        <v>164</v>
      </c>
    </row>
    <row r="254" s="14" customFormat="1">
      <c r="A254" s="14"/>
      <c r="B254" s="245"/>
      <c r="C254" s="246"/>
      <c r="D254" s="235" t="s">
        <v>175</v>
      </c>
      <c r="E254" s="247" t="s">
        <v>19</v>
      </c>
      <c r="F254" s="248" t="s">
        <v>177</v>
      </c>
      <c r="G254" s="246"/>
      <c r="H254" s="249">
        <v>2</v>
      </c>
      <c r="I254" s="250"/>
      <c r="J254" s="246"/>
      <c r="K254" s="246"/>
      <c r="L254" s="251"/>
      <c r="M254" s="252"/>
      <c r="N254" s="253"/>
      <c r="O254" s="253"/>
      <c r="P254" s="253"/>
      <c r="Q254" s="253"/>
      <c r="R254" s="253"/>
      <c r="S254" s="253"/>
      <c r="T254" s="25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5" t="s">
        <v>175</v>
      </c>
      <c r="AU254" s="255" t="s">
        <v>79</v>
      </c>
      <c r="AV254" s="14" t="s">
        <v>171</v>
      </c>
      <c r="AW254" s="14" t="s">
        <v>32</v>
      </c>
      <c r="AX254" s="14" t="s">
        <v>77</v>
      </c>
      <c r="AY254" s="255" t="s">
        <v>164</v>
      </c>
    </row>
    <row r="255" s="2" customFormat="1" ht="24.15" customHeight="1">
      <c r="A255" s="41"/>
      <c r="B255" s="42"/>
      <c r="C255" s="215" t="s">
        <v>707</v>
      </c>
      <c r="D255" s="215" t="s">
        <v>166</v>
      </c>
      <c r="E255" s="216" t="s">
        <v>1681</v>
      </c>
      <c r="F255" s="217" t="s">
        <v>1682</v>
      </c>
      <c r="G255" s="218" t="s">
        <v>385</v>
      </c>
      <c r="H255" s="219">
        <v>1</v>
      </c>
      <c r="I255" s="220"/>
      <c r="J255" s="221">
        <f>ROUND(I255*H255,2)</f>
        <v>0</v>
      </c>
      <c r="K255" s="217" t="s">
        <v>19</v>
      </c>
      <c r="L255" s="47"/>
      <c r="M255" s="222" t="s">
        <v>19</v>
      </c>
      <c r="N255" s="223" t="s">
        <v>41</v>
      </c>
      <c r="O255" s="87"/>
      <c r="P255" s="224">
        <f>O255*H255</f>
        <v>0</v>
      </c>
      <c r="Q255" s="224">
        <v>0.0060000000000000001</v>
      </c>
      <c r="R255" s="224">
        <f>Q255*H255</f>
        <v>0.0060000000000000001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171</v>
      </c>
      <c r="AT255" s="226" t="s">
        <v>166</v>
      </c>
      <c r="AU255" s="226" t="s">
        <v>79</v>
      </c>
      <c r="AY255" s="20" t="s">
        <v>164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77</v>
      </c>
      <c r="BK255" s="227">
        <f>ROUND(I255*H255,2)</f>
        <v>0</v>
      </c>
      <c r="BL255" s="20" t="s">
        <v>171</v>
      </c>
      <c r="BM255" s="226" t="s">
        <v>1683</v>
      </c>
    </row>
    <row r="256" s="2" customFormat="1">
      <c r="A256" s="41"/>
      <c r="B256" s="42"/>
      <c r="C256" s="43"/>
      <c r="D256" s="235" t="s">
        <v>479</v>
      </c>
      <c r="E256" s="43"/>
      <c r="F256" s="291" t="s">
        <v>1684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479</v>
      </c>
      <c r="AU256" s="20" t="s">
        <v>79</v>
      </c>
    </row>
    <row r="257" s="13" customFormat="1">
      <c r="A257" s="13"/>
      <c r="B257" s="233"/>
      <c r="C257" s="234"/>
      <c r="D257" s="235" t="s">
        <v>175</v>
      </c>
      <c r="E257" s="236" t="s">
        <v>19</v>
      </c>
      <c r="F257" s="237" t="s">
        <v>1685</v>
      </c>
      <c r="G257" s="234"/>
      <c r="H257" s="238">
        <v>1</v>
      </c>
      <c r="I257" s="239"/>
      <c r="J257" s="234"/>
      <c r="K257" s="234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175</v>
      </c>
      <c r="AU257" s="244" t="s">
        <v>79</v>
      </c>
      <c r="AV257" s="13" t="s">
        <v>79</v>
      </c>
      <c r="AW257" s="13" t="s">
        <v>32</v>
      </c>
      <c r="AX257" s="13" t="s">
        <v>70</v>
      </c>
      <c r="AY257" s="244" t="s">
        <v>164</v>
      </c>
    </row>
    <row r="258" s="14" customFormat="1">
      <c r="A258" s="14"/>
      <c r="B258" s="245"/>
      <c r="C258" s="246"/>
      <c r="D258" s="235" t="s">
        <v>175</v>
      </c>
      <c r="E258" s="247" t="s">
        <v>19</v>
      </c>
      <c r="F258" s="248" t="s">
        <v>177</v>
      </c>
      <c r="G258" s="246"/>
      <c r="H258" s="249">
        <v>1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175</v>
      </c>
      <c r="AU258" s="255" t="s">
        <v>79</v>
      </c>
      <c r="AV258" s="14" t="s">
        <v>171</v>
      </c>
      <c r="AW258" s="14" t="s">
        <v>32</v>
      </c>
      <c r="AX258" s="14" t="s">
        <v>77</v>
      </c>
      <c r="AY258" s="255" t="s">
        <v>164</v>
      </c>
    </row>
    <row r="259" s="2" customFormat="1" ht="24.15" customHeight="1">
      <c r="A259" s="41"/>
      <c r="B259" s="42"/>
      <c r="C259" s="215" t="s">
        <v>711</v>
      </c>
      <c r="D259" s="215" t="s">
        <v>166</v>
      </c>
      <c r="E259" s="216" t="s">
        <v>1686</v>
      </c>
      <c r="F259" s="217" t="s">
        <v>1687</v>
      </c>
      <c r="G259" s="218" t="s">
        <v>385</v>
      </c>
      <c r="H259" s="219">
        <v>10</v>
      </c>
      <c r="I259" s="220"/>
      <c r="J259" s="221">
        <f>ROUND(I259*H259,2)</f>
        <v>0</v>
      </c>
      <c r="K259" s="217" t="s">
        <v>19</v>
      </c>
      <c r="L259" s="47"/>
      <c r="M259" s="222" t="s">
        <v>19</v>
      </c>
      <c r="N259" s="223" t="s">
        <v>41</v>
      </c>
      <c r="O259" s="87"/>
      <c r="P259" s="224">
        <f>O259*H259</f>
        <v>0</v>
      </c>
      <c r="Q259" s="224">
        <v>0.0060000000000000001</v>
      </c>
      <c r="R259" s="224">
        <f>Q259*H259</f>
        <v>0.059999999999999998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171</v>
      </c>
      <c r="AT259" s="226" t="s">
        <v>166</v>
      </c>
      <c r="AU259" s="226" t="s">
        <v>79</v>
      </c>
      <c r="AY259" s="20" t="s">
        <v>164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77</v>
      </c>
      <c r="BK259" s="227">
        <f>ROUND(I259*H259,2)</f>
        <v>0</v>
      </c>
      <c r="BL259" s="20" t="s">
        <v>171</v>
      </c>
      <c r="BM259" s="226" t="s">
        <v>1688</v>
      </c>
    </row>
    <row r="260" s="2" customFormat="1">
      <c r="A260" s="41"/>
      <c r="B260" s="42"/>
      <c r="C260" s="43"/>
      <c r="D260" s="235" t="s">
        <v>479</v>
      </c>
      <c r="E260" s="43"/>
      <c r="F260" s="291" t="s">
        <v>1689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479</v>
      </c>
      <c r="AU260" s="20" t="s">
        <v>79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1690</v>
      </c>
      <c r="G261" s="234"/>
      <c r="H261" s="238">
        <v>10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79</v>
      </c>
      <c r="AV261" s="13" t="s">
        <v>79</v>
      </c>
      <c r="AW261" s="13" t="s">
        <v>32</v>
      </c>
      <c r="AX261" s="13" t="s">
        <v>70</v>
      </c>
      <c r="AY261" s="244" t="s">
        <v>164</v>
      </c>
    </row>
    <row r="262" s="14" customFormat="1">
      <c r="A262" s="14"/>
      <c r="B262" s="245"/>
      <c r="C262" s="246"/>
      <c r="D262" s="235" t="s">
        <v>175</v>
      </c>
      <c r="E262" s="247" t="s">
        <v>19</v>
      </c>
      <c r="F262" s="248" t="s">
        <v>177</v>
      </c>
      <c r="G262" s="246"/>
      <c r="H262" s="249">
        <v>10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175</v>
      </c>
      <c r="AU262" s="255" t="s">
        <v>79</v>
      </c>
      <c r="AV262" s="14" t="s">
        <v>171</v>
      </c>
      <c r="AW262" s="14" t="s">
        <v>32</v>
      </c>
      <c r="AX262" s="14" t="s">
        <v>77</v>
      </c>
      <c r="AY262" s="255" t="s">
        <v>164</v>
      </c>
    </row>
    <row r="263" s="2" customFormat="1" ht="24.15" customHeight="1">
      <c r="A263" s="41"/>
      <c r="B263" s="42"/>
      <c r="C263" s="215" t="s">
        <v>716</v>
      </c>
      <c r="D263" s="215" t="s">
        <v>166</v>
      </c>
      <c r="E263" s="216" t="s">
        <v>1691</v>
      </c>
      <c r="F263" s="217" t="s">
        <v>1692</v>
      </c>
      <c r="G263" s="218" t="s">
        <v>385</v>
      </c>
      <c r="H263" s="219">
        <v>1</v>
      </c>
      <c r="I263" s="220"/>
      <c r="J263" s="221">
        <f>ROUND(I263*H263,2)</f>
        <v>0</v>
      </c>
      <c r="K263" s="217" t="s">
        <v>19</v>
      </c>
      <c r="L263" s="47"/>
      <c r="M263" s="222" t="s">
        <v>19</v>
      </c>
      <c r="N263" s="223" t="s">
        <v>41</v>
      </c>
      <c r="O263" s="87"/>
      <c r="P263" s="224">
        <f>O263*H263</f>
        <v>0</v>
      </c>
      <c r="Q263" s="224">
        <v>0.0060000000000000001</v>
      </c>
      <c r="R263" s="224">
        <f>Q263*H263</f>
        <v>0.0060000000000000001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171</v>
      </c>
      <c r="AT263" s="226" t="s">
        <v>166</v>
      </c>
      <c r="AU263" s="226" t="s">
        <v>79</v>
      </c>
      <c r="AY263" s="20" t="s">
        <v>164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77</v>
      </c>
      <c r="BK263" s="227">
        <f>ROUND(I263*H263,2)</f>
        <v>0</v>
      </c>
      <c r="BL263" s="20" t="s">
        <v>171</v>
      </c>
      <c r="BM263" s="226" t="s">
        <v>1693</v>
      </c>
    </row>
    <row r="264" s="2" customFormat="1">
      <c r="A264" s="41"/>
      <c r="B264" s="42"/>
      <c r="C264" s="43"/>
      <c r="D264" s="235" t="s">
        <v>479</v>
      </c>
      <c r="E264" s="43"/>
      <c r="F264" s="291" t="s">
        <v>1694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479</v>
      </c>
      <c r="AU264" s="20" t="s">
        <v>79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1695</v>
      </c>
      <c r="G265" s="234"/>
      <c r="H265" s="238">
        <v>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79</v>
      </c>
      <c r="AV265" s="13" t="s">
        <v>79</v>
      </c>
      <c r="AW265" s="13" t="s">
        <v>32</v>
      </c>
      <c r="AX265" s="13" t="s">
        <v>70</v>
      </c>
      <c r="AY265" s="244" t="s">
        <v>164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177</v>
      </c>
      <c r="G266" s="246"/>
      <c r="H266" s="249">
        <v>1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79</v>
      </c>
      <c r="AV266" s="14" t="s">
        <v>171</v>
      </c>
      <c r="AW266" s="14" t="s">
        <v>32</v>
      </c>
      <c r="AX266" s="14" t="s">
        <v>77</v>
      </c>
      <c r="AY266" s="255" t="s">
        <v>164</v>
      </c>
    </row>
    <row r="267" s="12" customFormat="1" ht="22.8" customHeight="1">
      <c r="A267" s="12"/>
      <c r="B267" s="199"/>
      <c r="C267" s="200"/>
      <c r="D267" s="201" t="s">
        <v>69</v>
      </c>
      <c r="E267" s="213" t="s">
        <v>448</v>
      </c>
      <c r="F267" s="213" t="s">
        <v>449</v>
      </c>
      <c r="G267" s="200"/>
      <c r="H267" s="200"/>
      <c r="I267" s="203"/>
      <c r="J267" s="214">
        <f>BK267</f>
        <v>0</v>
      </c>
      <c r="K267" s="200"/>
      <c r="L267" s="205"/>
      <c r="M267" s="206"/>
      <c r="N267" s="207"/>
      <c r="O267" s="207"/>
      <c r="P267" s="208">
        <f>SUM(P268:P271)</f>
        <v>0</v>
      </c>
      <c r="Q267" s="207"/>
      <c r="R267" s="208">
        <f>SUM(R268:R271)</f>
        <v>0</v>
      </c>
      <c r="S267" s="207"/>
      <c r="T267" s="209">
        <f>SUM(T268:T271)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10" t="s">
        <v>77</v>
      </c>
      <c r="AT267" s="211" t="s">
        <v>69</v>
      </c>
      <c r="AU267" s="211" t="s">
        <v>77</v>
      </c>
      <c r="AY267" s="210" t="s">
        <v>164</v>
      </c>
      <c r="BK267" s="212">
        <f>SUM(BK268:BK271)</f>
        <v>0</v>
      </c>
    </row>
    <row r="268" s="2" customFormat="1" ht="24.15" customHeight="1">
      <c r="A268" s="41"/>
      <c r="B268" s="42"/>
      <c r="C268" s="215" t="s">
        <v>721</v>
      </c>
      <c r="D268" s="215" t="s">
        <v>166</v>
      </c>
      <c r="E268" s="216" t="s">
        <v>451</v>
      </c>
      <c r="F268" s="217" t="s">
        <v>452</v>
      </c>
      <c r="G268" s="218" t="s">
        <v>295</v>
      </c>
      <c r="H268" s="219">
        <v>2.5739999999999998</v>
      </c>
      <c r="I268" s="220"/>
      <c r="J268" s="221">
        <f>ROUND(I268*H268,2)</f>
        <v>0</v>
      </c>
      <c r="K268" s="217" t="s">
        <v>170</v>
      </c>
      <c r="L268" s="47"/>
      <c r="M268" s="222" t="s">
        <v>19</v>
      </c>
      <c r="N268" s="223" t="s">
        <v>41</v>
      </c>
      <c r="O268" s="87"/>
      <c r="P268" s="224">
        <f>O268*H268</f>
        <v>0</v>
      </c>
      <c r="Q268" s="224">
        <v>0</v>
      </c>
      <c r="R268" s="224">
        <f>Q268*H268</f>
        <v>0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171</v>
      </c>
      <c r="AT268" s="226" t="s">
        <v>166</v>
      </c>
      <c r="AU268" s="226" t="s">
        <v>79</v>
      </c>
      <c r="AY268" s="20" t="s">
        <v>164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77</v>
      </c>
      <c r="BK268" s="227">
        <f>ROUND(I268*H268,2)</f>
        <v>0</v>
      </c>
      <c r="BL268" s="20" t="s">
        <v>171</v>
      </c>
      <c r="BM268" s="226" t="s">
        <v>1696</v>
      </c>
    </row>
    <row r="269" s="2" customFormat="1">
      <c r="A269" s="41"/>
      <c r="B269" s="42"/>
      <c r="C269" s="43"/>
      <c r="D269" s="228" t="s">
        <v>173</v>
      </c>
      <c r="E269" s="43"/>
      <c r="F269" s="229" t="s">
        <v>454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173</v>
      </c>
      <c r="AU269" s="20" t="s">
        <v>79</v>
      </c>
    </row>
    <row r="270" s="2" customFormat="1" ht="33" customHeight="1">
      <c r="A270" s="41"/>
      <c r="B270" s="42"/>
      <c r="C270" s="215" t="s">
        <v>726</v>
      </c>
      <c r="D270" s="215" t="s">
        <v>166</v>
      </c>
      <c r="E270" s="216" t="s">
        <v>456</v>
      </c>
      <c r="F270" s="217" t="s">
        <v>457</v>
      </c>
      <c r="G270" s="218" t="s">
        <v>295</v>
      </c>
      <c r="H270" s="219">
        <v>2.5739999999999998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41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79</v>
      </c>
      <c r="AY270" s="20" t="s">
        <v>164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77</v>
      </c>
      <c r="BK270" s="227">
        <f>ROUND(I270*H270,2)</f>
        <v>0</v>
      </c>
      <c r="BL270" s="20" t="s">
        <v>171</v>
      </c>
      <c r="BM270" s="226" t="s">
        <v>1697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459</v>
      </c>
      <c r="G271" s="43"/>
      <c r="H271" s="43"/>
      <c r="I271" s="230"/>
      <c r="J271" s="43"/>
      <c r="K271" s="43"/>
      <c r="L271" s="47"/>
      <c r="M271" s="287"/>
      <c r="N271" s="288"/>
      <c r="O271" s="289"/>
      <c r="P271" s="289"/>
      <c r="Q271" s="289"/>
      <c r="R271" s="289"/>
      <c r="S271" s="289"/>
      <c r="T271" s="290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79</v>
      </c>
    </row>
    <row r="272" s="2" customFormat="1" ht="6.96" customHeight="1">
      <c r="A272" s="41"/>
      <c r="B272" s="62"/>
      <c r="C272" s="63"/>
      <c r="D272" s="63"/>
      <c r="E272" s="63"/>
      <c r="F272" s="63"/>
      <c r="G272" s="63"/>
      <c r="H272" s="63"/>
      <c r="I272" s="63"/>
      <c r="J272" s="63"/>
      <c r="K272" s="63"/>
      <c r="L272" s="47"/>
      <c r="M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</row>
  </sheetData>
  <sheetProtection sheet="1" autoFilter="0" formatColumns="0" formatRows="0" objects="1" scenarios="1" spinCount="100000" saltValue="CbzR04xLGJwSecEhut7c0zXK3vydyilDEHr7RbUmccFlqpHPeLpFfgUojhTB5T3cRXMZ+/VjehHD7HjFGeToGA==" hashValue="0kTx75M+Pu/sPFJ57rzFwK6980rwHr0mmRD0uJCzy/KWWOhhvQT05YXp7TZlCgr61mZfqpyqEwaPVCqRMIn4nw==" algorithmName="SHA-512" password="CC51"/>
  <autoFilter ref="C89:K2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5_01/857241131"/>
    <hyperlink ref="F100" r:id="rId2" display="https://podminky.urs.cz/item/CS_URS_2025_01/857242122"/>
    <hyperlink ref="F105" r:id="rId3" display="https://podminky.urs.cz/item/CS_URS_2025_01/871161211"/>
    <hyperlink ref="F113" r:id="rId4" display="https://podminky.urs.cz/item/CS_URS_2025_01/871171211"/>
    <hyperlink ref="F120" r:id="rId5" display="https://podminky.urs.cz/item/CS_URS_2025_01/871181211"/>
    <hyperlink ref="F127" r:id="rId6" display="https://podminky.urs.cz/item/CS_URS_2025_01/871211211"/>
    <hyperlink ref="F134" r:id="rId7" display="https://podminky.urs.cz/item/CS_URS_2025_01/871241211"/>
    <hyperlink ref="F140" r:id="rId8" display="https://podminky.urs.cz/item/CS_URS_2025_01/877162001"/>
    <hyperlink ref="F151" r:id="rId9" display="https://podminky.urs.cz/item/CS_URS_2025_01/877172001"/>
    <hyperlink ref="F159" r:id="rId10" display="https://podminky.urs.cz/item/CS_URS_2025_01/877182001"/>
    <hyperlink ref="F167" r:id="rId11" display="https://podminky.urs.cz/item/CS_URS_2025_01/877212001"/>
    <hyperlink ref="F175" r:id="rId12" display="https://podminky.urs.cz/item/CS_URS_2025_01/877241101"/>
    <hyperlink ref="F182" r:id="rId13" display="https://podminky.urs.cz/item/CS_URS_2025_01/892233122"/>
    <hyperlink ref="F186" r:id="rId14" display="https://podminky.urs.cz/item/CS_URS_2025_01/892241111"/>
    <hyperlink ref="F188" r:id="rId15" display="https://podminky.urs.cz/item/CS_URS_2025_01/892271111"/>
    <hyperlink ref="F190" r:id="rId16" display="https://podminky.urs.cz/item/CS_URS_2025_01/892273122"/>
    <hyperlink ref="F194" r:id="rId17" display="https://podminky.urs.cz/item/CS_URS_2025_01/899712111"/>
    <hyperlink ref="F203" r:id="rId18" display="https://podminky.urs.cz/item/CS_URS_2025_01/891241112"/>
    <hyperlink ref="F209" r:id="rId19" display="https://podminky.urs.cz/item/CS_URS_2025_01/899401111"/>
    <hyperlink ref="F269" r:id="rId20" display="https://podminky.urs.cz/item/CS_URS_2025_01/998276101"/>
    <hyperlink ref="F271" r:id="rId21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79</v>
      </c>
    </row>
    <row r="4" s="1" customFormat="1" ht="24.96" customHeight="1">
      <c r="B4" s="23"/>
      <c r="D4" s="143" t="s">
        <v>132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26.25" customHeight="1">
      <c r="B7" s="23"/>
      <c r="E7" s="146" t="str">
        <f>'Rekapitulace stavby'!K6</f>
        <v>UHERSKÝ BROD, REKONSTRUKCE I.TP - UL. U SBORU, HODINÁŘSKÁ, NERUDOVA, KOMENSKÉHO, NAARDENSKÁ, PECHÁČKOVA, SEICHERTOVA</v>
      </c>
      <c r="F7" s="145"/>
      <c r="G7" s="145"/>
      <c r="H7" s="145"/>
      <c r="L7" s="23"/>
    </row>
    <row r="8" s="1" customFormat="1" ht="12" customHeight="1">
      <c r="B8" s="23"/>
      <c r="D8" s="145" t="s">
        <v>133</v>
      </c>
      <c r="L8" s="23"/>
    </row>
    <row r="9" s="2" customFormat="1" ht="16.5" customHeight="1">
      <c r="A9" s="41"/>
      <c r="B9" s="47"/>
      <c r="C9" s="41"/>
      <c r="D9" s="41"/>
      <c r="E9" s="146" t="s">
        <v>1048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135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1698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tr">
        <f>IF('Rekapitulace stavby'!AN10="","",'Rekapitulace stavby'!AN10)</f>
        <v/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 xml:space="preserve"> </v>
      </c>
      <c r="F17" s="41"/>
      <c r="G17" s="41"/>
      <c r="H17" s="41"/>
      <c r="I17" s="145" t="s">
        <v>28</v>
      </c>
      <c r="J17" s="136" t="str">
        <f>IF('Rekapitulace stavby'!AN11="","",'Rekapitulace stavby'!AN11)</f>
        <v/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ROUND((SUM(BE89:BE238)),  2)</f>
        <v>0</v>
      </c>
      <c r="G35" s="41"/>
      <c r="H35" s="41"/>
      <c r="I35" s="160">
        <v>0.20999999999999999</v>
      </c>
      <c r="J35" s="159">
        <f>ROUND(((SUM(BE89:BE238))*I35),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ROUND((SUM(BF89:BF238)),  2)</f>
        <v>0</v>
      </c>
      <c r="G36" s="41"/>
      <c r="H36" s="41"/>
      <c r="I36" s="160">
        <v>0.12</v>
      </c>
      <c r="J36" s="159">
        <f>ROUND(((SUM(BF89:BF238))*I36),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ROUND((SUM(BG89:BG238)),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ROUND((SUM(BH89:BH238)),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ROUND((SUM(BI89:BI238)),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137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2" t="str">
        <f>E7</f>
        <v>UHERSKÝ BROD, REKONSTRUKCE I.TP - UL. U SBORU, HODINÁŘSKÁ, NERUDOVA, KOMENSKÉHO, NAARDENSKÁ, PECHÁČKOVA, SEICHERTOVA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133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1048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135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002.004 - Provizorní zásobení vodou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Uherský Brod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138</v>
      </c>
      <c r="D61" s="174"/>
      <c r="E61" s="174"/>
      <c r="F61" s="174"/>
      <c r="G61" s="174"/>
      <c r="H61" s="174"/>
      <c r="I61" s="174"/>
      <c r="J61" s="175" t="s">
        <v>139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140</v>
      </c>
    </row>
    <row r="64" s="9" customFormat="1" ht="24.96" customHeight="1">
      <c r="A64" s="9"/>
      <c r="B64" s="177"/>
      <c r="C64" s="178"/>
      <c r="D64" s="179" t="s">
        <v>461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462</v>
      </c>
      <c r="E65" s="185"/>
      <c r="F65" s="185"/>
      <c r="G65" s="185"/>
      <c r="H65" s="185"/>
      <c r="I65" s="185"/>
      <c r="J65" s="186">
        <f>J91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464</v>
      </c>
      <c r="E66" s="185"/>
      <c r="F66" s="185"/>
      <c r="G66" s="185"/>
      <c r="H66" s="185"/>
      <c r="I66" s="185"/>
      <c r="J66" s="186">
        <f>J219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148</v>
      </c>
      <c r="E67" s="185"/>
      <c r="F67" s="185"/>
      <c r="G67" s="185"/>
      <c r="H67" s="185"/>
      <c r="I67" s="185"/>
      <c r="J67" s="186">
        <f>J234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149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2" t="str">
        <f>E7</f>
        <v>UHERSKÝ BROD, REKONSTRUKCE I.TP - UL. U SBORU, HODINÁŘSKÁ, NERUDOVA, KOMENSKÉHO, NAARDENSKÁ, PECHÁČKOVA, SEICHERTOVA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133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1048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135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002.004 - Provizorní zásobení vodou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>Uherský Brod</v>
      </c>
      <c r="G83" s="43"/>
      <c r="H83" s="43"/>
      <c r="I83" s="35" t="s">
        <v>23</v>
      </c>
      <c r="J83" s="75" t="str">
        <f>IF(J14="","",J14)</f>
        <v>22. 4. 2025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33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150</v>
      </c>
      <c r="D88" s="191" t="s">
        <v>55</v>
      </c>
      <c r="E88" s="191" t="s">
        <v>51</v>
      </c>
      <c r="F88" s="191" t="s">
        <v>52</v>
      </c>
      <c r="G88" s="191" t="s">
        <v>151</v>
      </c>
      <c r="H88" s="191" t="s">
        <v>152</v>
      </c>
      <c r="I88" s="191" t="s">
        <v>153</v>
      </c>
      <c r="J88" s="191" t="s">
        <v>139</v>
      </c>
      <c r="K88" s="192" t="s">
        <v>154</v>
      </c>
      <c r="L88" s="193"/>
      <c r="M88" s="95" t="s">
        <v>19</v>
      </c>
      <c r="N88" s="96" t="s">
        <v>40</v>
      </c>
      <c r="O88" s="96" t="s">
        <v>155</v>
      </c>
      <c r="P88" s="96" t="s">
        <v>156</v>
      </c>
      <c r="Q88" s="96" t="s">
        <v>157</v>
      </c>
      <c r="R88" s="96" t="s">
        <v>158</v>
      </c>
      <c r="S88" s="96" t="s">
        <v>159</v>
      </c>
      <c r="T88" s="97" t="s">
        <v>160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161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</f>
        <v>0</v>
      </c>
      <c r="Q89" s="99"/>
      <c r="R89" s="196">
        <f>R90</f>
        <v>9.553694182000001</v>
      </c>
      <c r="S89" s="99"/>
      <c r="T89" s="197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69</v>
      </c>
      <c r="AU89" s="20" t="s">
        <v>140</v>
      </c>
      <c r="BK89" s="198">
        <f>BK90</f>
        <v>0</v>
      </c>
    </row>
    <row r="90" s="12" customFormat="1" ht="25.92" customHeight="1">
      <c r="A90" s="12"/>
      <c r="B90" s="199"/>
      <c r="C90" s="200"/>
      <c r="D90" s="201" t="s">
        <v>69</v>
      </c>
      <c r="E90" s="202" t="s">
        <v>162</v>
      </c>
      <c r="F90" s="202" t="s">
        <v>465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P91+P219+P234</f>
        <v>0</v>
      </c>
      <c r="Q90" s="207"/>
      <c r="R90" s="208">
        <f>R91+R219+R234</f>
        <v>9.553694182000001</v>
      </c>
      <c r="S90" s="207"/>
      <c r="T90" s="209">
        <f>T91+T219+T234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77</v>
      </c>
      <c r="AT90" s="211" t="s">
        <v>69</v>
      </c>
      <c r="AU90" s="211" t="s">
        <v>70</v>
      </c>
      <c r="AY90" s="210" t="s">
        <v>164</v>
      </c>
      <c r="BK90" s="212">
        <f>BK91+BK219+BK234</f>
        <v>0</v>
      </c>
    </row>
    <row r="91" s="12" customFormat="1" ht="22.8" customHeight="1">
      <c r="A91" s="12"/>
      <c r="B91" s="199"/>
      <c r="C91" s="200"/>
      <c r="D91" s="201" t="s">
        <v>69</v>
      </c>
      <c r="E91" s="213" t="s">
        <v>217</v>
      </c>
      <c r="F91" s="213" t="s">
        <v>471</v>
      </c>
      <c r="G91" s="200"/>
      <c r="H91" s="200"/>
      <c r="I91" s="203"/>
      <c r="J91" s="214">
        <f>BK91</f>
        <v>0</v>
      </c>
      <c r="K91" s="200"/>
      <c r="L91" s="205"/>
      <c r="M91" s="206"/>
      <c r="N91" s="207"/>
      <c r="O91" s="207"/>
      <c r="P91" s="208">
        <f>SUM(P92:P218)</f>
        <v>0</v>
      </c>
      <c r="Q91" s="207"/>
      <c r="R91" s="208">
        <f>SUM(R92:R218)</f>
        <v>3.481694182</v>
      </c>
      <c r="S91" s="207"/>
      <c r="T91" s="209">
        <f>SUM(T92:T218)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77</v>
      </c>
      <c r="AT91" s="211" t="s">
        <v>69</v>
      </c>
      <c r="AU91" s="211" t="s">
        <v>77</v>
      </c>
      <c r="AY91" s="210" t="s">
        <v>164</v>
      </c>
      <c r="BK91" s="212">
        <f>SUM(BK92:BK218)</f>
        <v>0</v>
      </c>
    </row>
    <row r="92" s="2" customFormat="1" ht="16.5" customHeight="1">
      <c r="A92" s="41"/>
      <c r="B92" s="42"/>
      <c r="C92" s="215" t="s">
        <v>77</v>
      </c>
      <c r="D92" s="215" t="s">
        <v>166</v>
      </c>
      <c r="E92" s="216" t="s">
        <v>934</v>
      </c>
      <c r="F92" s="217" t="s">
        <v>935</v>
      </c>
      <c r="G92" s="218" t="s">
        <v>385</v>
      </c>
      <c r="H92" s="219">
        <v>2</v>
      </c>
      <c r="I92" s="220"/>
      <c r="J92" s="221">
        <f>ROUND(I92*H92,2)</f>
        <v>0</v>
      </c>
      <c r="K92" s="217" t="s">
        <v>170</v>
      </c>
      <c r="L92" s="47"/>
      <c r="M92" s="222" t="s">
        <v>19</v>
      </c>
      <c r="N92" s="223" t="s">
        <v>41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171</v>
      </c>
      <c r="AT92" s="226" t="s">
        <v>166</v>
      </c>
      <c r="AU92" s="226" t="s">
        <v>79</v>
      </c>
      <c r="AY92" s="20" t="s">
        <v>164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77</v>
      </c>
      <c r="BK92" s="227">
        <f>ROUND(I92*H92,2)</f>
        <v>0</v>
      </c>
      <c r="BL92" s="20" t="s">
        <v>171</v>
      </c>
      <c r="BM92" s="226" t="s">
        <v>1699</v>
      </c>
    </row>
    <row r="93" s="2" customFormat="1">
      <c r="A93" s="41"/>
      <c r="B93" s="42"/>
      <c r="C93" s="43"/>
      <c r="D93" s="228" t="s">
        <v>173</v>
      </c>
      <c r="E93" s="43"/>
      <c r="F93" s="229" t="s">
        <v>937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173</v>
      </c>
      <c r="AU93" s="20" t="s">
        <v>79</v>
      </c>
    </row>
    <row r="94" s="2" customFormat="1" ht="24.15" customHeight="1">
      <c r="A94" s="41"/>
      <c r="B94" s="42"/>
      <c r="C94" s="215" t="s">
        <v>79</v>
      </c>
      <c r="D94" s="215" t="s">
        <v>166</v>
      </c>
      <c r="E94" s="216" t="s">
        <v>938</v>
      </c>
      <c r="F94" s="217" t="s">
        <v>939</v>
      </c>
      <c r="G94" s="218" t="s">
        <v>385</v>
      </c>
      <c r="H94" s="219">
        <v>4</v>
      </c>
      <c r="I94" s="220"/>
      <c r="J94" s="221">
        <f>ROUND(I94*H94,2)</f>
        <v>0</v>
      </c>
      <c r="K94" s="217" t="s">
        <v>170</v>
      </c>
      <c r="L94" s="47"/>
      <c r="M94" s="222" t="s">
        <v>19</v>
      </c>
      <c r="N94" s="223" t="s">
        <v>41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171</v>
      </c>
      <c r="AT94" s="226" t="s">
        <v>166</v>
      </c>
      <c r="AU94" s="226" t="s">
        <v>79</v>
      </c>
      <c r="AY94" s="20" t="s">
        <v>164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77</v>
      </c>
      <c r="BK94" s="227">
        <f>ROUND(I94*H94,2)</f>
        <v>0</v>
      </c>
      <c r="BL94" s="20" t="s">
        <v>171</v>
      </c>
      <c r="BM94" s="226" t="s">
        <v>1700</v>
      </c>
    </row>
    <row r="95" s="2" customFormat="1">
      <c r="A95" s="41"/>
      <c r="B95" s="42"/>
      <c r="C95" s="43"/>
      <c r="D95" s="228" t="s">
        <v>173</v>
      </c>
      <c r="E95" s="43"/>
      <c r="F95" s="229" t="s">
        <v>941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173</v>
      </c>
      <c r="AU95" s="20" t="s">
        <v>79</v>
      </c>
    </row>
    <row r="96" s="2" customFormat="1" ht="16.5" customHeight="1">
      <c r="A96" s="41"/>
      <c r="B96" s="42"/>
      <c r="C96" s="277" t="s">
        <v>183</v>
      </c>
      <c r="D96" s="277" t="s">
        <v>306</v>
      </c>
      <c r="E96" s="278" t="s">
        <v>942</v>
      </c>
      <c r="F96" s="279" t="s">
        <v>943</v>
      </c>
      <c r="G96" s="280" t="s">
        <v>385</v>
      </c>
      <c r="H96" s="281">
        <v>2</v>
      </c>
      <c r="I96" s="282"/>
      <c r="J96" s="283">
        <f>ROUND(I96*H96,2)</f>
        <v>0</v>
      </c>
      <c r="K96" s="279" t="s">
        <v>19</v>
      </c>
      <c r="L96" s="284"/>
      <c r="M96" s="285" t="s">
        <v>19</v>
      </c>
      <c r="N96" s="286" t="s">
        <v>41</v>
      </c>
      <c r="O96" s="87"/>
      <c r="P96" s="224">
        <f>O96*H96</f>
        <v>0</v>
      </c>
      <c r="Q96" s="224">
        <v>0.01</v>
      </c>
      <c r="R96" s="224">
        <f>Q96*H96</f>
        <v>0.02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217</v>
      </c>
      <c r="AT96" s="226" t="s">
        <v>306</v>
      </c>
      <c r="AU96" s="226" t="s">
        <v>79</v>
      </c>
      <c r="AY96" s="20" t="s">
        <v>164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77</v>
      </c>
      <c r="BK96" s="227">
        <f>ROUND(I96*H96,2)</f>
        <v>0</v>
      </c>
      <c r="BL96" s="20" t="s">
        <v>171</v>
      </c>
      <c r="BM96" s="226" t="s">
        <v>1701</v>
      </c>
    </row>
    <row r="97" s="15" customFormat="1">
      <c r="A97" s="15"/>
      <c r="B97" s="256"/>
      <c r="C97" s="257"/>
      <c r="D97" s="235" t="s">
        <v>175</v>
      </c>
      <c r="E97" s="258" t="s">
        <v>19</v>
      </c>
      <c r="F97" s="259" t="s">
        <v>1702</v>
      </c>
      <c r="G97" s="257"/>
      <c r="H97" s="258" t="s">
        <v>19</v>
      </c>
      <c r="I97" s="260"/>
      <c r="J97" s="257"/>
      <c r="K97" s="257"/>
      <c r="L97" s="261"/>
      <c r="M97" s="262"/>
      <c r="N97" s="263"/>
      <c r="O97" s="263"/>
      <c r="P97" s="263"/>
      <c r="Q97" s="263"/>
      <c r="R97" s="263"/>
      <c r="S97" s="263"/>
      <c r="T97" s="264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T97" s="265" t="s">
        <v>175</v>
      </c>
      <c r="AU97" s="265" t="s">
        <v>79</v>
      </c>
      <c r="AV97" s="15" t="s">
        <v>77</v>
      </c>
      <c r="AW97" s="15" t="s">
        <v>32</v>
      </c>
      <c r="AX97" s="15" t="s">
        <v>70</v>
      </c>
      <c r="AY97" s="265" t="s">
        <v>164</v>
      </c>
    </row>
    <row r="98" s="13" customFormat="1">
      <c r="A98" s="13"/>
      <c r="B98" s="233"/>
      <c r="C98" s="234"/>
      <c r="D98" s="235" t="s">
        <v>175</v>
      </c>
      <c r="E98" s="236" t="s">
        <v>19</v>
      </c>
      <c r="F98" s="237" t="s">
        <v>1703</v>
      </c>
      <c r="G98" s="234"/>
      <c r="H98" s="238">
        <v>2</v>
      </c>
      <c r="I98" s="239"/>
      <c r="J98" s="234"/>
      <c r="K98" s="234"/>
      <c r="L98" s="240"/>
      <c r="M98" s="241"/>
      <c r="N98" s="242"/>
      <c r="O98" s="242"/>
      <c r="P98" s="242"/>
      <c r="Q98" s="242"/>
      <c r="R98" s="242"/>
      <c r="S98" s="242"/>
      <c r="T98" s="24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4" t="s">
        <v>175</v>
      </c>
      <c r="AU98" s="244" t="s">
        <v>79</v>
      </c>
      <c r="AV98" s="13" t="s">
        <v>79</v>
      </c>
      <c r="AW98" s="13" t="s">
        <v>32</v>
      </c>
      <c r="AX98" s="13" t="s">
        <v>70</v>
      </c>
      <c r="AY98" s="244" t="s">
        <v>164</v>
      </c>
    </row>
    <row r="99" s="14" customFormat="1">
      <c r="A99" s="14"/>
      <c r="B99" s="245"/>
      <c r="C99" s="246"/>
      <c r="D99" s="235" t="s">
        <v>175</v>
      </c>
      <c r="E99" s="247" t="s">
        <v>19</v>
      </c>
      <c r="F99" s="248" t="s">
        <v>177</v>
      </c>
      <c r="G99" s="246"/>
      <c r="H99" s="249">
        <v>2</v>
      </c>
      <c r="I99" s="250"/>
      <c r="J99" s="246"/>
      <c r="K99" s="246"/>
      <c r="L99" s="251"/>
      <c r="M99" s="252"/>
      <c r="N99" s="253"/>
      <c r="O99" s="253"/>
      <c r="P99" s="253"/>
      <c r="Q99" s="253"/>
      <c r="R99" s="253"/>
      <c r="S99" s="253"/>
      <c r="T99" s="25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5" t="s">
        <v>175</v>
      </c>
      <c r="AU99" s="255" t="s">
        <v>79</v>
      </c>
      <c r="AV99" s="14" t="s">
        <v>171</v>
      </c>
      <c r="AW99" s="14" t="s">
        <v>32</v>
      </c>
      <c r="AX99" s="14" t="s">
        <v>77</v>
      </c>
      <c r="AY99" s="255" t="s">
        <v>164</v>
      </c>
    </row>
    <row r="100" s="2" customFormat="1" ht="16.5" customHeight="1">
      <c r="A100" s="41"/>
      <c r="B100" s="42"/>
      <c r="C100" s="277" t="s">
        <v>171</v>
      </c>
      <c r="D100" s="277" t="s">
        <v>306</v>
      </c>
      <c r="E100" s="278" t="s">
        <v>946</v>
      </c>
      <c r="F100" s="279" t="s">
        <v>947</v>
      </c>
      <c r="G100" s="280" t="s">
        <v>385</v>
      </c>
      <c r="H100" s="281">
        <v>2</v>
      </c>
      <c r="I100" s="282"/>
      <c r="J100" s="283">
        <f>ROUND(I100*H100,2)</f>
        <v>0</v>
      </c>
      <c r="K100" s="279" t="s">
        <v>19</v>
      </c>
      <c r="L100" s="284"/>
      <c r="M100" s="285" t="s">
        <v>19</v>
      </c>
      <c r="N100" s="286" t="s">
        <v>41</v>
      </c>
      <c r="O100" s="87"/>
      <c r="P100" s="224">
        <f>O100*H100</f>
        <v>0</v>
      </c>
      <c r="Q100" s="224">
        <v>0.01</v>
      </c>
      <c r="R100" s="224">
        <f>Q100*H100</f>
        <v>0.02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217</v>
      </c>
      <c r="AT100" s="226" t="s">
        <v>306</v>
      </c>
      <c r="AU100" s="226" t="s">
        <v>79</v>
      </c>
      <c r="AY100" s="20" t="s">
        <v>164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77</v>
      </c>
      <c r="BK100" s="227">
        <f>ROUND(I100*H100,2)</f>
        <v>0</v>
      </c>
      <c r="BL100" s="20" t="s">
        <v>171</v>
      </c>
      <c r="BM100" s="226" t="s">
        <v>1704</v>
      </c>
    </row>
    <row r="101" s="15" customFormat="1">
      <c r="A101" s="15"/>
      <c r="B101" s="256"/>
      <c r="C101" s="257"/>
      <c r="D101" s="235" t="s">
        <v>175</v>
      </c>
      <c r="E101" s="258" t="s">
        <v>19</v>
      </c>
      <c r="F101" s="259" t="s">
        <v>1702</v>
      </c>
      <c r="G101" s="257"/>
      <c r="H101" s="258" t="s">
        <v>19</v>
      </c>
      <c r="I101" s="260"/>
      <c r="J101" s="257"/>
      <c r="K101" s="257"/>
      <c r="L101" s="261"/>
      <c r="M101" s="262"/>
      <c r="N101" s="263"/>
      <c r="O101" s="263"/>
      <c r="P101" s="263"/>
      <c r="Q101" s="263"/>
      <c r="R101" s="263"/>
      <c r="S101" s="263"/>
      <c r="T101" s="264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5" t="s">
        <v>175</v>
      </c>
      <c r="AU101" s="265" t="s">
        <v>79</v>
      </c>
      <c r="AV101" s="15" t="s">
        <v>77</v>
      </c>
      <c r="AW101" s="15" t="s">
        <v>32</v>
      </c>
      <c r="AX101" s="15" t="s">
        <v>70</v>
      </c>
      <c r="AY101" s="265" t="s">
        <v>164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1703</v>
      </c>
      <c r="G102" s="234"/>
      <c r="H102" s="238">
        <v>2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79</v>
      </c>
      <c r="AV102" s="13" t="s">
        <v>79</v>
      </c>
      <c r="AW102" s="13" t="s">
        <v>32</v>
      </c>
      <c r="AX102" s="13" t="s">
        <v>70</v>
      </c>
      <c r="AY102" s="244" t="s">
        <v>164</v>
      </c>
    </row>
    <row r="103" s="14" customFormat="1">
      <c r="A103" s="14"/>
      <c r="B103" s="245"/>
      <c r="C103" s="246"/>
      <c r="D103" s="235" t="s">
        <v>175</v>
      </c>
      <c r="E103" s="247" t="s">
        <v>19</v>
      </c>
      <c r="F103" s="248" t="s">
        <v>177</v>
      </c>
      <c r="G103" s="246"/>
      <c r="H103" s="249">
        <v>2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175</v>
      </c>
      <c r="AU103" s="255" t="s">
        <v>79</v>
      </c>
      <c r="AV103" s="14" t="s">
        <v>171</v>
      </c>
      <c r="AW103" s="14" t="s">
        <v>32</v>
      </c>
      <c r="AX103" s="14" t="s">
        <v>77</v>
      </c>
      <c r="AY103" s="255" t="s">
        <v>164</v>
      </c>
    </row>
    <row r="104" s="2" customFormat="1" ht="24.15" customHeight="1">
      <c r="A104" s="41"/>
      <c r="B104" s="42"/>
      <c r="C104" s="215" t="s">
        <v>197</v>
      </c>
      <c r="D104" s="215" t="s">
        <v>166</v>
      </c>
      <c r="E104" s="216" t="s">
        <v>775</v>
      </c>
      <c r="F104" s="217" t="s">
        <v>776</v>
      </c>
      <c r="G104" s="218" t="s">
        <v>200</v>
      </c>
      <c r="H104" s="219">
        <v>150</v>
      </c>
      <c r="I104" s="220"/>
      <c r="J104" s="221">
        <f>ROUND(I104*H104,2)</f>
        <v>0</v>
      </c>
      <c r="K104" s="217" t="s">
        <v>170</v>
      </c>
      <c r="L104" s="47"/>
      <c r="M104" s="222" t="s">
        <v>19</v>
      </c>
      <c r="N104" s="223" t="s">
        <v>41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171</v>
      </c>
      <c r="AT104" s="226" t="s">
        <v>166</v>
      </c>
      <c r="AU104" s="226" t="s">
        <v>79</v>
      </c>
      <c r="AY104" s="20" t="s">
        <v>164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77</v>
      </c>
      <c r="BK104" s="227">
        <f>ROUND(I104*H104,2)</f>
        <v>0</v>
      </c>
      <c r="BL104" s="20" t="s">
        <v>171</v>
      </c>
      <c r="BM104" s="226" t="s">
        <v>1705</v>
      </c>
    </row>
    <row r="105" s="2" customFormat="1">
      <c r="A105" s="41"/>
      <c r="B105" s="42"/>
      <c r="C105" s="43"/>
      <c r="D105" s="228" t="s">
        <v>173</v>
      </c>
      <c r="E105" s="43"/>
      <c r="F105" s="229" t="s">
        <v>778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173</v>
      </c>
      <c r="AU105" s="20" t="s">
        <v>79</v>
      </c>
    </row>
    <row r="106" s="15" customFormat="1">
      <c r="A106" s="15"/>
      <c r="B106" s="256"/>
      <c r="C106" s="257"/>
      <c r="D106" s="235" t="s">
        <v>175</v>
      </c>
      <c r="E106" s="258" t="s">
        <v>19</v>
      </c>
      <c r="F106" s="259" t="s">
        <v>1702</v>
      </c>
      <c r="G106" s="257"/>
      <c r="H106" s="258" t="s">
        <v>19</v>
      </c>
      <c r="I106" s="260"/>
      <c r="J106" s="257"/>
      <c r="K106" s="257"/>
      <c r="L106" s="261"/>
      <c r="M106" s="262"/>
      <c r="N106" s="263"/>
      <c r="O106" s="263"/>
      <c r="P106" s="263"/>
      <c r="Q106" s="263"/>
      <c r="R106" s="263"/>
      <c r="S106" s="263"/>
      <c r="T106" s="264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5" t="s">
        <v>175</v>
      </c>
      <c r="AU106" s="265" t="s">
        <v>79</v>
      </c>
      <c r="AV106" s="15" t="s">
        <v>77</v>
      </c>
      <c r="AW106" s="15" t="s">
        <v>32</v>
      </c>
      <c r="AX106" s="15" t="s">
        <v>70</v>
      </c>
      <c r="AY106" s="265" t="s">
        <v>164</v>
      </c>
    </row>
    <row r="107" s="13" customFormat="1">
      <c r="A107" s="13"/>
      <c r="B107" s="233"/>
      <c r="C107" s="234"/>
      <c r="D107" s="235" t="s">
        <v>175</v>
      </c>
      <c r="E107" s="236" t="s">
        <v>19</v>
      </c>
      <c r="F107" s="237" t="s">
        <v>1706</v>
      </c>
      <c r="G107" s="234"/>
      <c r="H107" s="238">
        <v>150</v>
      </c>
      <c r="I107" s="239"/>
      <c r="J107" s="234"/>
      <c r="K107" s="234"/>
      <c r="L107" s="240"/>
      <c r="M107" s="241"/>
      <c r="N107" s="242"/>
      <c r="O107" s="242"/>
      <c r="P107" s="242"/>
      <c r="Q107" s="242"/>
      <c r="R107" s="242"/>
      <c r="S107" s="242"/>
      <c r="T107" s="24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4" t="s">
        <v>175</v>
      </c>
      <c r="AU107" s="244" t="s">
        <v>79</v>
      </c>
      <c r="AV107" s="13" t="s">
        <v>79</v>
      </c>
      <c r="AW107" s="13" t="s">
        <v>32</v>
      </c>
      <c r="AX107" s="13" t="s">
        <v>70</v>
      </c>
      <c r="AY107" s="244" t="s">
        <v>164</v>
      </c>
    </row>
    <row r="108" s="14" customFormat="1">
      <c r="A108" s="14"/>
      <c r="B108" s="245"/>
      <c r="C108" s="246"/>
      <c r="D108" s="235" t="s">
        <v>175</v>
      </c>
      <c r="E108" s="247" t="s">
        <v>19</v>
      </c>
      <c r="F108" s="248" t="s">
        <v>1707</v>
      </c>
      <c r="G108" s="246"/>
      <c r="H108" s="249">
        <v>150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175</v>
      </c>
      <c r="AU108" s="255" t="s">
        <v>79</v>
      </c>
      <c r="AV108" s="14" t="s">
        <v>171</v>
      </c>
      <c r="AW108" s="14" t="s">
        <v>32</v>
      </c>
      <c r="AX108" s="14" t="s">
        <v>77</v>
      </c>
      <c r="AY108" s="255" t="s">
        <v>164</v>
      </c>
    </row>
    <row r="109" s="2" customFormat="1" ht="21.75" customHeight="1">
      <c r="A109" s="41"/>
      <c r="B109" s="42"/>
      <c r="C109" s="277" t="s">
        <v>204</v>
      </c>
      <c r="D109" s="277" t="s">
        <v>306</v>
      </c>
      <c r="E109" s="278" t="s">
        <v>951</v>
      </c>
      <c r="F109" s="279" t="s">
        <v>952</v>
      </c>
      <c r="G109" s="280" t="s">
        <v>200</v>
      </c>
      <c r="H109" s="281">
        <v>152.25</v>
      </c>
      <c r="I109" s="282"/>
      <c r="J109" s="283">
        <f>ROUND(I109*H109,2)</f>
        <v>0</v>
      </c>
      <c r="K109" s="279" t="s">
        <v>19</v>
      </c>
      <c r="L109" s="284"/>
      <c r="M109" s="285" t="s">
        <v>19</v>
      </c>
      <c r="N109" s="286" t="s">
        <v>41</v>
      </c>
      <c r="O109" s="87"/>
      <c r="P109" s="224">
        <f>O109*H109</f>
        <v>0</v>
      </c>
      <c r="Q109" s="224">
        <v>0.0067400000000000003</v>
      </c>
      <c r="R109" s="224">
        <f>Q109*H109</f>
        <v>1.026165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217</v>
      </c>
      <c r="AT109" s="226" t="s">
        <v>306</v>
      </c>
      <c r="AU109" s="226" t="s">
        <v>79</v>
      </c>
      <c r="AY109" s="20" t="s">
        <v>164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77</v>
      </c>
      <c r="BK109" s="227">
        <f>ROUND(I109*H109,2)</f>
        <v>0</v>
      </c>
      <c r="BL109" s="20" t="s">
        <v>171</v>
      </c>
      <c r="BM109" s="226" t="s">
        <v>1708</v>
      </c>
    </row>
    <row r="110" s="13" customFormat="1">
      <c r="A110" s="13"/>
      <c r="B110" s="233"/>
      <c r="C110" s="234"/>
      <c r="D110" s="235" t="s">
        <v>175</v>
      </c>
      <c r="E110" s="234"/>
      <c r="F110" s="237" t="s">
        <v>1709</v>
      </c>
      <c r="G110" s="234"/>
      <c r="H110" s="238">
        <v>152.25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79</v>
      </c>
      <c r="AV110" s="13" t="s">
        <v>79</v>
      </c>
      <c r="AW110" s="13" t="s">
        <v>4</v>
      </c>
      <c r="AX110" s="13" t="s">
        <v>77</v>
      </c>
      <c r="AY110" s="244" t="s">
        <v>164</v>
      </c>
    </row>
    <row r="111" s="2" customFormat="1" ht="24.15" customHeight="1">
      <c r="A111" s="41"/>
      <c r="B111" s="42"/>
      <c r="C111" s="215" t="s">
        <v>211</v>
      </c>
      <c r="D111" s="215" t="s">
        <v>166</v>
      </c>
      <c r="E111" s="216" t="s">
        <v>786</v>
      </c>
      <c r="F111" s="217" t="s">
        <v>787</v>
      </c>
      <c r="G111" s="218" t="s">
        <v>200</v>
      </c>
      <c r="H111" s="219">
        <v>1</v>
      </c>
      <c r="I111" s="220"/>
      <c r="J111" s="221">
        <f>ROUND(I111*H111,2)</f>
        <v>0</v>
      </c>
      <c r="K111" s="217" t="s">
        <v>170</v>
      </c>
      <c r="L111" s="47"/>
      <c r="M111" s="222" t="s">
        <v>19</v>
      </c>
      <c r="N111" s="223" t="s">
        <v>41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171</v>
      </c>
      <c r="AT111" s="226" t="s">
        <v>166</v>
      </c>
      <c r="AU111" s="226" t="s">
        <v>79</v>
      </c>
      <c r="AY111" s="20" t="s">
        <v>164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77</v>
      </c>
      <c r="BK111" s="227">
        <f>ROUND(I111*H111,2)</f>
        <v>0</v>
      </c>
      <c r="BL111" s="20" t="s">
        <v>171</v>
      </c>
      <c r="BM111" s="226" t="s">
        <v>1710</v>
      </c>
    </row>
    <row r="112" s="2" customFormat="1">
      <c r="A112" s="41"/>
      <c r="B112" s="42"/>
      <c r="C112" s="43"/>
      <c r="D112" s="228" t="s">
        <v>173</v>
      </c>
      <c r="E112" s="43"/>
      <c r="F112" s="229" t="s">
        <v>789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173</v>
      </c>
      <c r="AU112" s="20" t="s">
        <v>79</v>
      </c>
    </row>
    <row r="113" s="15" customFormat="1">
      <c r="A113" s="15"/>
      <c r="B113" s="256"/>
      <c r="C113" s="257"/>
      <c r="D113" s="235" t="s">
        <v>175</v>
      </c>
      <c r="E113" s="258" t="s">
        <v>19</v>
      </c>
      <c r="F113" s="259" t="s">
        <v>1702</v>
      </c>
      <c r="G113" s="257"/>
      <c r="H113" s="258" t="s">
        <v>19</v>
      </c>
      <c r="I113" s="260"/>
      <c r="J113" s="257"/>
      <c r="K113" s="257"/>
      <c r="L113" s="261"/>
      <c r="M113" s="262"/>
      <c r="N113" s="263"/>
      <c r="O113" s="263"/>
      <c r="P113" s="263"/>
      <c r="Q113" s="263"/>
      <c r="R113" s="263"/>
      <c r="S113" s="263"/>
      <c r="T113" s="264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65" t="s">
        <v>175</v>
      </c>
      <c r="AU113" s="265" t="s">
        <v>79</v>
      </c>
      <c r="AV113" s="15" t="s">
        <v>77</v>
      </c>
      <c r="AW113" s="15" t="s">
        <v>32</v>
      </c>
      <c r="AX113" s="15" t="s">
        <v>70</v>
      </c>
      <c r="AY113" s="265" t="s">
        <v>164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1711</v>
      </c>
      <c r="G114" s="234"/>
      <c r="H114" s="238">
        <v>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79</v>
      </c>
      <c r="AV114" s="13" t="s">
        <v>79</v>
      </c>
      <c r="AW114" s="13" t="s">
        <v>32</v>
      </c>
      <c r="AX114" s="13" t="s">
        <v>70</v>
      </c>
      <c r="AY114" s="244" t="s">
        <v>164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1707</v>
      </c>
      <c r="G115" s="246"/>
      <c r="H115" s="249">
        <v>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79</v>
      </c>
      <c r="AV115" s="14" t="s">
        <v>171</v>
      </c>
      <c r="AW115" s="14" t="s">
        <v>32</v>
      </c>
      <c r="AX115" s="14" t="s">
        <v>77</v>
      </c>
      <c r="AY115" s="255" t="s">
        <v>164</v>
      </c>
    </row>
    <row r="116" s="2" customFormat="1" ht="21.75" customHeight="1">
      <c r="A116" s="41"/>
      <c r="B116" s="42"/>
      <c r="C116" s="277" t="s">
        <v>217</v>
      </c>
      <c r="D116" s="277" t="s">
        <v>306</v>
      </c>
      <c r="E116" s="278" t="s">
        <v>1712</v>
      </c>
      <c r="F116" s="279" t="s">
        <v>1713</v>
      </c>
      <c r="G116" s="280" t="s">
        <v>200</v>
      </c>
      <c r="H116" s="281">
        <v>1.0149999999999999</v>
      </c>
      <c r="I116" s="282"/>
      <c r="J116" s="283">
        <f>ROUND(I116*H116,2)</f>
        <v>0</v>
      </c>
      <c r="K116" s="279" t="s">
        <v>19</v>
      </c>
      <c r="L116" s="284"/>
      <c r="M116" s="285" t="s">
        <v>19</v>
      </c>
      <c r="N116" s="286" t="s">
        <v>41</v>
      </c>
      <c r="O116" s="87"/>
      <c r="P116" s="224">
        <f>O116*H116</f>
        <v>0</v>
      </c>
      <c r="Q116" s="224">
        <v>0.0067400000000000003</v>
      </c>
      <c r="R116" s="224">
        <f>Q116*H116</f>
        <v>0.0068410999999999993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217</v>
      </c>
      <c r="AT116" s="226" t="s">
        <v>306</v>
      </c>
      <c r="AU116" s="226" t="s">
        <v>79</v>
      </c>
      <c r="AY116" s="20" t="s">
        <v>164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77</v>
      </c>
      <c r="BK116" s="227">
        <f>ROUND(I116*H116,2)</f>
        <v>0</v>
      </c>
      <c r="BL116" s="20" t="s">
        <v>171</v>
      </c>
      <c r="BM116" s="226" t="s">
        <v>1714</v>
      </c>
    </row>
    <row r="117" s="13" customFormat="1">
      <c r="A117" s="13"/>
      <c r="B117" s="233"/>
      <c r="C117" s="234"/>
      <c r="D117" s="235" t="s">
        <v>175</v>
      </c>
      <c r="E117" s="234"/>
      <c r="F117" s="237" t="s">
        <v>1715</v>
      </c>
      <c r="G117" s="234"/>
      <c r="H117" s="238">
        <v>1.0149999999999999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79</v>
      </c>
      <c r="AV117" s="13" t="s">
        <v>79</v>
      </c>
      <c r="AW117" s="13" t="s">
        <v>4</v>
      </c>
      <c r="AX117" s="13" t="s">
        <v>77</v>
      </c>
      <c r="AY117" s="244" t="s">
        <v>164</v>
      </c>
    </row>
    <row r="118" s="2" customFormat="1" ht="24.15" customHeight="1">
      <c r="A118" s="41"/>
      <c r="B118" s="42"/>
      <c r="C118" s="215" t="s">
        <v>227</v>
      </c>
      <c r="D118" s="215" t="s">
        <v>166</v>
      </c>
      <c r="E118" s="216" t="s">
        <v>796</v>
      </c>
      <c r="F118" s="217" t="s">
        <v>797</v>
      </c>
      <c r="G118" s="218" t="s">
        <v>200</v>
      </c>
      <c r="H118" s="219">
        <v>5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41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79</v>
      </c>
      <c r="AY118" s="20" t="s">
        <v>164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77</v>
      </c>
      <c r="BK118" s="227">
        <f>ROUND(I118*H118,2)</f>
        <v>0</v>
      </c>
      <c r="BL118" s="20" t="s">
        <v>171</v>
      </c>
      <c r="BM118" s="226" t="s">
        <v>1716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799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79</v>
      </c>
    </row>
    <row r="120" s="15" customFormat="1">
      <c r="A120" s="15"/>
      <c r="B120" s="256"/>
      <c r="C120" s="257"/>
      <c r="D120" s="235" t="s">
        <v>175</v>
      </c>
      <c r="E120" s="258" t="s">
        <v>19</v>
      </c>
      <c r="F120" s="259" t="s">
        <v>1702</v>
      </c>
      <c r="G120" s="257"/>
      <c r="H120" s="258" t="s">
        <v>19</v>
      </c>
      <c r="I120" s="260"/>
      <c r="J120" s="257"/>
      <c r="K120" s="257"/>
      <c r="L120" s="261"/>
      <c r="M120" s="262"/>
      <c r="N120" s="263"/>
      <c r="O120" s="263"/>
      <c r="P120" s="263"/>
      <c r="Q120" s="263"/>
      <c r="R120" s="263"/>
      <c r="S120" s="263"/>
      <c r="T120" s="264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5" t="s">
        <v>175</v>
      </c>
      <c r="AU120" s="265" t="s">
        <v>79</v>
      </c>
      <c r="AV120" s="15" t="s">
        <v>77</v>
      </c>
      <c r="AW120" s="15" t="s">
        <v>32</v>
      </c>
      <c r="AX120" s="15" t="s">
        <v>70</v>
      </c>
      <c r="AY120" s="265" t="s">
        <v>164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1717</v>
      </c>
      <c r="G121" s="234"/>
      <c r="H121" s="238">
        <v>5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79</v>
      </c>
      <c r="AV121" s="13" t="s">
        <v>79</v>
      </c>
      <c r="AW121" s="13" t="s">
        <v>32</v>
      </c>
      <c r="AX121" s="13" t="s">
        <v>70</v>
      </c>
      <c r="AY121" s="244" t="s">
        <v>164</v>
      </c>
    </row>
    <row r="122" s="14" customFormat="1">
      <c r="A122" s="14"/>
      <c r="B122" s="245"/>
      <c r="C122" s="246"/>
      <c r="D122" s="235" t="s">
        <v>175</v>
      </c>
      <c r="E122" s="247" t="s">
        <v>19</v>
      </c>
      <c r="F122" s="248" t="s">
        <v>177</v>
      </c>
      <c r="G122" s="246"/>
      <c r="H122" s="249">
        <v>5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175</v>
      </c>
      <c r="AU122" s="255" t="s">
        <v>79</v>
      </c>
      <c r="AV122" s="14" t="s">
        <v>171</v>
      </c>
      <c r="AW122" s="14" t="s">
        <v>32</v>
      </c>
      <c r="AX122" s="14" t="s">
        <v>77</v>
      </c>
      <c r="AY122" s="255" t="s">
        <v>164</v>
      </c>
    </row>
    <row r="123" s="2" customFormat="1" ht="21.75" customHeight="1">
      <c r="A123" s="41"/>
      <c r="B123" s="42"/>
      <c r="C123" s="277" t="s">
        <v>236</v>
      </c>
      <c r="D123" s="277" t="s">
        <v>306</v>
      </c>
      <c r="E123" s="278" t="s">
        <v>957</v>
      </c>
      <c r="F123" s="279" t="s">
        <v>958</v>
      </c>
      <c r="G123" s="280" t="s">
        <v>200</v>
      </c>
      <c r="H123" s="281">
        <v>5.0750000000000002</v>
      </c>
      <c r="I123" s="282"/>
      <c r="J123" s="283">
        <f>ROUND(I123*H123,2)</f>
        <v>0</v>
      </c>
      <c r="K123" s="279" t="s">
        <v>19</v>
      </c>
      <c r="L123" s="284"/>
      <c r="M123" s="285" t="s">
        <v>19</v>
      </c>
      <c r="N123" s="286" t="s">
        <v>41</v>
      </c>
      <c r="O123" s="87"/>
      <c r="P123" s="224">
        <f>O123*H123</f>
        <v>0</v>
      </c>
      <c r="Q123" s="224">
        <v>0.0067400000000000003</v>
      </c>
      <c r="R123" s="224">
        <f>Q123*H123</f>
        <v>0.0342055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217</v>
      </c>
      <c r="AT123" s="226" t="s">
        <v>306</v>
      </c>
      <c r="AU123" s="226" t="s">
        <v>79</v>
      </c>
      <c r="AY123" s="20" t="s">
        <v>164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77</v>
      </c>
      <c r="BK123" s="227">
        <f>ROUND(I123*H123,2)</f>
        <v>0</v>
      </c>
      <c r="BL123" s="20" t="s">
        <v>171</v>
      </c>
      <c r="BM123" s="226" t="s">
        <v>1718</v>
      </c>
    </row>
    <row r="124" s="13" customFormat="1">
      <c r="A124" s="13"/>
      <c r="B124" s="233"/>
      <c r="C124" s="234"/>
      <c r="D124" s="235" t="s">
        <v>175</v>
      </c>
      <c r="E124" s="234"/>
      <c r="F124" s="237" t="s">
        <v>1719</v>
      </c>
      <c r="G124" s="234"/>
      <c r="H124" s="238">
        <v>5.0750000000000002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79</v>
      </c>
      <c r="AV124" s="13" t="s">
        <v>79</v>
      </c>
      <c r="AW124" s="13" t="s">
        <v>4</v>
      </c>
      <c r="AX124" s="13" t="s">
        <v>77</v>
      </c>
      <c r="AY124" s="244" t="s">
        <v>164</v>
      </c>
    </row>
    <row r="125" s="2" customFormat="1" ht="24.15" customHeight="1">
      <c r="A125" s="41"/>
      <c r="B125" s="42"/>
      <c r="C125" s="215" t="s">
        <v>244</v>
      </c>
      <c r="D125" s="215" t="s">
        <v>166</v>
      </c>
      <c r="E125" s="216" t="s">
        <v>806</v>
      </c>
      <c r="F125" s="217" t="s">
        <v>807</v>
      </c>
      <c r="G125" s="218" t="s">
        <v>200</v>
      </c>
      <c r="H125" s="219">
        <v>165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41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79</v>
      </c>
      <c r="AY125" s="20" t="s">
        <v>164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77</v>
      </c>
      <c r="BK125" s="227">
        <f>ROUND(I125*H125,2)</f>
        <v>0</v>
      </c>
      <c r="BL125" s="20" t="s">
        <v>171</v>
      </c>
      <c r="BM125" s="226" t="s">
        <v>1720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809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79</v>
      </c>
    </row>
    <row r="127" s="15" customFormat="1">
      <c r="A127" s="15"/>
      <c r="B127" s="256"/>
      <c r="C127" s="257"/>
      <c r="D127" s="235" t="s">
        <v>175</v>
      </c>
      <c r="E127" s="258" t="s">
        <v>19</v>
      </c>
      <c r="F127" s="259" t="s">
        <v>1702</v>
      </c>
      <c r="G127" s="257"/>
      <c r="H127" s="258" t="s">
        <v>19</v>
      </c>
      <c r="I127" s="260"/>
      <c r="J127" s="257"/>
      <c r="K127" s="257"/>
      <c r="L127" s="261"/>
      <c r="M127" s="262"/>
      <c r="N127" s="263"/>
      <c r="O127" s="263"/>
      <c r="P127" s="263"/>
      <c r="Q127" s="263"/>
      <c r="R127" s="263"/>
      <c r="S127" s="263"/>
      <c r="T127" s="264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5" t="s">
        <v>175</v>
      </c>
      <c r="AU127" s="265" t="s">
        <v>79</v>
      </c>
      <c r="AV127" s="15" t="s">
        <v>77</v>
      </c>
      <c r="AW127" s="15" t="s">
        <v>32</v>
      </c>
      <c r="AX127" s="15" t="s">
        <v>70</v>
      </c>
      <c r="AY127" s="265" t="s">
        <v>164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1721</v>
      </c>
      <c r="G128" s="234"/>
      <c r="H128" s="238">
        <v>165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79</v>
      </c>
      <c r="AV128" s="13" t="s">
        <v>79</v>
      </c>
      <c r="AW128" s="13" t="s">
        <v>32</v>
      </c>
      <c r="AX128" s="13" t="s">
        <v>70</v>
      </c>
      <c r="AY128" s="244" t="s">
        <v>164</v>
      </c>
    </row>
    <row r="129" s="14" customFormat="1">
      <c r="A129" s="14"/>
      <c r="B129" s="245"/>
      <c r="C129" s="246"/>
      <c r="D129" s="235" t="s">
        <v>175</v>
      </c>
      <c r="E129" s="247" t="s">
        <v>19</v>
      </c>
      <c r="F129" s="248" t="s">
        <v>177</v>
      </c>
      <c r="G129" s="246"/>
      <c r="H129" s="249">
        <v>165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175</v>
      </c>
      <c r="AU129" s="255" t="s">
        <v>79</v>
      </c>
      <c r="AV129" s="14" t="s">
        <v>171</v>
      </c>
      <c r="AW129" s="14" t="s">
        <v>32</v>
      </c>
      <c r="AX129" s="14" t="s">
        <v>77</v>
      </c>
      <c r="AY129" s="255" t="s">
        <v>164</v>
      </c>
    </row>
    <row r="130" s="2" customFormat="1" ht="21.75" customHeight="1">
      <c r="A130" s="41"/>
      <c r="B130" s="42"/>
      <c r="C130" s="277" t="s">
        <v>8</v>
      </c>
      <c r="D130" s="277" t="s">
        <v>306</v>
      </c>
      <c r="E130" s="278" t="s">
        <v>963</v>
      </c>
      <c r="F130" s="279" t="s">
        <v>964</v>
      </c>
      <c r="G130" s="280" t="s">
        <v>200</v>
      </c>
      <c r="H130" s="281">
        <v>167.47499999999999</v>
      </c>
      <c r="I130" s="282"/>
      <c r="J130" s="283">
        <f>ROUND(I130*H130,2)</f>
        <v>0</v>
      </c>
      <c r="K130" s="279" t="s">
        <v>19</v>
      </c>
      <c r="L130" s="284"/>
      <c r="M130" s="285" t="s">
        <v>19</v>
      </c>
      <c r="N130" s="286" t="s">
        <v>41</v>
      </c>
      <c r="O130" s="87"/>
      <c r="P130" s="224">
        <f>O130*H130</f>
        <v>0</v>
      </c>
      <c r="Q130" s="224">
        <v>0.0067400000000000003</v>
      </c>
      <c r="R130" s="224">
        <f>Q130*H130</f>
        <v>1.1287815000000001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217</v>
      </c>
      <c r="AT130" s="226" t="s">
        <v>306</v>
      </c>
      <c r="AU130" s="226" t="s">
        <v>79</v>
      </c>
      <c r="AY130" s="20" t="s">
        <v>164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77</v>
      </c>
      <c r="BK130" s="227">
        <f>ROUND(I130*H130,2)</f>
        <v>0</v>
      </c>
      <c r="BL130" s="20" t="s">
        <v>171</v>
      </c>
      <c r="BM130" s="226" t="s">
        <v>1722</v>
      </c>
    </row>
    <row r="131" s="13" customFormat="1">
      <c r="A131" s="13"/>
      <c r="B131" s="233"/>
      <c r="C131" s="234"/>
      <c r="D131" s="235" t="s">
        <v>175</v>
      </c>
      <c r="E131" s="234"/>
      <c r="F131" s="237" t="s">
        <v>1723</v>
      </c>
      <c r="G131" s="234"/>
      <c r="H131" s="238">
        <v>167.47499999999999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79</v>
      </c>
      <c r="AV131" s="13" t="s">
        <v>79</v>
      </c>
      <c r="AW131" s="13" t="s">
        <v>4</v>
      </c>
      <c r="AX131" s="13" t="s">
        <v>77</v>
      </c>
      <c r="AY131" s="244" t="s">
        <v>164</v>
      </c>
    </row>
    <row r="132" s="2" customFormat="1" ht="24.15" customHeight="1">
      <c r="A132" s="41"/>
      <c r="B132" s="42"/>
      <c r="C132" s="215" t="s">
        <v>254</v>
      </c>
      <c r="D132" s="215" t="s">
        <v>166</v>
      </c>
      <c r="E132" s="216" t="s">
        <v>967</v>
      </c>
      <c r="F132" s="217" t="s">
        <v>968</v>
      </c>
      <c r="G132" s="218" t="s">
        <v>200</v>
      </c>
      <c r="H132" s="219">
        <v>185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41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79</v>
      </c>
      <c r="AY132" s="20" t="s">
        <v>164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77</v>
      </c>
      <c r="BK132" s="227">
        <f>ROUND(I132*H132,2)</f>
        <v>0</v>
      </c>
      <c r="BL132" s="20" t="s">
        <v>171</v>
      </c>
      <c r="BM132" s="226" t="s">
        <v>1724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970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79</v>
      </c>
    </row>
    <row r="134" s="15" customFormat="1">
      <c r="A134" s="15"/>
      <c r="B134" s="256"/>
      <c r="C134" s="257"/>
      <c r="D134" s="235" t="s">
        <v>175</v>
      </c>
      <c r="E134" s="258" t="s">
        <v>19</v>
      </c>
      <c r="F134" s="259" t="s">
        <v>1702</v>
      </c>
      <c r="G134" s="257"/>
      <c r="H134" s="258" t="s">
        <v>19</v>
      </c>
      <c r="I134" s="260"/>
      <c r="J134" s="257"/>
      <c r="K134" s="257"/>
      <c r="L134" s="261"/>
      <c r="M134" s="262"/>
      <c r="N134" s="263"/>
      <c r="O134" s="263"/>
      <c r="P134" s="263"/>
      <c r="Q134" s="263"/>
      <c r="R134" s="263"/>
      <c r="S134" s="263"/>
      <c r="T134" s="264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5" t="s">
        <v>175</v>
      </c>
      <c r="AU134" s="265" t="s">
        <v>79</v>
      </c>
      <c r="AV134" s="15" t="s">
        <v>77</v>
      </c>
      <c r="AW134" s="15" t="s">
        <v>32</v>
      </c>
      <c r="AX134" s="15" t="s">
        <v>70</v>
      </c>
      <c r="AY134" s="265" t="s">
        <v>164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1725</v>
      </c>
      <c r="G135" s="234"/>
      <c r="H135" s="238">
        <v>185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79</v>
      </c>
      <c r="AV135" s="13" t="s">
        <v>79</v>
      </c>
      <c r="AW135" s="13" t="s">
        <v>32</v>
      </c>
      <c r="AX135" s="13" t="s">
        <v>70</v>
      </c>
      <c r="AY135" s="244" t="s">
        <v>164</v>
      </c>
    </row>
    <row r="136" s="14" customFormat="1">
      <c r="A136" s="14"/>
      <c r="B136" s="245"/>
      <c r="C136" s="246"/>
      <c r="D136" s="235" t="s">
        <v>175</v>
      </c>
      <c r="E136" s="247" t="s">
        <v>19</v>
      </c>
      <c r="F136" s="248" t="s">
        <v>177</v>
      </c>
      <c r="G136" s="246"/>
      <c r="H136" s="249">
        <v>185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175</v>
      </c>
      <c r="AU136" s="255" t="s">
        <v>79</v>
      </c>
      <c r="AV136" s="14" t="s">
        <v>171</v>
      </c>
      <c r="AW136" s="14" t="s">
        <v>32</v>
      </c>
      <c r="AX136" s="14" t="s">
        <v>77</v>
      </c>
      <c r="AY136" s="255" t="s">
        <v>164</v>
      </c>
    </row>
    <row r="137" s="2" customFormat="1" ht="16.5" customHeight="1">
      <c r="A137" s="41"/>
      <c r="B137" s="42"/>
      <c r="C137" s="277" t="s">
        <v>260</v>
      </c>
      <c r="D137" s="277" t="s">
        <v>306</v>
      </c>
      <c r="E137" s="278" t="s">
        <v>972</v>
      </c>
      <c r="F137" s="279" t="s">
        <v>973</v>
      </c>
      <c r="G137" s="280" t="s">
        <v>200</v>
      </c>
      <c r="H137" s="281">
        <v>187.77500000000001</v>
      </c>
      <c r="I137" s="282"/>
      <c r="J137" s="283">
        <f>ROUND(I137*H137,2)</f>
        <v>0</v>
      </c>
      <c r="K137" s="279" t="s">
        <v>170</v>
      </c>
      <c r="L137" s="284"/>
      <c r="M137" s="285" t="s">
        <v>19</v>
      </c>
      <c r="N137" s="286" t="s">
        <v>41</v>
      </c>
      <c r="O137" s="87"/>
      <c r="P137" s="224">
        <f>O137*H137</f>
        <v>0</v>
      </c>
      <c r="Q137" s="224">
        <v>0.00147</v>
      </c>
      <c r="R137" s="224">
        <f>Q137*H137</f>
        <v>0.27602925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217</v>
      </c>
      <c r="AT137" s="226" t="s">
        <v>306</v>
      </c>
      <c r="AU137" s="226" t="s">
        <v>79</v>
      </c>
      <c r="AY137" s="20" t="s">
        <v>164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77</v>
      </c>
      <c r="BK137" s="227">
        <f>ROUND(I137*H137,2)</f>
        <v>0</v>
      </c>
      <c r="BL137" s="20" t="s">
        <v>171</v>
      </c>
      <c r="BM137" s="226" t="s">
        <v>1726</v>
      </c>
    </row>
    <row r="138" s="13" customFormat="1">
      <c r="A138" s="13"/>
      <c r="B138" s="233"/>
      <c r="C138" s="234"/>
      <c r="D138" s="235" t="s">
        <v>175</v>
      </c>
      <c r="E138" s="234"/>
      <c r="F138" s="237" t="s">
        <v>1727</v>
      </c>
      <c r="G138" s="234"/>
      <c r="H138" s="238">
        <v>187.77500000000001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79</v>
      </c>
      <c r="AV138" s="13" t="s">
        <v>79</v>
      </c>
      <c r="AW138" s="13" t="s">
        <v>4</v>
      </c>
      <c r="AX138" s="13" t="s">
        <v>77</v>
      </c>
      <c r="AY138" s="244" t="s">
        <v>164</v>
      </c>
    </row>
    <row r="139" s="2" customFormat="1" ht="21.75" customHeight="1">
      <c r="A139" s="41"/>
      <c r="B139" s="42"/>
      <c r="C139" s="215" t="s">
        <v>265</v>
      </c>
      <c r="D139" s="215" t="s">
        <v>166</v>
      </c>
      <c r="E139" s="216" t="s">
        <v>815</v>
      </c>
      <c r="F139" s="217" t="s">
        <v>816</v>
      </c>
      <c r="G139" s="218" t="s">
        <v>385</v>
      </c>
      <c r="H139" s="219">
        <v>25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41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79</v>
      </c>
      <c r="AY139" s="20" t="s">
        <v>164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77</v>
      </c>
      <c r="BK139" s="227">
        <f>ROUND(I139*H139,2)</f>
        <v>0</v>
      </c>
      <c r="BL139" s="20" t="s">
        <v>171</v>
      </c>
      <c r="BM139" s="226" t="s">
        <v>1728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818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79</v>
      </c>
    </row>
    <row r="141" s="15" customFormat="1">
      <c r="A141" s="15"/>
      <c r="B141" s="256"/>
      <c r="C141" s="257"/>
      <c r="D141" s="235" t="s">
        <v>175</v>
      </c>
      <c r="E141" s="258" t="s">
        <v>19</v>
      </c>
      <c r="F141" s="259" t="s">
        <v>1702</v>
      </c>
      <c r="G141" s="257"/>
      <c r="H141" s="258" t="s">
        <v>19</v>
      </c>
      <c r="I141" s="260"/>
      <c r="J141" s="257"/>
      <c r="K141" s="257"/>
      <c r="L141" s="261"/>
      <c r="M141" s="262"/>
      <c r="N141" s="263"/>
      <c r="O141" s="263"/>
      <c r="P141" s="263"/>
      <c r="Q141" s="263"/>
      <c r="R141" s="263"/>
      <c r="S141" s="263"/>
      <c r="T141" s="264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5" t="s">
        <v>175</v>
      </c>
      <c r="AU141" s="265" t="s">
        <v>79</v>
      </c>
      <c r="AV141" s="15" t="s">
        <v>77</v>
      </c>
      <c r="AW141" s="15" t="s">
        <v>32</v>
      </c>
      <c r="AX141" s="15" t="s">
        <v>70</v>
      </c>
      <c r="AY141" s="265" t="s">
        <v>164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1729</v>
      </c>
      <c r="G142" s="234"/>
      <c r="H142" s="238">
        <v>25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79</v>
      </c>
      <c r="AV142" s="13" t="s">
        <v>79</v>
      </c>
      <c r="AW142" s="13" t="s">
        <v>32</v>
      </c>
      <c r="AX142" s="13" t="s">
        <v>70</v>
      </c>
      <c r="AY142" s="244" t="s">
        <v>164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177</v>
      </c>
      <c r="G143" s="246"/>
      <c r="H143" s="249">
        <v>25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79</v>
      </c>
      <c r="AV143" s="14" t="s">
        <v>171</v>
      </c>
      <c r="AW143" s="14" t="s">
        <v>32</v>
      </c>
      <c r="AX143" s="14" t="s">
        <v>77</v>
      </c>
      <c r="AY143" s="255" t="s">
        <v>164</v>
      </c>
    </row>
    <row r="144" s="2" customFormat="1" ht="16.5" customHeight="1">
      <c r="A144" s="41"/>
      <c r="B144" s="42"/>
      <c r="C144" s="277" t="s">
        <v>274</v>
      </c>
      <c r="D144" s="277" t="s">
        <v>306</v>
      </c>
      <c r="E144" s="278" t="s">
        <v>978</v>
      </c>
      <c r="F144" s="279" t="s">
        <v>979</v>
      </c>
      <c r="G144" s="280" t="s">
        <v>385</v>
      </c>
      <c r="H144" s="281">
        <v>22</v>
      </c>
      <c r="I144" s="282"/>
      <c r="J144" s="283">
        <f>ROUND(I144*H144,2)</f>
        <v>0</v>
      </c>
      <c r="K144" s="279" t="s">
        <v>19</v>
      </c>
      <c r="L144" s="284"/>
      <c r="M144" s="285" t="s">
        <v>19</v>
      </c>
      <c r="N144" s="286" t="s">
        <v>41</v>
      </c>
      <c r="O144" s="87"/>
      <c r="P144" s="224">
        <f>O144*H144</f>
        <v>0</v>
      </c>
      <c r="Q144" s="224">
        <v>0.00046000000000000001</v>
      </c>
      <c r="R144" s="224">
        <f>Q144*H144</f>
        <v>0.010120000000000001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217</v>
      </c>
      <c r="AT144" s="226" t="s">
        <v>306</v>
      </c>
      <c r="AU144" s="226" t="s">
        <v>79</v>
      </c>
      <c r="AY144" s="20" t="s">
        <v>164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77</v>
      </c>
      <c r="BK144" s="227">
        <f>ROUND(I144*H144,2)</f>
        <v>0</v>
      </c>
      <c r="BL144" s="20" t="s">
        <v>171</v>
      </c>
      <c r="BM144" s="226" t="s">
        <v>1730</v>
      </c>
    </row>
    <row r="145" s="2" customFormat="1" ht="16.5" customHeight="1">
      <c r="A145" s="41"/>
      <c r="B145" s="42"/>
      <c r="C145" s="277" t="s">
        <v>279</v>
      </c>
      <c r="D145" s="277" t="s">
        <v>306</v>
      </c>
      <c r="E145" s="278" t="s">
        <v>819</v>
      </c>
      <c r="F145" s="279" t="s">
        <v>981</v>
      </c>
      <c r="G145" s="280" t="s">
        <v>385</v>
      </c>
      <c r="H145" s="281">
        <v>3</v>
      </c>
      <c r="I145" s="282"/>
      <c r="J145" s="283">
        <f>ROUND(I145*H145,2)</f>
        <v>0</v>
      </c>
      <c r="K145" s="279" t="s">
        <v>19</v>
      </c>
      <c r="L145" s="284"/>
      <c r="M145" s="285" t="s">
        <v>19</v>
      </c>
      <c r="N145" s="286" t="s">
        <v>41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217</v>
      </c>
      <c r="AT145" s="226" t="s">
        <v>306</v>
      </c>
      <c r="AU145" s="226" t="s">
        <v>79</v>
      </c>
      <c r="AY145" s="20" t="s">
        <v>164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77</v>
      </c>
      <c r="BK145" s="227">
        <f>ROUND(I145*H145,2)</f>
        <v>0</v>
      </c>
      <c r="BL145" s="20" t="s">
        <v>171</v>
      </c>
      <c r="BM145" s="226" t="s">
        <v>1731</v>
      </c>
    </row>
    <row r="146" s="2" customFormat="1" ht="21.75" customHeight="1">
      <c r="A146" s="41"/>
      <c r="B146" s="42"/>
      <c r="C146" s="215" t="s">
        <v>285</v>
      </c>
      <c r="D146" s="215" t="s">
        <v>166</v>
      </c>
      <c r="E146" s="216" t="s">
        <v>831</v>
      </c>
      <c r="F146" s="217" t="s">
        <v>832</v>
      </c>
      <c r="G146" s="218" t="s">
        <v>385</v>
      </c>
      <c r="H146" s="219">
        <v>4</v>
      </c>
      <c r="I146" s="220"/>
      <c r="J146" s="221">
        <f>ROUND(I146*H146,2)</f>
        <v>0</v>
      </c>
      <c r="K146" s="217" t="s">
        <v>170</v>
      </c>
      <c r="L146" s="47"/>
      <c r="M146" s="222" t="s">
        <v>19</v>
      </c>
      <c r="N146" s="223" t="s">
        <v>41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171</v>
      </c>
      <c r="AT146" s="226" t="s">
        <v>166</v>
      </c>
      <c r="AU146" s="226" t="s">
        <v>79</v>
      </c>
      <c r="AY146" s="20" t="s">
        <v>164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77</v>
      </c>
      <c r="BK146" s="227">
        <f>ROUND(I146*H146,2)</f>
        <v>0</v>
      </c>
      <c r="BL146" s="20" t="s">
        <v>171</v>
      </c>
      <c r="BM146" s="226" t="s">
        <v>1732</v>
      </c>
    </row>
    <row r="147" s="2" customFormat="1">
      <c r="A147" s="41"/>
      <c r="B147" s="42"/>
      <c r="C147" s="43"/>
      <c r="D147" s="228" t="s">
        <v>173</v>
      </c>
      <c r="E147" s="43"/>
      <c r="F147" s="229" t="s">
        <v>834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173</v>
      </c>
      <c r="AU147" s="20" t="s">
        <v>79</v>
      </c>
    </row>
    <row r="148" s="15" customFormat="1">
      <c r="A148" s="15"/>
      <c r="B148" s="256"/>
      <c r="C148" s="257"/>
      <c r="D148" s="235" t="s">
        <v>175</v>
      </c>
      <c r="E148" s="258" t="s">
        <v>19</v>
      </c>
      <c r="F148" s="259" t="s">
        <v>1702</v>
      </c>
      <c r="G148" s="257"/>
      <c r="H148" s="258" t="s">
        <v>19</v>
      </c>
      <c r="I148" s="260"/>
      <c r="J148" s="257"/>
      <c r="K148" s="257"/>
      <c r="L148" s="261"/>
      <c r="M148" s="262"/>
      <c r="N148" s="263"/>
      <c r="O148" s="263"/>
      <c r="P148" s="263"/>
      <c r="Q148" s="263"/>
      <c r="R148" s="263"/>
      <c r="S148" s="263"/>
      <c r="T148" s="264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5" t="s">
        <v>175</v>
      </c>
      <c r="AU148" s="265" t="s">
        <v>79</v>
      </c>
      <c r="AV148" s="15" t="s">
        <v>77</v>
      </c>
      <c r="AW148" s="15" t="s">
        <v>32</v>
      </c>
      <c r="AX148" s="15" t="s">
        <v>70</v>
      </c>
      <c r="AY148" s="265" t="s">
        <v>164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1733</v>
      </c>
      <c r="G149" s="234"/>
      <c r="H149" s="238">
        <v>4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79</v>
      </c>
      <c r="AV149" s="13" t="s">
        <v>79</v>
      </c>
      <c r="AW149" s="13" t="s">
        <v>32</v>
      </c>
      <c r="AX149" s="13" t="s">
        <v>70</v>
      </c>
      <c r="AY149" s="244" t="s">
        <v>164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177</v>
      </c>
      <c r="G150" s="246"/>
      <c r="H150" s="249">
        <v>4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79</v>
      </c>
      <c r="AV150" s="14" t="s">
        <v>171</v>
      </c>
      <c r="AW150" s="14" t="s">
        <v>32</v>
      </c>
      <c r="AX150" s="14" t="s">
        <v>77</v>
      </c>
      <c r="AY150" s="255" t="s">
        <v>164</v>
      </c>
    </row>
    <row r="151" s="2" customFormat="1" ht="16.5" customHeight="1">
      <c r="A151" s="41"/>
      <c r="B151" s="42"/>
      <c r="C151" s="277" t="s">
        <v>292</v>
      </c>
      <c r="D151" s="277" t="s">
        <v>306</v>
      </c>
      <c r="E151" s="278" t="s">
        <v>985</v>
      </c>
      <c r="F151" s="279" t="s">
        <v>986</v>
      </c>
      <c r="G151" s="280" t="s">
        <v>385</v>
      </c>
      <c r="H151" s="281">
        <v>3</v>
      </c>
      <c r="I151" s="282"/>
      <c r="J151" s="283">
        <f>ROUND(I151*H151,2)</f>
        <v>0</v>
      </c>
      <c r="K151" s="279" t="s">
        <v>170</v>
      </c>
      <c r="L151" s="284"/>
      <c r="M151" s="285" t="s">
        <v>19</v>
      </c>
      <c r="N151" s="286" t="s">
        <v>41</v>
      </c>
      <c r="O151" s="87"/>
      <c r="P151" s="224">
        <f>O151*H151</f>
        <v>0</v>
      </c>
      <c r="Q151" s="224">
        <v>0.00020000000000000001</v>
      </c>
      <c r="R151" s="224">
        <f>Q151*H151</f>
        <v>0.00060000000000000006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217</v>
      </c>
      <c r="AT151" s="226" t="s">
        <v>306</v>
      </c>
      <c r="AU151" s="226" t="s">
        <v>79</v>
      </c>
      <c r="AY151" s="20" t="s">
        <v>164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77</v>
      </c>
      <c r="BK151" s="227">
        <f>ROUND(I151*H151,2)</f>
        <v>0</v>
      </c>
      <c r="BL151" s="20" t="s">
        <v>171</v>
      </c>
      <c r="BM151" s="226" t="s">
        <v>1734</v>
      </c>
    </row>
    <row r="152" s="2" customFormat="1" ht="16.5" customHeight="1">
      <c r="A152" s="41"/>
      <c r="B152" s="42"/>
      <c r="C152" s="277" t="s">
        <v>299</v>
      </c>
      <c r="D152" s="277" t="s">
        <v>306</v>
      </c>
      <c r="E152" s="278" t="s">
        <v>988</v>
      </c>
      <c r="F152" s="279" t="s">
        <v>989</v>
      </c>
      <c r="G152" s="280" t="s">
        <v>385</v>
      </c>
      <c r="H152" s="281">
        <v>1</v>
      </c>
      <c r="I152" s="282"/>
      <c r="J152" s="283">
        <f>ROUND(I152*H152,2)</f>
        <v>0</v>
      </c>
      <c r="K152" s="279" t="s">
        <v>19</v>
      </c>
      <c r="L152" s="284"/>
      <c r="M152" s="285" t="s">
        <v>19</v>
      </c>
      <c r="N152" s="286" t="s">
        <v>41</v>
      </c>
      <c r="O152" s="87"/>
      <c r="P152" s="224">
        <f>O152*H152</f>
        <v>0</v>
      </c>
      <c r="Q152" s="224">
        <v>0.00080000000000000004</v>
      </c>
      <c r="R152" s="224">
        <f>Q152*H152</f>
        <v>0.00080000000000000004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217</v>
      </c>
      <c r="AT152" s="226" t="s">
        <v>306</v>
      </c>
      <c r="AU152" s="226" t="s">
        <v>79</v>
      </c>
      <c r="AY152" s="20" t="s">
        <v>164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77</v>
      </c>
      <c r="BK152" s="227">
        <f>ROUND(I152*H152,2)</f>
        <v>0</v>
      </c>
      <c r="BL152" s="20" t="s">
        <v>171</v>
      </c>
      <c r="BM152" s="226" t="s">
        <v>1735</v>
      </c>
    </row>
    <row r="153" s="2" customFormat="1" ht="21.75" customHeight="1">
      <c r="A153" s="41"/>
      <c r="B153" s="42"/>
      <c r="C153" s="215" t="s">
        <v>7</v>
      </c>
      <c r="D153" s="215" t="s">
        <v>166</v>
      </c>
      <c r="E153" s="216" t="s">
        <v>843</v>
      </c>
      <c r="F153" s="217" t="s">
        <v>844</v>
      </c>
      <c r="G153" s="218" t="s">
        <v>385</v>
      </c>
      <c r="H153" s="219">
        <v>1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41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79</v>
      </c>
      <c r="AY153" s="20" t="s">
        <v>164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77</v>
      </c>
      <c r="BK153" s="227">
        <f>ROUND(I153*H153,2)</f>
        <v>0</v>
      </c>
      <c r="BL153" s="20" t="s">
        <v>171</v>
      </c>
      <c r="BM153" s="226" t="s">
        <v>1736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846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79</v>
      </c>
    </row>
    <row r="155" s="15" customFormat="1">
      <c r="A155" s="15"/>
      <c r="B155" s="256"/>
      <c r="C155" s="257"/>
      <c r="D155" s="235" t="s">
        <v>175</v>
      </c>
      <c r="E155" s="258" t="s">
        <v>19</v>
      </c>
      <c r="F155" s="259" t="s">
        <v>1702</v>
      </c>
      <c r="G155" s="257"/>
      <c r="H155" s="258" t="s">
        <v>19</v>
      </c>
      <c r="I155" s="260"/>
      <c r="J155" s="257"/>
      <c r="K155" s="257"/>
      <c r="L155" s="261"/>
      <c r="M155" s="262"/>
      <c r="N155" s="263"/>
      <c r="O155" s="263"/>
      <c r="P155" s="263"/>
      <c r="Q155" s="263"/>
      <c r="R155" s="263"/>
      <c r="S155" s="263"/>
      <c r="T155" s="264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5" t="s">
        <v>175</v>
      </c>
      <c r="AU155" s="265" t="s">
        <v>79</v>
      </c>
      <c r="AV155" s="15" t="s">
        <v>77</v>
      </c>
      <c r="AW155" s="15" t="s">
        <v>32</v>
      </c>
      <c r="AX155" s="15" t="s">
        <v>70</v>
      </c>
      <c r="AY155" s="265" t="s">
        <v>164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1711</v>
      </c>
      <c r="G156" s="234"/>
      <c r="H156" s="238">
        <v>1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79</v>
      </c>
      <c r="AV156" s="13" t="s">
        <v>79</v>
      </c>
      <c r="AW156" s="13" t="s">
        <v>32</v>
      </c>
      <c r="AX156" s="13" t="s">
        <v>70</v>
      </c>
      <c r="AY156" s="244" t="s">
        <v>164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177</v>
      </c>
      <c r="G157" s="246"/>
      <c r="H157" s="249">
        <v>1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79</v>
      </c>
      <c r="AV157" s="14" t="s">
        <v>171</v>
      </c>
      <c r="AW157" s="14" t="s">
        <v>32</v>
      </c>
      <c r="AX157" s="14" t="s">
        <v>77</v>
      </c>
      <c r="AY157" s="255" t="s">
        <v>164</v>
      </c>
    </row>
    <row r="158" s="2" customFormat="1" ht="16.5" customHeight="1">
      <c r="A158" s="41"/>
      <c r="B158" s="42"/>
      <c r="C158" s="277" t="s">
        <v>312</v>
      </c>
      <c r="D158" s="277" t="s">
        <v>306</v>
      </c>
      <c r="E158" s="278" t="s">
        <v>992</v>
      </c>
      <c r="F158" s="279" t="s">
        <v>993</v>
      </c>
      <c r="G158" s="280" t="s">
        <v>385</v>
      </c>
      <c r="H158" s="281">
        <v>1</v>
      </c>
      <c r="I158" s="282"/>
      <c r="J158" s="283">
        <f>ROUND(I158*H158,2)</f>
        <v>0</v>
      </c>
      <c r="K158" s="279" t="s">
        <v>170</v>
      </c>
      <c r="L158" s="284"/>
      <c r="M158" s="285" t="s">
        <v>19</v>
      </c>
      <c r="N158" s="286" t="s">
        <v>41</v>
      </c>
      <c r="O158" s="87"/>
      <c r="P158" s="224">
        <f>O158*H158</f>
        <v>0</v>
      </c>
      <c r="Q158" s="224">
        <v>0.00029</v>
      </c>
      <c r="R158" s="224">
        <f>Q158*H158</f>
        <v>0.00029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217</v>
      </c>
      <c r="AT158" s="226" t="s">
        <v>306</v>
      </c>
      <c r="AU158" s="226" t="s">
        <v>79</v>
      </c>
      <c r="AY158" s="20" t="s">
        <v>164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77</v>
      </c>
      <c r="BK158" s="227">
        <f>ROUND(I158*H158,2)</f>
        <v>0</v>
      </c>
      <c r="BL158" s="20" t="s">
        <v>171</v>
      </c>
      <c r="BM158" s="226" t="s">
        <v>1737</v>
      </c>
    </row>
    <row r="159" s="2" customFormat="1" ht="24.15" customHeight="1">
      <c r="A159" s="41"/>
      <c r="B159" s="42"/>
      <c r="C159" s="215" t="s">
        <v>324</v>
      </c>
      <c r="D159" s="215" t="s">
        <v>166</v>
      </c>
      <c r="E159" s="216" t="s">
        <v>995</v>
      </c>
      <c r="F159" s="217" t="s">
        <v>996</v>
      </c>
      <c r="G159" s="218" t="s">
        <v>385</v>
      </c>
      <c r="H159" s="219">
        <v>13</v>
      </c>
      <c r="I159" s="220"/>
      <c r="J159" s="221">
        <f>ROUND(I159*H159,2)</f>
        <v>0</v>
      </c>
      <c r="K159" s="217" t="s">
        <v>170</v>
      </c>
      <c r="L159" s="47"/>
      <c r="M159" s="222" t="s">
        <v>19</v>
      </c>
      <c r="N159" s="223" t="s">
        <v>41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171</v>
      </c>
      <c r="AT159" s="226" t="s">
        <v>166</v>
      </c>
      <c r="AU159" s="226" t="s">
        <v>79</v>
      </c>
      <c r="AY159" s="20" t="s">
        <v>164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77</v>
      </c>
      <c r="BK159" s="227">
        <f>ROUND(I159*H159,2)</f>
        <v>0</v>
      </c>
      <c r="BL159" s="20" t="s">
        <v>171</v>
      </c>
      <c r="BM159" s="226" t="s">
        <v>1738</v>
      </c>
    </row>
    <row r="160" s="2" customFormat="1">
      <c r="A160" s="41"/>
      <c r="B160" s="42"/>
      <c r="C160" s="43"/>
      <c r="D160" s="228" t="s">
        <v>173</v>
      </c>
      <c r="E160" s="43"/>
      <c r="F160" s="229" t="s">
        <v>998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173</v>
      </c>
      <c r="AU160" s="20" t="s">
        <v>79</v>
      </c>
    </row>
    <row r="161" s="15" customFormat="1">
      <c r="A161" s="15"/>
      <c r="B161" s="256"/>
      <c r="C161" s="257"/>
      <c r="D161" s="235" t="s">
        <v>175</v>
      </c>
      <c r="E161" s="258" t="s">
        <v>19</v>
      </c>
      <c r="F161" s="259" t="s">
        <v>1702</v>
      </c>
      <c r="G161" s="257"/>
      <c r="H161" s="258" t="s">
        <v>19</v>
      </c>
      <c r="I161" s="260"/>
      <c r="J161" s="257"/>
      <c r="K161" s="257"/>
      <c r="L161" s="261"/>
      <c r="M161" s="262"/>
      <c r="N161" s="263"/>
      <c r="O161" s="263"/>
      <c r="P161" s="263"/>
      <c r="Q161" s="263"/>
      <c r="R161" s="263"/>
      <c r="S161" s="263"/>
      <c r="T161" s="26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5" t="s">
        <v>175</v>
      </c>
      <c r="AU161" s="265" t="s">
        <v>79</v>
      </c>
      <c r="AV161" s="15" t="s">
        <v>77</v>
      </c>
      <c r="AW161" s="15" t="s">
        <v>32</v>
      </c>
      <c r="AX161" s="15" t="s">
        <v>70</v>
      </c>
      <c r="AY161" s="265" t="s">
        <v>164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1739</v>
      </c>
      <c r="G162" s="234"/>
      <c r="H162" s="238">
        <v>13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79</v>
      </c>
      <c r="AV162" s="13" t="s">
        <v>79</v>
      </c>
      <c r="AW162" s="13" t="s">
        <v>32</v>
      </c>
      <c r="AX162" s="13" t="s">
        <v>70</v>
      </c>
      <c r="AY162" s="244" t="s">
        <v>164</v>
      </c>
    </row>
    <row r="163" s="14" customFormat="1">
      <c r="A163" s="14"/>
      <c r="B163" s="245"/>
      <c r="C163" s="246"/>
      <c r="D163" s="235" t="s">
        <v>175</v>
      </c>
      <c r="E163" s="247" t="s">
        <v>19</v>
      </c>
      <c r="F163" s="248" t="s">
        <v>177</v>
      </c>
      <c r="G163" s="246"/>
      <c r="H163" s="249">
        <v>13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175</v>
      </c>
      <c r="AU163" s="255" t="s">
        <v>79</v>
      </c>
      <c r="AV163" s="14" t="s">
        <v>171</v>
      </c>
      <c r="AW163" s="14" t="s">
        <v>32</v>
      </c>
      <c r="AX163" s="14" t="s">
        <v>77</v>
      </c>
      <c r="AY163" s="255" t="s">
        <v>164</v>
      </c>
    </row>
    <row r="164" s="2" customFormat="1" ht="16.5" customHeight="1">
      <c r="A164" s="41"/>
      <c r="B164" s="42"/>
      <c r="C164" s="277" t="s">
        <v>330</v>
      </c>
      <c r="D164" s="277" t="s">
        <v>306</v>
      </c>
      <c r="E164" s="278" t="s">
        <v>1000</v>
      </c>
      <c r="F164" s="279" t="s">
        <v>1001</v>
      </c>
      <c r="G164" s="280" t="s">
        <v>385</v>
      </c>
      <c r="H164" s="281">
        <v>12</v>
      </c>
      <c r="I164" s="282"/>
      <c r="J164" s="283">
        <f>ROUND(I164*H164,2)</f>
        <v>0</v>
      </c>
      <c r="K164" s="279" t="s">
        <v>170</v>
      </c>
      <c r="L164" s="284"/>
      <c r="M164" s="285" t="s">
        <v>19</v>
      </c>
      <c r="N164" s="286" t="s">
        <v>41</v>
      </c>
      <c r="O164" s="87"/>
      <c r="P164" s="224">
        <f>O164*H164</f>
        <v>0</v>
      </c>
      <c r="Q164" s="224">
        <v>0.00051000000000000004</v>
      </c>
      <c r="R164" s="224">
        <f>Q164*H164</f>
        <v>0.0061200000000000004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217</v>
      </c>
      <c r="AT164" s="226" t="s">
        <v>306</v>
      </c>
      <c r="AU164" s="226" t="s">
        <v>79</v>
      </c>
      <c r="AY164" s="20" t="s">
        <v>164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77</v>
      </c>
      <c r="BK164" s="227">
        <f>ROUND(I164*H164,2)</f>
        <v>0</v>
      </c>
      <c r="BL164" s="20" t="s">
        <v>171</v>
      </c>
      <c r="BM164" s="226" t="s">
        <v>1740</v>
      </c>
    </row>
    <row r="165" s="2" customFormat="1" ht="16.5" customHeight="1">
      <c r="A165" s="41"/>
      <c r="B165" s="42"/>
      <c r="C165" s="277" t="s">
        <v>341</v>
      </c>
      <c r="D165" s="277" t="s">
        <v>306</v>
      </c>
      <c r="E165" s="278" t="s">
        <v>1741</v>
      </c>
      <c r="F165" s="279" t="s">
        <v>1742</v>
      </c>
      <c r="G165" s="280" t="s">
        <v>385</v>
      </c>
      <c r="H165" s="281">
        <v>1</v>
      </c>
      <c r="I165" s="282"/>
      <c r="J165" s="283">
        <f>ROUND(I165*H165,2)</f>
        <v>0</v>
      </c>
      <c r="K165" s="279" t="s">
        <v>170</v>
      </c>
      <c r="L165" s="284"/>
      <c r="M165" s="285" t="s">
        <v>19</v>
      </c>
      <c r="N165" s="286" t="s">
        <v>41</v>
      </c>
      <c r="O165" s="87"/>
      <c r="P165" s="224">
        <f>O165*H165</f>
        <v>0</v>
      </c>
      <c r="Q165" s="224">
        <v>0.00059999999999999995</v>
      </c>
      <c r="R165" s="224">
        <f>Q165*H165</f>
        <v>0.00059999999999999995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217</v>
      </c>
      <c r="AT165" s="226" t="s">
        <v>306</v>
      </c>
      <c r="AU165" s="226" t="s">
        <v>79</v>
      </c>
      <c r="AY165" s="20" t="s">
        <v>164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77</v>
      </c>
      <c r="BK165" s="227">
        <f>ROUND(I165*H165,2)</f>
        <v>0</v>
      </c>
      <c r="BL165" s="20" t="s">
        <v>171</v>
      </c>
      <c r="BM165" s="226" t="s">
        <v>1743</v>
      </c>
    </row>
    <row r="166" s="2" customFormat="1" ht="21.75" customHeight="1">
      <c r="A166" s="41"/>
      <c r="B166" s="42"/>
      <c r="C166" s="215" t="s">
        <v>347</v>
      </c>
      <c r="D166" s="215" t="s">
        <v>166</v>
      </c>
      <c r="E166" s="216" t="s">
        <v>855</v>
      </c>
      <c r="F166" s="217" t="s">
        <v>856</v>
      </c>
      <c r="G166" s="218" t="s">
        <v>385</v>
      </c>
      <c r="H166" s="219">
        <v>7</v>
      </c>
      <c r="I166" s="220"/>
      <c r="J166" s="221">
        <f>ROUND(I166*H166,2)</f>
        <v>0</v>
      </c>
      <c r="K166" s="217" t="s">
        <v>170</v>
      </c>
      <c r="L166" s="47"/>
      <c r="M166" s="222" t="s">
        <v>19</v>
      </c>
      <c r="N166" s="223" t="s">
        <v>41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171</v>
      </c>
      <c r="AT166" s="226" t="s">
        <v>166</v>
      </c>
      <c r="AU166" s="226" t="s">
        <v>79</v>
      </c>
      <c r="AY166" s="20" t="s">
        <v>164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77</v>
      </c>
      <c r="BK166" s="227">
        <f>ROUND(I166*H166,2)</f>
        <v>0</v>
      </c>
      <c r="BL166" s="20" t="s">
        <v>171</v>
      </c>
      <c r="BM166" s="226" t="s">
        <v>1744</v>
      </c>
    </row>
    <row r="167" s="2" customFormat="1">
      <c r="A167" s="41"/>
      <c r="B167" s="42"/>
      <c r="C167" s="43"/>
      <c r="D167" s="228" t="s">
        <v>173</v>
      </c>
      <c r="E167" s="43"/>
      <c r="F167" s="229" t="s">
        <v>858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173</v>
      </c>
      <c r="AU167" s="20" t="s">
        <v>79</v>
      </c>
    </row>
    <row r="168" s="15" customFormat="1">
      <c r="A168" s="15"/>
      <c r="B168" s="256"/>
      <c r="C168" s="257"/>
      <c r="D168" s="235" t="s">
        <v>175</v>
      </c>
      <c r="E168" s="258" t="s">
        <v>19</v>
      </c>
      <c r="F168" s="259" t="s">
        <v>1702</v>
      </c>
      <c r="G168" s="257"/>
      <c r="H168" s="258" t="s">
        <v>19</v>
      </c>
      <c r="I168" s="260"/>
      <c r="J168" s="257"/>
      <c r="K168" s="257"/>
      <c r="L168" s="261"/>
      <c r="M168" s="262"/>
      <c r="N168" s="263"/>
      <c r="O168" s="263"/>
      <c r="P168" s="263"/>
      <c r="Q168" s="263"/>
      <c r="R168" s="263"/>
      <c r="S168" s="263"/>
      <c r="T168" s="264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5" t="s">
        <v>175</v>
      </c>
      <c r="AU168" s="265" t="s">
        <v>79</v>
      </c>
      <c r="AV168" s="15" t="s">
        <v>77</v>
      </c>
      <c r="AW168" s="15" t="s">
        <v>32</v>
      </c>
      <c r="AX168" s="15" t="s">
        <v>70</v>
      </c>
      <c r="AY168" s="265" t="s">
        <v>164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1745</v>
      </c>
      <c r="G169" s="234"/>
      <c r="H169" s="238">
        <v>7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79</v>
      </c>
      <c r="AV169" s="13" t="s">
        <v>79</v>
      </c>
      <c r="AW169" s="13" t="s">
        <v>32</v>
      </c>
      <c r="AX169" s="13" t="s">
        <v>70</v>
      </c>
      <c r="AY169" s="244" t="s">
        <v>164</v>
      </c>
    </row>
    <row r="170" s="14" customFormat="1">
      <c r="A170" s="14"/>
      <c r="B170" s="245"/>
      <c r="C170" s="246"/>
      <c r="D170" s="235" t="s">
        <v>175</v>
      </c>
      <c r="E170" s="247" t="s">
        <v>19</v>
      </c>
      <c r="F170" s="248" t="s">
        <v>177</v>
      </c>
      <c r="G170" s="246"/>
      <c r="H170" s="249">
        <v>7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175</v>
      </c>
      <c r="AU170" s="255" t="s">
        <v>79</v>
      </c>
      <c r="AV170" s="14" t="s">
        <v>171</v>
      </c>
      <c r="AW170" s="14" t="s">
        <v>32</v>
      </c>
      <c r="AX170" s="14" t="s">
        <v>77</v>
      </c>
      <c r="AY170" s="255" t="s">
        <v>164</v>
      </c>
    </row>
    <row r="171" s="2" customFormat="1" ht="16.5" customHeight="1">
      <c r="A171" s="41"/>
      <c r="B171" s="42"/>
      <c r="C171" s="277" t="s">
        <v>354</v>
      </c>
      <c r="D171" s="277" t="s">
        <v>306</v>
      </c>
      <c r="E171" s="278" t="s">
        <v>1005</v>
      </c>
      <c r="F171" s="279" t="s">
        <v>1006</v>
      </c>
      <c r="G171" s="280" t="s">
        <v>385</v>
      </c>
      <c r="H171" s="281">
        <v>3</v>
      </c>
      <c r="I171" s="282"/>
      <c r="J171" s="283">
        <f>ROUND(I171*H171,2)</f>
        <v>0</v>
      </c>
      <c r="K171" s="279" t="s">
        <v>19</v>
      </c>
      <c r="L171" s="284"/>
      <c r="M171" s="285" t="s">
        <v>19</v>
      </c>
      <c r="N171" s="286" t="s">
        <v>41</v>
      </c>
      <c r="O171" s="87"/>
      <c r="P171" s="224">
        <f>O171*H171</f>
        <v>0</v>
      </c>
      <c r="Q171" s="224">
        <v>0.00052999999999999998</v>
      </c>
      <c r="R171" s="224">
        <f>Q171*H171</f>
        <v>0.0015899999999999998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217</v>
      </c>
      <c r="AT171" s="226" t="s">
        <v>306</v>
      </c>
      <c r="AU171" s="226" t="s">
        <v>79</v>
      </c>
      <c r="AY171" s="20" t="s">
        <v>164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77</v>
      </c>
      <c r="BK171" s="227">
        <f>ROUND(I171*H171,2)</f>
        <v>0</v>
      </c>
      <c r="BL171" s="20" t="s">
        <v>171</v>
      </c>
      <c r="BM171" s="226" t="s">
        <v>1746</v>
      </c>
    </row>
    <row r="172" s="2" customFormat="1" ht="16.5" customHeight="1">
      <c r="A172" s="41"/>
      <c r="B172" s="42"/>
      <c r="C172" s="277" t="s">
        <v>360</v>
      </c>
      <c r="D172" s="277" t="s">
        <v>306</v>
      </c>
      <c r="E172" s="278" t="s">
        <v>1008</v>
      </c>
      <c r="F172" s="279" t="s">
        <v>1009</v>
      </c>
      <c r="G172" s="280" t="s">
        <v>385</v>
      </c>
      <c r="H172" s="281">
        <v>1</v>
      </c>
      <c r="I172" s="282"/>
      <c r="J172" s="283">
        <f>ROUND(I172*H172,2)</f>
        <v>0</v>
      </c>
      <c r="K172" s="279" t="s">
        <v>170</v>
      </c>
      <c r="L172" s="284"/>
      <c r="M172" s="285" t="s">
        <v>19</v>
      </c>
      <c r="N172" s="286" t="s">
        <v>41</v>
      </c>
      <c r="O172" s="87"/>
      <c r="P172" s="224">
        <f>O172*H172</f>
        <v>0</v>
      </c>
      <c r="Q172" s="224">
        <v>0.00059999999999999995</v>
      </c>
      <c r="R172" s="224">
        <f>Q172*H172</f>
        <v>0.00059999999999999995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217</v>
      </c>
      <c r="AT172" s="226" t="s">
        <v>306</v>
      </c>
      <c r="AU172" s="226" t="s">
        <v>79</v>
      </c>
      <c r="AY172" s="20" t="s">
        <v>164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77</v>
      </c>
      <c r="BK172" s="227">
        <f>ROUND(I172*H172,2)</f>
        <v>0</v>
      </c>
      <c r="BL172" s="20" t="s">
        <v>171</v>
      </c>
      <c r="BM172" s="226" t="s">
        <v>1747</v>
      </c>
    </row>
    <row r="173" s="2" customFormat="1" ht="16.5" customHeight="1">
      <c r="A173" s="41"/>
      <c r="B173" s="42"/>
      <c r="C173" s="277" t="s">
        <v>365</v>
      </c>
      <c r="D173" s="277" t="s">
        <v>306</v>
      </c>
      <c r="E173" s="278" t="s">
        <v>847</v>
      </c>
      <c r="F173" s="279" t="s">
        <v>1748</v>
      </c>
      <c r="G173" s="280" t="s">
        <v>385</v>
      </c>
      <c r="H173" s="281">
        <v>3</v>
      </c>
      <c r="I173" s="282"/>
      <c r="J173" s="283">
        <f>ROUND(I173*H173,2)</f>
        <v>0</v>
      </c>
      <c r="K173" s="279" t="s">
        <v>19</v>
      </c>
      <c r="L173" s="284"/>
      <c r="M173" s="285" t="s">
        <v>19</v>
      </c>
      <c r="N173" s="286" t="s">
        <v>41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217</v>
      </c>
      <c r="AT173" s="226" t="s">
        <v>306</v>
      </c>
      <c r="AU173" s="226" t="s">
        <v>79</v>
      </c>
      <c r="AY173" s="20" t="s">
        <v>164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77</v>
      </c>
      <c r="BK173" s="227">
        <f>ROUND(I173*H173,2)</f>
        <v>0</v>
      </c>
      <c r="BL173" s="20" t="s">
        <v>171</v>
      </c>
      <c r="BM173" s="226" t="s">
        <v>1749</v>
      </c>
    </row>
    <row r="174" s="2" customFormat="1" ht="16.5" customHeight="1">
      <c r="A174" s="41"/>
      <c r="B174" s="42"/>
      <c r="C174" s="215" t="s">
        <v>371</v>
      </c>
      <c r="D174" s="215" t="s">
        <v>166</v>
      </c>
      <c r="E174" s="216" t="s">
        <v>1750</v>
      </c>
      <c r="F174" s="217" t="s">
        <v>1751</v>
      </c>
      <c r="G174" s="218" t="s">
        <v>385</v>
      </c>
      <c r="H174" s="219">
        <v>1</v>
      </c>
      <c r="I174" s="220"/>
      <c r="J174" s="221">
        <f>ROUND(I174*H174,2)</f>
        <v>0</v>
      </c>
      <c r="K174" s="217" t="s">
        <v>170</v>
      </c>
      <c r="L174" s="47"/>
      <c r="M174" s="222" t="s">
        <v>19</v>
      </c>
      <c r="N174" s="223" t="s">
        <v>41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171</v>
      </c>
      <c r="AT174" s="226" t="s">
        <v>166</v>
      </c>
      <c r="AU174" s="226" t="s">
        <v>79</v>
      </c>
      <c r="AY174" s="20" t="s">
        <v>164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77</v>
      </c>
      <c r="BK174" s="227">
        <f>ROUND(I174*H174,2)</f>
        <v>0</v>
      </c>
      <c r="BL174" s="20" t="s">
        <v>171</v>
      </c>
      <c r="BM174" s="226" t="s">
        <v>1752</v>
      </c>
    </row>
    <row r="175" s="2" customFormat="1">
      <c r="A175" s="41"/>
      <c r="B175" s="42"/>
      <c r="C175" s="43"/>
      <c r="D175" s="228" t="s">
        <v>173</v>
      </c>
      <c r="E175" s="43"/>
      <c r="F175" s="229" t="s">
        <v>1753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173</v>
      </c>
      <c r="AU175" s="20" t="s">
        <v>79</v>
      </c>
    </row>
    <row r="176" s="15" customFormat="1">
      <c r="A176" s="15"/>
      <c r="B176" s="256"/>
      <c r="C176" s="257"/>
      <c r="D176" s="235" t="s">
        <v>175</v>
      </c>
      <c r="E176" s="258" t="s">
        <v>19</v>
      </c>
      <c r="F176" s="259" t="s">
        <v>1702</v>
      </c>
      <c r="G176" s="257"/>
      <c r="H176" s="258" t="s">
        <v>19</v>
      </c>
      <c r="I176" s="260"/>
      <c r="J176" s="257"/>
      <c r="K176" s="257"/>
      <c r="L176" s="261"/>
      <c r="M176" s="262"/>
      <c r="N176" s="263"/>
      <c r="O176" s="263"/>
      <c r="P176" s="263"/>
      <c r="Q176" s="263"/>
      <c r="R176" s="263"/>
      <c r="S176" s="263"/>
      <c r="T176" s="264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5" t="s">
        <v>175</v>
      </c>
      <c r="AU176" s="265" t="s">
        <v>79</v>
      </c>
      <c r="AV176" s="15" t="s">
        <v>77</v>
      </c>
      <c r="AW176" s="15" t="s">
        <v>32</v>
      </c>
      <c r="AX176" s="15" t="s">
        <v>70</v>
      </c>
      <c r="AY176" s="265" t="s">
        <v>164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1711</v>
      </c>
      <c r="G177" s="234"/>
      <c r="H177" s="238">
        <v>1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79</v>
      </c>
      <c r="AV177" s="13" t="s">
        <v>79</v>
      </c>
      <c r="AW177" s="13" t="s">
        <v>32</v>
      </c>
      <c r="AX177" s="13" t="s">
        <v>70</v>
      </c>
      <c r="AY177" s="244" t="s">
        <v>164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177</v>
      </c>
      <c r="G178" s="246"/>
      <c r="H178" s="249">
        <v>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79</v>
      </c>
      <c r="AV178" s="14" t="s">
        <v>171</v>
      </c>
      <c r="AW178" s="14" t="s">
        <v>32</v>
      </c>
      <c r="AX178" s="14" t="s">
        <v>77</v>
      </c>
      <c r="AY178" s="255" t="s">
        <v>164</v>
      </c>
    </row>
    <row r="179" s="2" customFormat="1" ht="16.5" customHeight="1">
      <c r="A179" s="41"/>
      <c r="B179" s="42"/>
      <c r="C179" s="277" t="s">
        <v>382</v>
      </c>
      <c r="D179" s="277" t="s">
        <v>306</v>
      </c>
      <c r="E179" s="278" t="s">
        <v>1754</v>
      </c>
      <c r="F179" s="279" t="s">
        <v>1755</v>
      </c>
      <c r="G179" s="280" t="s">
        <v>385</v>
      </c>
      <c r="H179" s="281">
        <v>1</v>
      </c>
      <c r="I179" s="282"/>
      <c r="J179" s="283">
        <f>ROUND(I179*H179,2)</f>
        <v>0</v>
      </c>
      <c r="K179" s="279" t="s">
        <v>170</v>
      </c>
      <c r="L179" s="284"/>
      <c r="M179" s="285" t="s">
        <v>19</v>
      </c>
      <c r="N179" s="286" t="s">
        <v>41</v>
      </c>
      <c r="O179" s="87"/>
      <c r="P179" s="224">
        <f>O179*H179</f>
        <v>0</v>
      </c>
      <c r="Q179" s="224">
        <v>0.0012899999999999999</v>
      </c>
      <c r="R179" s="224">
        <f>Q179*H179</f>
        <v>0.0012899999999999999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217</v>
      </c>
      <c r="AT179" s="226" t="s">
        <v>306</v>
      </c>
      <c r="AU179" s="226" t="s">
        <v>79</v>
      </c>
      <c r="AY179" s="20" t="s">
        <v>164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77</v>
      </c>
      <c r="BK179" s="227">
        <f>ROUND(I179*H179,2)</f>
        <v>0</v>
      </c>
      <c r="BL179" s="20" t="s">
        <v>171</v>
      </c>
      <c r="BM179" s="226" t="s">
        <v>1756</v>
      </c>
    </row>
    <row r="180" s="2" customFormat="1" ht="21.75" customHeight="1">
      <c r="A180" s="41"/>
      <c r="B180" s="42"/>
      <c r="C180" s="215" t="s">
        <v>388</v>
      </c>
      <c r="D180" s="215" t="s">
        <v>166</v>
      </c>
      <c r="E180" s="216" t="s">
        <v>1011</v>
      </c>
      <c r="F180" s="217" t="s">
        <v>1012</v>
      </c>
      <c r="G180" s="218" t="s">
        <v>385</v>
      </c>
      <c r="H180" s="219">
        <v>12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41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79</v>
      </c>
      <c r="AY180" s="20" t="s">
        <v>164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77</v>
      </c>
      <c r="BK180" s="227">
        <f>ROUND(I180*H180,2)</f>
        <v>0</v>
      </c>
      <c r="BL180" s="20" t="s">
        <v>171</v>
      </c>
      <c r="BM180" s="226" t="s">
        <v>1757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1014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79</v>
      </c>
    </row>
    <row r="182" s="15" customFormat="1">
      <c r="A182" s="15"/>
      <c r="B182" s="256"/>
      <c r="C182" s="257"/>
      <c r="D182" s="235" t="s">
        <v>175</v>
      </c>
      <c r="E182" s="258" t="s">
        <v>19</v>
      </c>
      <c r="F182" s="259" t="s">
        <v>1702</v>
      </c>
      <c r="G182" s="257"/>
      <c r="H182" s="258" t="s">
        <v>19</v>
      </c>
      <c r="I182" s="260"/>
      <c r="J182" s="257"/>
      <c r="K182" s="257"/>
      <c r="L182" s="261"/>
      <c r="M182" s="262"/>
      <c r="N182" s="263"/>
      <c r="O182" s="263"/>
      <c r="P182" s="263"/>
      <c r="Q182" s="263"/>
      <c r="R182" s="263"/>
      <c r="S182" s="263"/>
      <c r="T182" s="26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5" t="s">
        <v>175</v>
      </c>
      <c r="AU182" s="265" t="s">
        <v>79</v>
      </c>
      <c r="AV182" s="15" t="s">
        <v>77</v>
      </c>
      <c r="AW182" s="15" t="s">
        <v>32</v>
      </c>
      <c r="AX182" s="15" t="s">
        <v>70</v>
      </c>
      <c r="AY182" s="265" t="s">
        <v>164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1758</v>
      </c>
      <c r="G183" s="234"/>
      <c r="H183" s="238">
        <v>12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79</v>
      </c>
      <c r="AV183" s="13" t="s">
        <v>79</v>
      </c>
      <c r="AW183" s="13" t="s">
        <v>32</v>
      </c>
      <c r="AX183" s="13" t="s">
        <v>70</v>
      </c>
      <c r="AY183" s="244" t="s">
        <v>164</v>
      </c>
    </row>
    <row r="184" s="14" customFormat="1">
      <c r="A184" s="14"/>
      <c r="B184" s="245"/>
      <c r="C184" s="246"/>
      <c r="D184" s="235" t="s">
        <v>175</v>
      </c>
      <c r="E184" s="247" t="s">
        <v>19</v>
      </c>
      <c r="F184" s="248" t="s">
        <v>177</v>
      </c>
      <c r="G184" s="246"/>
      <c r="H184" s="249">
        <v>12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175</v>
      </c>
      <c r="AU184" s="255" t="s">
        <v>79</v>
      </c>
      <c r="AV184" s="14" t="s">
        <v>171</v>
      </c>
      <c r="AW184" s="14" t="s">
        <v>32</v>
      </c>
      <c r="AX184" s="14" t="s">
        <v>77</v>
      </c>
      <c r="AY184" s="255" t="s">
        <v>164</v>
      </c>
    </row>
    <row r="185" s="2" customFormat="1" ht="16.5" customHeight="1">
      <c r="A185" s="41"/>
      <c r="B185" s="42"/>
      <c r="C185" s="277" t="s">
        <v>393</v>
      </c>
      <c r="D185" s="277" t="s">
        <v>306</v>
      </c>
      <c r="E185" s="278" t="s">
        <v>1016</v>
      </c>
      <c r="F185" s="279" t="s">
        <v>1017</v>
      </c>
      <c r="G185" s="280" t="s">
        <v>385</v>
      </c>
      <c r="H185" s="281">
        <v>7</v>
      </c>
      <c r="I185" s="282"/>
      <c r="J185" s="283">
        <f>ROUND(I185*H185,2)</f>
        <v>0</v>
      </c>
      <c r="K185" s="279" t="s">
        <v>170</v>
      </c>
      <c r="L185" s="284"/>
      <c r="M185" s="285" t="s">
        <v>19</v>
      </c>
      <c r="N185" s="286" t="s">
        <v>41</v>
      </c>
      <c r="O185" s="87"/>
      <c r="P185" s="224">
        <f>O185*H185</f>
        <v>0</v>
      </c>
      <c r="Q185" s="224">
        <v>0.0019499999999999999</v>
      </c>
      <c r="R185" s="224">
        <f>Q185*H185</f>
        <v>0.013649999999999999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217</v>
      </c>
      <c r="AT185" s="226" t="s">
        <v>306</v>
      </c>
      <c r="AU185" s="226" t="s">
        <v>79</v>
      </c>
      <c r="AY185" s="20" t="s">
        <v>164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77</v>
      </c>
      <c r="BK185" s="227">
        <f>ROUND(I185*H185,2)</f>
        <v>0</v>
      </c>
      <c r="BL185" s="20" t="s">
        <v>171</v>
      </c>
      <c r="BM185" s="226" t="s">
        <v>1759</v>
      </c>
    </row>
    <row r="186" s="2" customFormat="1" ht="16.5" customHeight="1">
      <c r="A186" s="41"/>
      <c r="B186" s="42"/>
      <c r="C186" s="277" t="s">
        <v>398</v>
      </c>
      <c r="D186" s="277" t="s">
        <v>306</v>
      </c>
      <c r="E186" s="278" t="s">
        <v>1019</v>
      </c>
      <c r="F186" s="279" t="s">
        <v>1020</v>
      </c>
      <c r="G186" s="280" t="s">
        <v>385</v>
      </c>
      <c r="H186" s="281">
        <v>2</v>
      </c>
      <c r="I186" s="282"/>
      <c r="J186" s="283">
        <f>ROUND(I186*H186,2)</f>
        <v>0</v>
      </c>
      <c r="K186" s="279" t="s">
        <v>19</v>
      </c>
      <c r="L186" s="284"/>
      <c r="M186" s="285" t="s">
        <v>19</v>
      </c>
      <c r="N186" s="286" t="s">
        <v>41</v>
      </c>
      <c r="O186" s="87"/>
      <c r="P186" s="224">
        <f>O186*H186</f>
        <v>0</v>
      </c>
      <c r="Q186" s="224">
        <v>0.00139</v>
      </c>
      <c r="R186" s="224">
        <f>Q186*H186</f>
        <v>0.0027799999999999999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217</v>
      </c>
      <c r="AT186" s="226" t="s">
        <v>306</v>
      </c>
      <c r="AU186" s="226" t="s">
        <v>79</v>
      </c>
      <c r="AY186" s="20" t="s">
        <v>164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77</v>
      </c>
      <c r="BK186" s="227">
        <f>ROUND(I186*H186,2)</f>
        <v>0</v>
      </c>
      <c r="BL186" s="20" t="s">
        <v>171</v>
      </c>
      <c r="BM186" s="226" t="s">
        <v>1760</v>
      </c>
    </row>
    <row r="187" s="2" customFormat="1" ht="16.5" customHeight="1">
      <c r="A187" s="41"/>
      <c r="B187" s="42"/>
      <c r="C187" s="277" t="s">
        <v>403</v>
      </c>
      <c r="D187" s="277" t="s">
        <v>306</v>
      </c>
      <c r="E187" s="278" t="s">
        <v>839</v>
      </c>
      <c r="F187" s="279" t="s">
        <v>1022</v>
      </c>
      <c r="G187" s="280" t="s">
        <v>385</v>
      </c>
      <c r="H187" s="281">
        <v>3</v>
      </c>
      <c r="I187" s="282"/>
      <c r="J187" s="283">
        <f>ROUND(I187*H187,2)</f>
        <v>0</v>
      </c>
      <c r="K187" s="279" t="s">
        <v>19</v>
      </c>
      <c r="L187" s="284"/>
      <c r="M187" s="285" t="s">
        <v>19</v>
      </c>
      <c r="N187" s="286" t="s">
        <v>41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217</v>
      </c>
      <c r="AT187" s="226" t="s">
        <v>306</v>
      </c>
      <c r="AU187" s="226" t="s">
        <v>79</v>
      </c>
      <c r="AY187" s="20" t="s">
        <v>164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77</v>
      </c>
      <c r="BK187" s="227">
        <f>ROUND(I187*H187,2)</f>
        <v>0</v>
      </c>
      <c r="BL187" s="20" t="s">
        <v>171</v>
      </c>
      <c r="BM187" s="226" t="s">
        <v>1761</v>
      </c>
    </row>
    <row r="188" s="2" customFormat="1" ht="16.5" customHeight="1">
      <c r="A188" s="41"/>
      <c r="B188" s="42"/>
      <c r="C188" s="215" t="s">
        <v>408</v>
      </c>
      <c r="D188" s="215" t="s">
        <v>166</v>
      </c>
      <c r="E188" s="216" t="s">
        <v>1024</v>
      </c>
      <c r="F188" s="217" t="s">
        <v>1025</v>
      </c>
      <c r="G188" s="218" t="s">
        <v>385</v>
      </c>
      <c r="H188" s="219">
        <v>2</v>
      </c>
      <c r="I188" s="220"/>
      <c r="J188" s="221">
        <f>ROUND(I188*H188,2)</f>
        <v>0</v>
      </c>
      <c r="K188" s="217" t="s">
        <v>170</v>
      </c>
      <c r="L188" s="47"/>
      <c r="M188" s="222" t="s">
        <v>19</v>
      </c>
      <c r="N188" s="223" t="s">
        <v>41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171</v>
      </c>
      <c r="AT188" s="226" t="s">
        <v>166</v>
      </c>
      <c r="AU188" s="226" t="s">
        <v>79</v>
      </c>
      <c r="AY188" s="20" t="s">
        <v>164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77</v>
      </c>
      <c r="BK188" s="227">
        <f>ROUND(I188*H188,2)</f>
        <v>0</v>
      </c>
      <c r="BL188" s="20" t="s">
        <v>171</v>
      </c>
      <c r="BM188" s="226" t="s">
        <v>1762</v>
      </c>
    </row>
    <row r="189" s="2" customFormat="1">
      <c r="A189" s="41"/>
      <c r="B189" s="42"/>
      <c r="C189" s="43"/>
      <c r="D189" s="228" t="s">
        <v>173</v>
      </c>
      <c r="E189" s="43"/>
      <c r="F189" s="229" t="s">
        <v>1027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173</v>
      </c>
      <c r="AU189" s="20" t="s">
        <v>79</v>
      </c>
    </row>
    <row r="190" s="15" customFormat="1">
      <c r="A190" s="15"/>
      <c r="B190" s="256"/>
      <c r="C190" s="257"/>
      <c r="D190" s="235" t="s">
        <v>175</v>
      </c>
      <c r="E190" s="258" t="s">
        <v>19</v>
      </c>
      <c r="F190" s="259" t="s">
        <v>1702</v>
      </c>
      <c r="G190" s="257"/>
      <c r="H190" s="258" t="s">
        <v>19</v>
      </c>
      <c r="I190" s="260"/>
      <c r="J190" s="257"/>
      <c r="K190" s="257"/>
      <c r="L190" s="261"/>
      <c r="M190" s="262"/>
      <c r="N190" s="263"/>
      <c r="O190" s="263"/>
      <c r="P190" s="263"/>
      <c r="Q190" s="263"/>
      <c r="R190" s="263"/>
      <c r="S190" s="263"/>
      <c r="T190" s="26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65" t="s">
        <v>175</v>
      </c>
      <c r="AU190" s="265" t="s">
        <v>79</v>
      </c>
      <c r="AV190" s="15" t="s">
        <v>77</v>
      </c>
      <c r="AW190" s="15" t="s">
        <v>32</v>
      </c>
      <c r="AX190" s="15" t="s">
        <v>70</v>
      </c>
      <c r="AY190" s="265" t="s">
        <v>164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1763</v>
      </c>
      <c r="G191" s="234"/>
      <c r="H191" s="238">
        <v>2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79</v>
      </c>
      <c r="AV191" s="13" t="s">
        <v>79</v>
      </c>
      <c r="AW191" s="13" t="s">
        <v>32</v>
      </c>
      <c r="AX191" s="13" t="s">
        <v>70</v>
      </c>
      <c r="AY191" s="244" t="s">
        <v>164</v>
      </c>
    </row>
    <row r="192" s="14" customFormat="1">
      <c r="A192" s="14"/>
      <c r="B192" s="245"/>
      <c r="C192" s="246"/>
      <c r="D192" s="235" t="s">
        <v>175</v>
      </c>
      <c r="E192" s="247" t="s">
        <v>19</v>
      </c>
      <c r="F192" s="248" t="s">
        <v>177</v>
      </c>
      <c r="G192" s="246"/>
      <c r="H192" s="249">
        <v>2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175</v>
      </c>
      <c r="AU192" s="255" t="s">
        <v>79</v>
      </c>
      <c r="AV192" s="14" t="s">
        <v>171</v>
      </c>
      <c r="AW192" s="14" t="s">
        <v>32</v>
      </c>
      <c r="AX192" s="14" t="s">
        <v>77</v>
      </c>
      <c r="AY192" s="255" t="s">
        <v>164</v>
      </c>
    </row>
    <row r="193" s="2" customFormat="1" ht="16.5" customHeight="1">
      <c r="A193" s="41"/>
      <c r="B193" s="42"/>
      <c r="C193" s="277" t="s">
        <v>413</v>
      </c>
      <c r="D193" s="277" t="s">
        <v>306</v>
      </c>
      <c r="E193" s="278" t="s">
        <v>1028</v>
      </c>
      <c r="F193" s="279" t="s">
        <v>1029</v>
      </c>
      <c r="G193" s="280" t="s">
        <v>385</v>
      </c>
      <c r="H193" s="281">
        <v>1</v>
      </c>
      <c r="I193" s="282"/>
      <c r="J193" s="283">
        <f>ROUND(I193*H193,2)</f>
        <v>0</v>
      </c>
      <c r="K193" s="279" t="s">
        <v>170</v>
      </c>
      <c r="L193" s="284"/>
      <c r="M193" s="285" t="s">
        <v>19</v>
      </c>
      <c r="N193" s="286" t="s">
        <v>41</v>
      </c>
      <c r="O193" s="87"/>
      <c r="P193" s="224">
        <f>O193*H193</f>
        <v>0</v>
      </c>
      <c r="Q193" s="224">
        <v>0.0028999999999999998</v>
      </c>
      <c r="R193" s="224">
        <f>Q193*H193</f>
        <v>0.0028999999999999998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217</v>
      </c>
      <c r="AT193" s="226" t="s">
        <v>306</v>
      </c>
      <c r="AU193" s="226" t="s">
        <v>79</v>
      </c>
      <c r="AY193" s="20" t="s">
        <v>164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77</v>
      </c>
      <c r="BK193" s="227">
        <f>ROUND(I193*H193,2)</f>
        <v>0</v>
      </c>
      <c r="BL193" s="20" t="s">
        <v>171</v>
      </c>
      <c r="BM193" s="226" t="s">
        <v>1764</v>
      </c>
    </row>
    <row r="194" s="2" customFormat="1" ht="16.5" customHeight="1">
      <c r="A194" s="41"/>
      <c r="B194" s="42"/>
      <c r="C194" s="277" t="s">
        <v>420</v>
      </c>
      <c r="D194" s="277" t="s">
        <v>306</v>
      </c>
      <c r="E194" s="278" t="s">
        <v>1765</v>
      </c>
      <c r="F194" s="279" t="s">
        <v>1766</v>
      </c>
      <c r="G194" s="280" t="s">
        <v>385</v>
      </c>
      <c r="H194" s="281">
        <v>1</v>
      </c>
      <c r="I194" s="282"/>
      <c r="J194" s="283">
        <f>ROUND(I194*H194,2)</f>
        <v>0</v>
      </c>
      <c r="K194" s="279" t="s">
        <v>19</v>
      </c>
      <c r="L194" s="284"/>
      <c r="M194" s="285" t="s">
        <v>19</v>
      </c>
      <c r="N194" s="286" t="s">
        <v>41</v>
      </c>
      <c r="O194" s="87"/>
      <c r="P194" s="224">
        <f>O194*H194</f>
        <v>0</v>
      </c>
      <c r="Q194" s="224">
        <v>0.0028999999999999998</v>
      </c>
      <c r="R194" s="224">
        <f>Q194*H194</f>
        <v>0.0028999999999999998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217</v>
      </c>
      <c r="AT194" s="226" t="s">
        <v>306</v>
      </c>
      <c r="AU194" s="226" t="s">
        <v>79</v>
      </c>
      <c r="AY194" s="20" t="s">
        <v>164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77</v>
      </c>
      <c r="BK194" s="227">
        <f>ROUND(I194*H194,2)</f>
        <v>0</v>
      </c>
      <c r="BL194" s="20" t="s">
        <v>171</v>
      </c>
      <c r="BM194" s="226" t="s">
        <v>1767</v>
      </c>
    </row>
    <row r="195" s="2" customFormat="1" ht="24.15" customHeight="1">
      <c r="A195" s="41"/>
      <c r="B195" s="42"/>
      <c r="C195" s="215" t="s">
        <v>427</v>
      </c>
      <c r="D195" s="215" t="s">
        <v>166</v>
      </c>
      <c r="E195" s="216" t="s">
        <v>1031</v>
      </c>
      <c r="F195" s="217" t="s">
        <v>1032</v>
      </c>
      <c r="G195" s="218" t="s">
        <v>385</v>
      </c>
      <c r="H195" s="219">
        <v>10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41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79</v>
      </c>
      <c r="AY195" s="20" t="s">
        <v>164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77</v>
      </c>
      <c r="BK195" s="227">
        <f>ROUND(I195*H195,2)</f>
        <v>0</v>
      </c>
      <c r="BL195" s="20" t="s">
        <v>171</v>
      </c>
      <c r="BM195" s="226" t="s">
        <v>1768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1034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79</v>
      </c>
    </row>
    <row r="197" s="15" customFormat="1">
      <c r="A197" s="15"/>
      <c r="B197" s="256"/>
      <c r="C197" s="257"/>
      <c r="D197" s="235" t="s">
        <v>175</v>
      </c>
      <c r="E197" s="258" t="s">
        <v>19</v>
      </c>
      <c r="F197" s="259" t="s">
        <v>1702</v>
      </c>
      <c r="G197" s="257"/>
      <c r="H197" s="258" t="s">
        <v>19</v>
      </c>
      <c r="I197" s="260"/>
      <c r="J197" s="257"/>
      <c r="K197" s="257"/>
      <c r="L197" s="261"/>
      <c r="M197" s="262"/>
      <c r="N197" s="263"/>
      <c r="O197" s="263"/>
      <c r="P197" s="263"/>
      <c r="Q197" s="263"/>
      <c r="R197" s="263"/>
      <c r="S197" s="263"/>
      <c r="T197" s="26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5" t="s">
        <v>175</v>
      </c>
      <c r="AU197" s="265" t="s">
        <v>79</v>
      </c>
      <c r="AV197" s="15" t="s">
        <v>77</v>
      </c>
      <c r="AW197" s="15" t="s">
        <v>32</v>
      </c>
      <c r="AX197" s="15" t="s">
        <v>70</v>
      </c>
      <c r="AY197" s="265" t="s">
        <v>164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1769</v>
      </c>
      <c r="G198" s="234"/>
      <c r="H198" s="238">
        <v>10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79</v>
      </c>
      <c r="AV198" s="13" t="s">
        <v>79</v>
      </c>
      <c r="AW198" s="13" t="s">
        <v>32</v>
      </c>
      <c r="AX198" s="13" t="s">
        <v>70</v>
      </c>
      <c r="AY198" s="244" t="s">
        <v>164</v>
      </c>
    </row>
    <row r="199" s="14" customFormat="1">
      <c r="A199" s="14"/>
      <c r="B199" s="245"/>
      <c r="C199" s="246"/>
      <c r="D199" s="235" t="s">
        <v>175</v>
      </c>
      <c r="E199" s="247" t="s">
        <v>19</v>
      </c>
      <c r="F199" s="248" t="s">
        <v>177</v>
      </c>
      <c r="G199" s="246"/>
      <c r="H199" s="249">
        <v>10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175</v>
      </c>
      <c r="AU199" s="255" t="s">
        <v>79</v>
      </c>
      <c r="AV199" s="14" t="s">
        <v>171</v>
      </c>
      <c r="AW199" s="14" t="s">
        <v>32</v>
      </c>
      <c r="AX199" s="14" t="s">
        <v>77</v>
      </c>
      <c r="AY199" s="255" t="s">
        <v>164</v>
      </c>
    </row>
    <row r="200" s="2" customFormat="1" ht="16.5" customHeight="1">
      <c r="A200" s="41"/>
      <c r="B200" s="42"/>
      <c r="C200" s="277" t="s">
        <v>433</v>
      </c>
      <c r="D200" s="277" t="s">
        <v>306</v>
      </c>
      <c r="E200" s="278" t="s">
        <v>1770</v>
      </c>
      <c r="F200" s="279" t="s">
        <v>1771</v>
      </c>
      <c r="G200" s="280" t="s">
        <v>385</v>
      </c>
      <c r="H200" s="281">
        <v>10</v>
      </c>
      <c r="I200" s="282"/>
      <c r="J200" s="283">
        <f>ROUND(I200*H200,2)</f>
        <v>0</v>
      </c>
      <c r="K200" s="279" t="s">
        <v>170</v>
      </c>
      <c r="L200" s="284"/>
      <c r="M200" s="285" t="s">
        <v>19</v>
      </c>
      <c r="N200" s="286" t="s">
        <v>41</v>
      </c>
      <c r="O200" s="87"/>
      <c r="P200" s="224">
        <f>O200*H200</f>
        <v>0</v>
      </c>
      <c r="Q200" s="224">
        <v>0.00066</v>
      </c>
      <c r="R200" s="224">
        <f>Q200*H200</f>
        <v>0.0066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217</v>
      </c>
      <c r="AT200" s="226" t="s">
        <v>306</v>
      </c>
      <c r="AU200" s="226" t="s">
        <v>79</v>
      </c>
      <c r="AY200" s="20" t="s">
        <v>164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77</v>
      </c>
      <c r="BK200" s="227">
        <f>ROUND(I200*H200,2)</f>
        <v>0</v>
      </c>
      <c r="BL200" s="20" t="s">
        <v>171</v>
      </c>
      <c r="BM200" s="226" t="s">
        <v>1772</v>
      </c>
    </row>
    <row r="201" s="2" customFormat="1" ht="16.5" customHeight="1">
      <c r="A201" s="41"/>
      <c r="B201" s="42"/>
      <c r="C201" s="215" t="s">
        <v>439</v>
      </c>
      <c r="D201" s="215" t="s">
        <v>166</v>
      </c>
      <c r="E201" s="216" t="s">
        <v>605</v>
      </c>
      <c r="F201" s="217" t="s">
        <v>606</v>
      </c>
      <c r="G201" s="218" t="s">
        <v>200</v>
      </c>
      <c r="H201" s="219">
        <v>506</v>
      </c>
      <c r="I201" s="220"/>
      <c r="J201" s="221">
        <f>ROUND(I201*H201,2)</f>
        <v>0</v>
      </c>
      <c r="K201" s="217" t="s">
        <v>170</v>
      </c>
      <c r="L201" s="47"/>
      <c r="M201" s="222" t="s">
        <v>19</v>
      </c>
      <c r="N201" s="223" t="s">
        <v>41</v>
      </c>
      <c r="O201" s="87"/>
      <c r="P201" s="224">
        <f>O201*H201</f>
        <v>0</v>
      </c>
      <c r="Q201" s="224">
        <v>1.6999999999999999E-07</v>
      </c>
      <c r="R201" s="224">
        <f>Q201*H201</f>
        <v>8.6019999999999993E-05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171</v>
      </c>
      <c r="AT201" s="226" t="s">
        <v>166</v>
      </c>
      <c r="AU201" s="226" t="s">
        <v>79</v>
      </c>
      <c r="AY201" s="20" t="s">
        <v>164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77</v>
      </c>
      <c r="BK201" s="227">
        <f>ROUND(I201*H201,2)</f>
        <v>0</v>
      </c>
      <c r="BL201" s="20" t="s">
        <v>171</v>
      </c>
      <c r="BM201" s="226" t="s">
        <v>1773</v>
      </c>
    </row>
    <row r="202" s="2" customFormat="1">
      <c r="A202" s="41"/>
      <c r="B202" s="42"/>
      <c r="C202" s="43"/>
      <c r="D202" s="228" t="s">
        <v>173</v>
      </c>
      <c r="E202" s="43"/>
      <c r="F202" s="229" t="s">
        <v>608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173</v>
      </c>
      <c r="AU202" s="20" t="s">
        <v>79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1706</v>
      </c>
      <c r="G203" s="234"/>
      <c r="H203" s="238">
        <v>150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79</v>
      </c>
      <c r="AV203" s="13" t="s">
        <v>79</v>
      </c>
      <c r="AW203" s="13" t="s">
        <v>32</v>
      </c>
      <c r="AX203" s="13" t="s">
        <v>70</v>
      </c>
      <c r="AY203" s="244" t="s">
        <v>164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1711</v>
      </c>
      <c r="G204" s="234"/>
      <c r="H204" s="238">
        <v>1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79</v>
      </c>
      <c r="AV204" s="13" t="s">
        <v>79</v>
      </c>
      <c r="AW204" s="13" t="s">
        <v>32</v>
      </c>
      <c r="AX204" s="13" t="s">
        <v>70</v>
      </c>
      <c r="AY204" s="244" t="s">
        <v>164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1717</v>
      </c>
      <c r="G205" s="234"/>
      <c r="H205" s="238">
        <v>5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79</v>
      </c>
      <c r="AV205" s="13" t="s">
        <v>79</v>
      </c>
      <c r="AW205" s="13" t="s">
        <v>32</v>
      </c>
      <c r="AX205" s="13" t="s">
        <v>70</v>
      </c>
      <c r="AY205" s="244" t="s">
        <v>164</v>
      </c>
    </row>
    <row r="206" s="13" customFormat="1">
      <c r="A206" s="13"/>
      <c r="B206" s="233"/>
      <c r="C206" s="234"/>
      <c r="D206" s="235" t="s">
        <v>175</v>
      </c>
      <c r="E206" s="236" t="s">
        <v>19</v>
      </c>
      <c r="F206" s="237" t="s">
        <v>1721</v>
      </c>
      <c r="G206" s="234"/>
      <c r="H206" s="238">
        <v>165</v>
      </c>
      <c r="I206" s="239"/>
      <c r="J206" s="234"/>
      <c r="K206" s="234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175</v>
      </c>
      <c r="AU206" s="244" t="s">
        <v>79</v>
      </c>
      <c r="AV206" s="13" t="s">
        <v>79</v>
      </c>
      <c r="AW206" s="13" t="s">
        <v>32</v>
      </c>
      <c r="AX206" s="13" t="s">
        <v>70</v>
      </c>
      <c r="AY206" s="244" t="s">
        <v>164</v>
      </c>
    </row>
    <row r="207" s="13" customFormat="1">
      <c r="A207" s="13"/>
      <c r="B207" s="233"/>
      <c r="C207" s="234"/>
      <c r="D207" s="235" t="s">
        <v>175</v>
      </c>
      <c r="E207" s="236" t="s">
        <v>19</v>
      </c>
      <c r="F207" s="237" t="s">
        <v>1725</v>
      </c>
      <c r="G207" s="234"/>
      <c r="H207" s="238">
        <v>185</v>
      </c>
      <c r="I207" s="239"/>
      <c r="J207" s="234"/>
      <c r="K207" s="234"/>
      <c r="L207" s="240"/>
      <c r="M207" s="241"/>
      <c r="N207" s="242"/>
      <c r="O207" s="242"/>
      <c r="P207" s="242"/>
      <c r="Q207" s="242"/>
      <c r="R207" s="242"/>
      <c r="S207" s="242"/>
      <c r="T207" s="24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4" t="s">
        <v>175</v>
      </c>
      <c r="AU207" s="244" t="s">
        <v>79</v>
      </c>
      <c r="AV207" s="13" t="s">
        <v>79</v>
      </c>
      <c r="AW207" s="13" t="s">
        <v>32</v>
      </c>
      <c r="AX207" s="13" t="s">
        <v>70</v>
      </c>
      <c r="AY207" s="244" t="s">
        <v>164</v>
      </c>
    </row>
    <row r="208" s="14" customFormat="1">
      <c r="A208" s="14"/>
      <c r="B208" s="245"/>
      <c r="C208" s="246"/>
      <c r="D208" s="235" t="s">
        <v>175</v>
      </c>
      <c r="E208" s="247" t="s">
        <v>19</v>
      </c>
      <c r="F208" s="248" t="s">
        <v>177</v>
      </c>
      <c r="G208" s="246"/>
      <c r="H208" s="249">
        <v>506</v>
      </c>
      <c r="I208" s="250"/>
      <c r="J208" s="246"/>
      <c r="K208" s="246"/>
      <c r="L208" s="251"/>
      <c r="M208" s="252"/>
      <c r="N208" s="253"/>
      <c r="O208" s="253"/>
      <c r="P208" s="253"/>
      <c r="Q208" s="253"/>
      <c r="R208" s="253"/>
      <c r="S208" s="253"/>
      <c r="T208" s="25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5" t="s">
        <v>175</v>
      </c>
      <c r="AU208" s="255" t="s">
        <v>79</v>
      </c>
      <c r="AV208" s="14" t="s">
        <v>171</v>
      </c>
      <c r="AW208" s="14" t="s">
        <v>32</v>
      </c>
      <c r="AX208" s="14" t="s">
        <v>77</v>
      </c>
      <c r="AY208" s="255" t="s">
        <v>164</v>
      </c>
    </row>
    <row r="209" s="2" customFormat="1" ht="16.5" customHeight="1">
      <c r="A209" s="41"/>
      <c r="B209" s="42"/>
      <c r="C209" s="215" t="s">
        <v>444</v>
      </c>
      <c r="D209" s="215" t="s">
        <v>166</v>
      </c>
      <c r="E209" s="216" t="s">
        <v>610</v>
      </c>
      <c r="F209" s="217" t="s">
        <v>611</v>
      </c>
      <c r="G209" s="218" t="s">
        <v>200</v>
      </c>
      <c r="H209" s="219">
        <v>506</v>
      </c>
      <c r="I209" s="220"/>
      <c r="J209" s="221">
        <f>ROUND(I209*H209,2)</f>
        <v>0</v>
      </c>
      <c r="K209" s="217" t="s">
        <v>170</v>
      </c>
      <c r="L209" s="47"/>
      <c r="M209" s="222" t="s">
        <v>19</v>
      </c>
      <c r="N209" s="223" t="s">
        <v>41</v>
      </c>
      <c r="O209" s="87"/>
      <c r="P209" s="224">
        <f>O209*H209</f>
        <v>0</v>
      </c>
      <c r="Q209" s="224">
        <v>0</v>
      </c>
      <c r="R209" s="224">
        <f>Q209*H209</f>
        <v>0</v>
      </c>
      <c r="S209" s="224">
        <v>0</v>
      </c>
      <c r="T209" s="225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6" t="s">
        <v>171</v>
      </c>
      <c r="AT209" s="226" t="s">
        <v>166</v>
      </c>
      <c r="AU209" s="226" t="s">
        <v>79</v>
      </c>
      <c r="AY209" s="20" t="s">
        <v>164</v>
      </c>
      <c r="BE209" s="227">
        <f>IF(N209="základní",J209,0)</f>
        <v>0</v>
      </c>
      <c r="BF209" s="227">
        <f>IF(N209="snížená",J209,0)</f>
        <v>0</v>
      </c>
      <c r="BG209" s="227">
        <f>IF(N209="zákl. přenesená",J209,0)</f>
        <v>0</v>
      </c>
      <c r="BH209" s="227">
        <f>IF(N209="sníž. přenesená",J209,0)</f>
        <v>0</v>
      </c>
      <c r="BI209" s="227">
        <f>IF(N209="nulová",J209,0)</f>
        <v>0</v>
      </c>
      <c r="BJ209" s="20" t="s">
        <v>77</v>
      </c>
      <c r="BK209" s="227">
        <f>ROUND(I209*H209,2)</f>
        <v>0</v>
      </c>
      <c r="BL209" s="20" t="s">
        <v>171</v>
      </c>
      <c r="BM209" s="226" t="s">
        <v>1774</v>
      </c>
    </row>
    <row r="210" s="2" customFormat="1">
      <c r="A210" s="41"/>
      <c r="B210" s="42"/>
      <c r="C210" s="43"/>
      <c r="D210" s="228" t="s">
        <v>173</v>
      </c>
      <c r="E210" s="43"/>
      <c r="F210" s="229" t="s">
        <v>613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173</v>
      </c>
      <c r="AU210" s="20" t="s">
        <v>79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1706</v>
      </c>
      <c r="G211" s="234"/>
      <c r="H211" s="238">
        <v>150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79</v>
      </c>
      <c r="AV211" s="13" t="s">
        <v>79</v>
      </c>
      <c r="AW211" s="13" t="s">
        <v>32</v>
      </c>
      <c r="AX211" s="13" t="s">
        <v>70</v>
      </c>
      <c r="AY211" s="244" t="s">
        <v>164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1711</v>
      </c>
      <c r="G212" s="234"/>
      <c r="H212" s="238">
        <v>1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79</v>
      </c>
      <c r="AV212" s="13" t="s">
        <v>79</v>
      </c>
      <c r="AW212" s="13" t="s">
        <v>32</v>
      </c>
      <c r="AX212" s="13" t="s">
        <v>70</v>
      </c>
      <c r="AY212" s="244" t="s">
        <v>164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1717</v>
      </c>
      <c r="G213" s="234"/>
      <c r="H213" s="238">
        <v>5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79</v>
      </c>
      <c r="AV213" s="13" t="s">
        <v>79</v>
      </c>
      <c r="AW213" s="13" t="s">
        <v>32</v>
      </c>
      <c r="AX213" s="13" t="s">
        <v>70</v>
      </c>
      <c r="AY213" s="244" t="s">
        <v>164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1721</v>
      </c>
      <c r="G214" s="234"/>
      <c r="H214" s="238">
        <v>165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79</v>
      </c>
      <c r="AV214" s="13" t="s">
        <v>79</v>
      </c>
      <c r="AW214" s="13" t="s">
        <v>32</v>
      </c>
      <c r="AX214" s="13" t="s">
        <v>70</v>
      </c>
      <c r="AY214" s="244" t="s">
        <v>164</v>
      </c>
    </row>
    <row r="215" s="13" customFormat="1">
      <c r="A215" s="13"/>
      <c r="B215" s="233"/>
      <c r="C215" s="234"/>
      <c r="D215" s="235" t="s">
        <v>175</v>
      </c>
      <c r="E215" s="236" t="s">
        <v>19</v>
      </c>
      <c r="F215" s="237" t="s">
        <v>1725</v>
      </c>
      <c r="G215" s="234"/>
      <c r="H215" s="238">
        <v>185</v>
      </c>
      <c r="I215" s="239"/>
      <c r="J215" s="234"/>
      <c r="K215" s="234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175</v>
      </c>
      <c r="AU215" s="244" t="s">
        <v>79</v>
      </c>
      <c r="AV215" s="13" t="s">
        <v>79</v>
      </c>
      <c r="AW215" s="13" t="s">
        <v>32</v>
      </c>
      <c r="AX215" s="13" t="s">
        <v>70</v>
      </c>
      <c r="AY215" s="244" t="s">
        <v>164</v>
      </c>
    </row>
    <row r="216" s="14" customFormat="1">
      <c r="A216" s="14"/>
      <c r="B216" s="245"/>
      <c r="C216" s="246"/>
      <c r="D216" s="235" t="s">
        <v>175</v>
      </c>
      <c r="E216" s="247" t="s">
        <v>19</v>
      </c>
      <c r="F216" s="248" t="s">
        <v>177</v>
      </c>
      <c r="G216" s="246"/>
      <c r="H216" s="249">
        <v>506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175</v>
      </c>
      <c r="AU216" s="255" t="s">
        <v>79</v>
      </c>
      <c r="AV216" s="14" t="s">
        <v>171</v>
      </c>
      <c r="AW216" s="14" t="s">
        <v>32</v>
      </c>
      <c r="AX216" s="14" t="s">
        <v>77</v>
      </c>
      <c r="AY216" s="255" t="s">
        <v>164</v>
      </c>
    </row>
    <row r="217" s="2" customFormat="1" ht="16.5" customHeight="1">
      <c r="A217" s="41"/>
      <c r="B217" s="42"/>
      <c r="C217" s="215" t="s">
        <v>450</v>
      </c>
      <c r="D217" s="215" t="s">
        <v>166</v>
      </c>
      <c r="E217" s="216" t="s">
        <v>623</v>
      </c>
      <c r="F217" s="217" t="s">
        <v>624</v>
      </c>
      <c r="G217" s="218" t="s">
        <v>385</v>
      </c>
      <c r="H217" s="219">
        <v>2</v>
      </c>
      <c r="I217" s="220"/>
      <c r="J217" s="221">
        <f>ROUND(I217*H217,2)</f>
        <v>0</v>
      </c>
      <c r="K217" s="217" t="s">
        <v>170</v>
      </c>
      <c r="L217" s="47"/>
      <c r="M217" s="222" t="s">
        <v>19</v>
      </c>
      <c r="N217" s="223" t="s">
        <v>41</v>
      </c>
      <c r="O217" s="87"/>
      <c r="P217" s="224">
        <f>O217*H217</f>
        <v>0</v>
      </c>
      <c r="Q217" s="224">
        <v>0.45937290600000003</v>
      </c>
      <c r="R217" s="224">
        <f>Q217*H217</f>
        <v>0.91874581200000005</v>
      </c>
      <c r="S217" s="224">
        <v>0</v>
      </c>
      <c r="T217" s="225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6" t="s">
        <v>171</v>
      </c>
      <c r="AT217" s="226" t="s">
        <v>166</v>
      </c>
      <c r="AU217" s="226" t="s">
        <v>79</v>
      </c>
      <c r="AY217" s="20" t="s">
        <v>164</v>
      </c>
      <c r="BE217" s="227">
        <f>IF(N217="základní",J217,0)</f>
        <v>0</v>
      </c>
      <c r="BF217" s="227">
        <f>IF(N217="snížená",J217,0)</f>
        <v>0</v>
      </c>
      <c r="BG217" s="227">
        <f>IF(N217="zákl. přenesená",J217,0)</f>
        <v>0</v>
      </c>
      <c r="BH217" s="227">
        <f>IF(N217="sníž. přenesená",J217,0)</f>
        <v>0</v>
      </c>
      <c r="BI217" s="227">
        <f>IF(N217="nulová",J217,0)</f>
        <v>0</v>
      </c>
      <c r="BJ217" s="20" t="s">
        <v>77</v>
      </c>
      <c r="BK217" s="227">
        <f>ROUND(I217*H217,2)</f>
        <v>0</v>
      </c>
      <c r="BL217" s="20" t="s">
        <v>171</v>
      </c>
      <c r="BM217" s="226" t="s">
        <v>1775</v>
      </c>
    </row>
    <row r="218" s="2" customFormat="1">
      <c r="A218" s="41"/>
      <c r="B218" s="42"/>
      <c r="C218" s="43"/>
      <c r="D218" s="228" t="s">
        <v>173</v>
      </c>
      <c r="E218" s="43"/>
      <c r="F218" s="229" t="s">
        <v>626</v>
      </c>
      <c r="G218" s="43"/>
      <c r="H218" s="43"/>
      <c r="I218" s="230"/>
      <c r="J218" s="43"/>
      <c r="K218" s="43"/>
      <c r="L218" s="47"/>
      <c r="M218" s="231"/>
      <c r="N218" s="232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173</v>
      </c>
      <c r="AU218" s="20" t="s">
        <v>79</v>
      </c>
    </row>
    <row r="219" s="12" customFormat="1" ht="22.8" customHeight="1">
      <c r="A219" s="12"/>
      <c r="B219" s="199"/>
      <c r="C219" s="200"/>
      <c r="D219" s="201" t="s">
        <v>69</v>
      </c>
      <c r="E219" s="213" t="s">
        <v>658</v>
      </c>
      <c r="F219" s="213" t="s">
        <v>659</v>
      </c>
      <c r="G219" s="200"/>
      <c r="H219" s="200"/>
      <c r="I219" s="203"/>
      <c r="J219" s="214">
        <f>BK219</f>
        <v>0</v>
      </c>
      <c r="K219" s="200"/>
      <c r="L219" s="205"/>
      <c r="M219" s="206"/>
      <c r="N219" s="207"/>
      <c r="O219" s="207"/>
      <c r="P219" s="208">
        <f>SUM(P220:P233)</f>
        <v>0</v>
      </c>
      <c r="Q219" s="207"/>
      <c r="R219" s="208">
        <f>SUM(R220:R233)</f>
        <v>6.0720000000000001</v>
      </c>
      <c r="S219" s="207"/>
      <c r="T219" s="209">
        <f>SUM(T220:T233)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0" t="s">
        <v>77</v>
      </c>
      <c r="AT219" s="211" t="s">
        <v>69</v>
      </c>
      <c r="AU219" s="211" t="s">
        <v>77</v>
      </c>
      <c r="AY219" s="210" t="s">
        <v>164</v>
      </c>
      <c r="BK219" s="212">
        <f>SUM(BK220:BK233)</f>
        <v>0</v>
      </c>
    </row>
    <row r="220" s="2" customFormat="1" ht="33" customHeight="1">
      <c r="A220" s="41"/>
      <c r="B220" s="42"/>
      <c r="C220" s="215" t="s">
        <v>455</v>
      </c>
      <c r="D220" s="215" t="s">
        <v>166</v>
      </c>
      <c r="E220" s="216" t="s">
        <v>916</v>
      </c>
      <c r="F220" s="217" t="s">
        <v>1042</v>
      </c>
      <c r="G220" s="218" t="s">
        <v>200</v>
      </c>
      <c r="H220" s="219">
        <v>506</v>
      </c>
      <c r="I220" s="220"/>
      <c r="J220" s="221">
        <f>ROUND(I220*H220,2)</f>
        <v>0</v>
      </c>
      <c r="K220" s="217" t="s">
        <v>19</v>
      </c>
      <c r="L220" s="47"/>
      <c r="M220" s="222" t="s">
        <v>19</v>
      </c>
      <c r="N220" s="223" t="s">
        <v>41</v>
      </c>
      <c r="O220" s="87"/>
      <c r="P220" s="224">
        <f>O220*H220</f>
        <v>0</v>
      </c>
      <c r="Q220" s="224">
        <v>0.0060000000000000001</v>
      </c>
      <c r="R220" s="224">
        <f>Q220*H220</f>
        <v>3.036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79</v>
      </c>
      <c r="AY220" s="20" t="s">
        <v>164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77</v>
      </c>
      <c r="BK220" s="227">
        <f>ROUND(I220*H220,2)</f>
        <v>0</v>
      </c>
      <c r="BL220" s="20" t="s">
        <v>171</v>
      </c>
      <c r="BM220" s="226" t="s">
        <v>1776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1706</v>
      </c>
      <c r="G221" s="234"/>
      <c r="H221" s="238">
        <v>150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79</v>
      </c>
      <c r="AV221" s="13" t="s">
        <v>79</v>
      </c>
      <c r="AW221" s="13" t="s">
        <v>32</v>
      </c>
      <c r="AX221" s="13" t="s">
        <v>70</v>
      </c>
      <c r="AY221" s="244" t="s">
        <v>164</v>
      </c>
    </row>
    <row r="222" s="13" customFormat="1">
      <c r="A222" s="13"/>
      <c r="B222" s="233"/>
      <c r="C222" s="234"/>
      <c r="D222" s="235" t="s">
        <v>175</v>
      </c>
      <c r="E222" s="236" t="s">
        <v>19</v>
      </c>
      <c r="F222" s="237" t="s">
        <v>1711</v>
      </c>
      <c r="G222" s="234"/>
      <c r="H222" s="238">
        <v>1</v>
      </c>
      <c r="I222" s="239"/>
      <c r="J222" s="234"/>
      <c r="K222" s="234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175</v>
      </c>
      <c r="AU222" s="244" t="s">
        <v>79</v>
      </c>
      <c r="AV222" s="13" t="s">
        <v>79</v>
      </c>
      <c r="AW222" s="13" t="s">
        <v>32</v>
      </c>
      <c r="AX222" s="13" t="s">
        <v>70</v>
      </c>
      <c r="AY222" s="244" t="s">
        <v>164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1717</v>
      </c>
      <c r="G223" s="234"/>
      <c r="H223" s="238">
        <v>5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79</v>
      </c>
      <c r="AV223" s="13" t="s">
        <v>79</v>
      </c>
      <c r="AW223" s="13" t="s">
        <v>32</v>
      </c>
      <c r="AX223" s="13" t="s">
        <v>70</v>
      </c>
      <c r="AY223" s="244" t="s">
        <v>164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1721</v>
      </c>
      <c r="G224" s="234"/>
      <c r="H224" s="238">
        <v>165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79</v>
      </c>
      <c r="AV224" s="13" t="s">
        <v>79</v>
      </c>
      <c r="AW224" s="13" t="s">
        <v>32</v>
      </c>
      <c r="AX224" s="13" t="s">
        <v>70</v>
      </c>
      <c r="AY224" s="244" t="s">
        <v>164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1725</v>
      </c>
      <c r="G225" s="234"/>
      <c r="H225" s="238">
        <v>185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79</v>
      </c>
      <c r="AV225" s="13" t="s">
        <v>79</v>
      </c>
      <c r="AW225" s="13" t="s">
        <v>32</v>
      </c>
      <c r="AX225" s="13" t="s">
        <v>70</v>
      </c>
      <c r="AY225" s="244" t="s">
        <v>164</v>
      </c>
    </row>
    <row r="226" s="14" customFormat="1">
      <c r="A226" s="14"/>
      <c r="B226" s="245"/>
      <c r="C226" s="246"/>
      <c r="D226" s="235" t="s">
        <v>175</v>
      </c>
      <c r="E226" s="247" t="s">
        <v>19</v>
      </c>
      <c r="F226" s="248" t="s">
        <v>177</v>
      </c>
      <c r="G226" s="246"/>
      <c r="H226" s="249">
        <v>506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175</v>
      </c>
      <c r="AU226" s="255" t="s">
        <v>79</v>
      </c>
      <c r="AV226" s="14" t="s">
        <v>171</v>
      </c>
      <c r="AW226" s="14" t="s">
        <v>32</v>
      </c>
      <c r="AX226" s="14" t="s">
        <v>77</v>
      </c>
      <c r="AY226" s="255" t="s">
        <v>164</v>
      </c>
    </row>
    <row r="227" s="2" customFormat="1" ht="24.15" customHeight="1">
      <c r="A227" s="41"/>
      <c r="B227" s="42"/>
      <c r="C227" s="215" t="s">
        <v>665</v>
      </c>
      <c r="D227" s="215" t="s">
        <v>166</v>
      </c>
      <c r="E227" s="216" t="s">
        <v>921</v>
      </c>
      <c r="F227" s="217" t="s">
        <v>1044</v>
      </c>
      <c r="G227" s="218" t="s">
        <v>200</v>
      </c>
      <c r="H227" s="219">
        <v>506</v>
      </c>
      <c r="I227" s="220"/>
      <c r="J227" s="221">
        <f>ROUND(I227*H227,2)</f>
        <v>0</v>
      </c>
      <c r="K227" s="217" t="s">
        <v>19</v>
      </c>
      <c r="L227" s="47"/>
      <c r="M227" s="222" t="s">
        <v>19</v>
      </c>
      <c r="N227" s="223" t="s">
        <v>41</v>
      </c>
      <c r="O227" s="87"/>
      <c r="P227" s="224">
        <f>O227*H227</f>
        <v>0</v>
      </c>
      <c r="Q227" s="224">
        <v>0.0060000000000000001</v>
      </c>
      <c r="R227" s="224">
        <f>Q227*H227</f>
        <v>3.036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171</v>
      </c>
      <c r="AT227" s="226" t="s">
        <v>166</v>
      </c>
      <c r="AU227" s="226" t="s">
        <v>79</v>
      </c>
      <c r="AY227" s="20" t="s">
        <v>164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77</v>
      </c>
      <c r="BK227" s="227">
        <f>ROUND(I227*H227,2)</f>
        <v>0</v>
      </c>
      <c r="BL227" s="20" t="s">
        <v>171</v>
      </c>
      <c r="BM227" s="226" t="s">
        <v>1777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1706</v>
      </c>
      <c r="G228" s="234"/>
      <c r="H228" s="238">
        <v>150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79</v>
      </c>
      <c r="AV228" s="13" t="s">
        <v>79</v>
      </c>
      <c r="AW228" s="13" t="s">
        <v>32</v>
      </c>
      <c r="AX228" s="13" t="s">
        <v>70</v>
      </c>
      <c r="AY228" s="244" t="s">
        <v>164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1711</v>
      </c>
      <c r="G229" s="234"/>
      <c r="H229" s="238">
        <v>1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79</v>
      </c>
      <c r="AV229" s="13" t="s">
        <v>79</v>
      </c>
      <c r="AW229" s="13" t="s">
        <v>32</v>
      </c>
      <c r="AX229" s="13" t="s">
        <v>70</v>
      </c>
      <c r="AY229" s="244" t="s">
        <v>164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1717</v>
      </c>
      <c r="G230" s="234"/>
      <c r="H230" s="238">
        <v>5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79</v>
      </c>
      <c r="AV230" s="13" t="s">
        <v>79</v>
      </c>
      <c r="AW230" s="13" t="s">
        <v>32</v>
      </c>
      <c r="AX230" s="13" t="s">
        <v>70</v>
      </c>
      <c r="AY230" s="244" t="s">
        <v>164</v>
      </c>
    </row>
    <row r="231" s="13" customFormat="1">
      <c r="A231" s="13"/>
      <c r="B231" s="233"/>
      <c r="C231" s="234"/>
      <c r="D231" s="235" t="s">
        <v>175</v>
      </c>
      <c r="E231" s="236" t="s">
        <v>19</v>
      </c>
      <c r="F231" s="237" t="s">
        <v>1721</v>
      </c>
      <c r="G231" s="234"/>
      <c r="H231" s="238">
        <v>165</v>
      </c>
      <c r="I231" s="239"/>
      <c r="J231" s="234"/>
      <c r="K231" s="234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175</v>
      </c>
      <c r="AU231" s="244" t="s">
        <v>79</v>
      </c>
      <c r="AV231" s="13" t="s">
        <v>79</v>
      </c>
      <c r="AW231" s="13" t="s">
        <v>32</v>
      </c>
      <c r="AX231" s="13" t="s">
        <v>70</v>
      </c>
      <c r="AY231" s="244" t="s">
        <v>164</v>
      </c>
    </row>
    <row r="232" s="13" customFormat="1">
      <c r="A232" s="13"/>
      <c r="B232" s="233"/>
      <c r="C232" s="234"/>
      <c r="D232" s="235" t="s">
        <v>175</v>
      </c>
      <c r="E232" s="236" t="s">
        <v>19</v>
      </c>
      <c r="F232" s="237" t="s">
        <v>1725</v>
      </c>
      <c r="G232" s="234"/>
      <c r="H232" s="238">
        <v>185</v>
      </c>
      <c r="I232" s="239"/>
      <c r="J232" s="234"/>
      <c r="K232" s="234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175</v>
      </c>
      <c r="AU232" s="244" t="s">
        <v>79</v>
      </c>
      <c r="AV232" s="13" t="s">
        <v>79</v>
      </c>
      <c r="AW232" s="13" t="s">
        <v>32</v>
      </c>
      <c r="AX232" s="13" t="s">
        <v>70</v>
      </c>
      <c r="AY232" s="244" t="s">
        <v>164</v>
      </c>
    </row>
    <row r="233" s="14" customFormat="1">
      <c r="A233" s="14"/>
      <c r="B233" s="245"/>
      <c r="C233" s="246"/>
      <c r="D233" s="235" t="s">
        <v>175</v>
      </c>
      <c r="E233" s="247" t="s">
        <v>19</v>
      </c>
      <c r="F233" s="248" t="s">
        <v>177</v>
      </c>
      <c r="G233" s="246"/>
      <c r="H233" s="249">
        <v>506</v>
      </c>
      <c r="I233" s="250"/>
      <c r="J233" s="246"/>
      <c r="K233" s="246"/>
      <c r="L233" s="251"/>
      <c r="M233" s="252"/>
      <c r="N233" s="253"/>
      <c r="O233" s="253"/>
      <c r="P233" s="253"/>
      <c r="Q233" s="253"/>
      <c r="R233" s="253"/>
      <c r="S233" s="253"/>
      <c r="T233" s="25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5" t="s">
        <v>175</v>
      </c>
      <c r="AU233" s="255" t="s">
        <v>79</v>
      </c>
      <c r="AV233" s="14" t="s">
        <v>171</v>
      </c>
      <c r="AW233" s="14" t="s">
        <v>32</v>
      </c>
      <c r="AX233" s="14" t="s">
        <v>77</v>
      </c>
      <c r="AY233" s="255" t="s">
        <v>164</v>
      </c>
    </row>
    <row r="234" s="12" customFormat="1" ht="22.8" customHeight="1">
      <c r="A234" s="12"/>
      <c r="B234" s="199"/>
      <c r="C234" s="200"/>
      <c r="D234" s="201" t="s">
        <v>69</v>
      </c>
      <c r="E234" s="213" t="s">
        <v>448</v>
      </c>
      <c r="F234" s="213" t="s">
        <v>449</v>
      </c>
      <c r="G234" s="200"/>
      <c r="H234" s="200"/>
      <c r="I234" s="203"/>
      <c r="J234" s="214">
        <f>BK234</f>
        <v>0</v>
      </c>
      <c r="K234" s="200"/>
      <c r="L234" s="205"/>
      <c r="M234" s="206"/>
      <c r="N234" s="207"/>
      <c r="O234" s="207"/>
      <c r="P234" s="208">
        <f>SUM(P235:P238)</f>
        <v>0</v>
      </c>
      <c r="Q234" s="207"/>
      <c r="R234" s="208">
        <f>SUM(R235:R238)</f>
        <v>0</v>
      </c>
      <c r="S234" s="207"/>
      <c r="T234" s="209">
        <f>SUM(T235:T238)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10" t="s">
        <v>77</v>
      </c>
      <c r="AT234" s="211" t="s">
        <v>69</v>
      </c>
      <c r="AU234" s="211" t="s">
        <v>77</v>
      </c>
      <c r="AY234" s="210" t="s">
        <v>164</v>
      </c>
      <c r="BK234" s="212">
        <f>SUM(BK235:BK238)</f>
        <v>0</v>
      </c>
    </row>
    <row r="235" s="2" customFormat="1" ht="24.15" customHeight="1">
      <c r="A235" s="41"/>
      <c r="B235" s="42"/>
      <c r="C235" s="215" t="s">
        <v>670</v>
      </c>
      <c r="D235" s="215" t="s">
        <v>166</v>
      </c>
      <c r="E235" s="216" t="s">
        <v>451</v>
      </c>
      <c r="F235" s="217" t="s">
        <v>452</v>
      </c>
      <c r="G235" s="218" t="s">
        <v>295</v>
      </c>
      <c r="H235" s="219">
        <v>9.5540000000000003</v>
      </c>
      <c r="I235" s="220"/>
      <c r="J235" s="221">
        <f>ROUND(I235*H235,2)</f>
        <v>0</v>
      </c>
      <c r="K235" s="217" t="s">
        <v>170</v>
      </c>
      <c r="L235" s="47"/>
      <c r="M235" s="222" t="s">
        <v>19</v>
      </c>
      <c r="N235" s="223" t="s">
        <v>41</v>
      </c>
      <c r="O235" s="87"/>
      <c r="P235" s="224">
        <f>O235*H235</f>
        <v>0</v>
      </c>
      <c r="Q235" s="224">
        <v>0</v>
      </c>
      <c r="R235" s="224">
        <f>Q235*H235</f>
        <v>0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171</v>
      </c>
      <c r="AT235" s="226" t="s">
        <v>166</v>
      </c>
      <c r="AU235" s="226" t="s">
        <v>79</v>
      </c>
      <c r="AY235" s="20" t="s">
        <v>164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77</v>
      </c>
      <c r="BK235" s="227">
        <f>ROUND(I235*H235,2)</f>
        <v>0</v>
      </c>
      <c r="BL235" s="20" t="s">
        <v>171</v>
      </c>
      <c r="BM235" s="226" t="s">
        <v>1778</v>
      </c>
    </row>
    <row r="236" s="2" customFormat="1">
      <c r="A236" s="41"/>
      <c r="B236" s="42"/>
      <c r="C236" s="43"/>
      <c r="D236" s="228" t="s">
        <v>173</v>
      </c>
      <c r="E236" s="43"/>
      <c r="F236" s="229" t="s">
        <v>454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173</v>
      </c>
      <c r="AU236" s="20" t="s">
        <v>79</v>
      </c>
    </row>
    <row r="237" s="2" customFormat="1" ht="33" customHeight="1">
      <c r="A237" s="41"/>
      <c r="B237" s="42"/>
      <c r="C237" s="215" t="s">
        <v>676</v>
      </c>
      <c r="D237" s="215" t="s">
        <v>166</v>
      </c>
      <c r="E237" s="216" t="s">
        <v>456</v>
      </c>
      <c r="F237" s="217" t="s">
        <v>457</v>
      </c>
      <c r="G237" s="218" t="s">
        <v>295</v>
      </c>
      <c r="H237" s="219">
        <v>9.5540000000000003</v>
      </c>
      <c r="I237" s="220"/>
      <c r="J237" s="221">
        <f>ROUND(I237*H237,2)</f>
        <v>0</v>
      </c>
      <c r="K237" s="217" t="s">
        <v>170</v>
      </c>
      <c r="L237" s="47"/>
      <c r="M237" s="222" t="s">
        <v>19</v>
      </c>
      <c r="N237" s="223" t="s">
        <v>41</v>
      </c>
      <c r="O237" s="87"/>
      <c r="P237" s="224">
        <f>O237*H237</f>
        <v>0</v>
      </c>
      <c r="Q237" s="224">
        <v>0</v>
      </c>
      <c r="R237" s="224">
        <f>Q237*H237</f>
        <v>0</v>
      </c>
      <c r="S237" s="224">
        <v>0</v>
      </c>
      <c r="T237" s="225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6" t="s">
        <v>171</v>
      </c>
      <c r="AT237" s="226" t="s">
        <v>166</v>
      </c>
      <c r="AU237" s="226" t="s">
        <v>79</v>
      </c>
      <c r="AY237" s="20" t="s">
        <v>164</v>
      </c>
      <c r="BE237" s="227">
        <f>IF(N237="základní",J237,0)</f>
        <v>0</v>
      </c>
      <c r="BF237" s="227">
        <f>IF(N237="snížená",J237,0)</f>
        <v>0</v>
      </c>
      <c r="BG237" s="227">
        <f>IF(N237="zákl. přenesená",J237,0)</f>
        <v>0</v>
      </c>
      <c r="BH237" s="227">
        <f>IF(N237="sníž. přenesená",J237,0)</f>
        <v>0</v>
      </c>
      <c r="BI237" s="227">
        <f>IF(N237="nulová",J237,0)</f>
        <v>0</v>
      </c>
      <c r="BJ237" s="20" t="s">
        <v>77</v>
      </c>
      <c r="BK237" s="227">
        <f>ROUND(I237*H237,2)</f>
        <v>0</v>
      </c>
      <c r="BL237" s="20" t="s">
        <v>171</v>
      </c>
      <c r="BM237" s="226" t="s">
        <v>1779</v>
      </c>
    </row>
    <row r="238" s="2" customFormat="1">
      <c r="A238" s="41"/>
      <c r="B238" s="42"/>
      <c r="C238" s="43"/>
      <c r="D238" s="228" t="s">
        <v>173</v>
      </c>
      <c r="E238" s="43"/>
      <c r="F238" s="229" t="s">
        <v>459</v>
      </c>
      <c r="G238" s="43"/>
      <c r="H238" s="43"/>
      <c r="I238" s="230"/>
      <c r="J238" s="43"/>
      <c r="K238" s="43"/>
      <c r="L238" s="47"/>
      <c r="M238" s="287"/>
      <c r="N238" s="288"/>
      <c r="O238" s="289"/>
      <c r="P238" s="289"/>
      <c r="Q238" s="289"/>
      <c r="R238" s="289"/>
      <c r="S238" s="289"/>
      <c r="T238" s="290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173</v>
      </c>
      <c r="AU238" s="20" t="s">
        <v>79</v>
      </c>
    </row>
    <row r="239" s="2" customFormat="1" ht="6.96" customHeight="1">
      <c r="A239" s="41"/>
      <c r="B239" s="62"/>
      <c r="C239" s="63"/>
      <c r="D239" s="63"/>
      <c r="E239" s="63"/>
      <c r="F239" s="63"/>
      <c r="G239" s="63"/>
      <c r="H239" s="63"/>
      <c r="I239" s="63"/>
      <c r="J239" s="63"/>
      <c r="K239" s="63"/>
      <c r="L239" s="47"/>
      <c r="M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</row>
  </sheetData>
  <sheetProtection sheet="1" autoFilter="0" formatColumns="0" formatRows="0" objects="1" scenarios="1" spinCount="100000" saltValue="cijiICSIQ/V8tCjCQJjUFHDDBfv27rAbIvkKzX0I2ap6aS5LJdtD+FnqvZlyJX1qkkkj3tqFZs9kvvyabkCl+w==" hashValue="dkYaGQbIUi2M0VxqZGtmAYkZSVduXyw/gOoWBt4hoj0rkxQMfgC05apIIGsWxDNRXttu54gHaC1XZcxMh2H2eg==" algorithmName="SHA-512" password="CC51"/>
  <autoFilter ref="C88:K23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93" r:id="rId1" display="https://podminky.urs.cz/item/CS_URS_2025_01/850245121"/>
    <hyperlink ref="F95" r:id="rId2" display="https://podminky.urs.cz/item/CS_URS_2025_01/857241131"/>
    <hyperlink ref="F105" r:id="rId3" display="https://podminky.urs.cz/item/CS_URS_2025_01/871161211"/>
    <hyperlink ref="F112" r:id="rId4" display="https://podminky.urs.cz/item/CS_URS_2025_01/871171211"/>
    <hyperlink ref="F119" r:id="rId5" display="https://podminky.urs.cz/item/CS_URS_2025_01/871181211"/>
    <hyperlink ref="F126" r:id="rId6" display="https://podminky.urs.cz/item/CS_URS_2025_01/871211211"/>
    <hyperlink ref="F133" r:id="rId7" display="https://podminky.urs.cz/item/CS_URS_2025_01/871241221"/>
    <hyperlink ref="F140" r:id="rId8" display="https://podminky.urs.cz/item/CS_URS_2025_01/877162001"/>
    <hyperlink ref="F147" r:id="rId9" display="https://podminky.urs.cz/item/CS_URS_2025_01/877172001"/>
    <hyperlink ref="F154" r:id="rId10" display="https://podminky.urs.cz/item/CS_URS_2025_01/877182001"/>
    <hyperlink ref="F160" r:id="rId11" display="https://podminky.urs.cz/item/CS_URS_2025_01/877211120"/>
    <hyperlink ref="F167" r:id="rId12" display="https://podminky.urs.cz/item/CS_URS_2025_01/877212001"/>
    <hyperlink ref="F175" r:id="rId13" display="https://podminky.urs.cz/item/CS_URS_2025_01/877212011"/>
    <hyperlink ref="F181" r:id="rId14" display="https://podminky.urs.cz/item/CS_URS_2025_01/877232001"/>
    <hyperlink ref="F189" r:id="rId15" display="https://podminky.urs.cz/item/CS_URS_2025_01/877232011"/>
    <hyperlink ref="F196" r:id="rId16" display="https://podminky.urs.cz/item/CS_URS_2025_01/877241122"/>
    <hyperlink ref="F202" r:id="rId17" display="https://podminky.urs.cz/item/CS_URS_2025_01/892233122"/>
    <hyperlink ref="F210" r:id="rId18" display="https://podminky.urs.cz/item/CS_URS_2025_01/892241111"/>
    <hyperlink ref="F218" r:id="rId19" display="https://podminky.urs.cz/item/CS_URS_2025_01/892372111"/>
    <hyperlink ref="F236" r:id="rId20" display="https://podminky.urs.cz/item/CS_URS_2025_01/998276101"/>
    <hyperlink ref="F238" r:id="rId21" display="https://podminky.urs.cz/item/CS_URS_2025_01/998276125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NBLenovo\Miloslav Výskala</dc:creator>
  <cp:lastModifiedBy>NBLenovo\Miloslav Výskala</cp:lastModifiedBy>
  <dcterms:created xsi:type="dcterms:W3CDTF">2025-05-15T08:00:05Z</dcterms:created>
  <dcterms:modified xsi:type="dcterms:W3CDTF">2025-05-15T08:00:26Z</dcterms:modified>
</cp:coreProperties>
</file>