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S:\Mencova\PROJEKCE\Pomezí voda_kanal\rozpočet\"/>
    </mc:Choice>
  </mc:AlternateContent>
  <bookViews>
    <workbookView xWindow="0" yWindow="0" windowWidth="0" windowHeight="0"/>
  </bookViews>
  <sheets>
    <sheet name="Rekapitulace stavby" sheetId="1" r:id="rId1"/>
    <sheet name="SO01 - Vodovodní řad V" sheetId="2" r:id="rId2"/>
    <sheet name="SO02 - Kanalizační stoka S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'SO01 - Vodovodní řad V'!$C$124:$K$209</definedName>
    <definedName name="_xlnm.Print_Area" localSheetId="1">'SO01 - Vodovodní řad V'!$C$4:$J$76,'SO01 - Vodovodní řad V'!$C$82:$J$106,'SO01 - Vodovodní řad V'!$C$112:$J$209</definedName>
    <definedName name="_xlnm.Print_Titles" localSheetId="1">'SO01 - Vodovodní řad V'!$124:$124</definedName>
    <definedName name="_xlnm._FilterDatabase" localSheetId="2" hidden="1">'SO02 - Kanalizační stoka S'!$C$122:$K$195</definedName>
    <definedName name="_xlnm.Print_Area" localSheetId="2">'SO02 - Kanalizační stoka S'!$C$4:$J$76,'SO02 - Kanalizační stoka S'!$C$82:$J$104,'SO02 - Kanalizační stoka S'!$C$110:$J$195</definedName>
    <definedName name="_xlnm.Print_Titles" localSheetId="2">'SO02 - Kanalizační stoka S'!$122:$122</definedName>
    <definedName name="_xlnm._FilterDatabase" localSheetId="3" hidden="1">'VRN - Vedlejší rozpočtové...'!$C$119:$K$132</definedName>
    <definedName name="_xlnm.Print_Area" localSheetId="3">'VRN - Vedlejší rozpočtové...'!$C$4:$J$76,'VRN - Vedlejší rozpočtové...'!$C$82:$J$101,'VRN - Vedlejší rozpočtové...'!$C$107:$J$132</definedName>
    <definedName name="_xlnm.Print_Titles" localSheetId="3">'VRN - Vedlejší rozpočtové...'!$119:$119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F114"/>
  <c r="E112"/>
  <c r="F89"/>
  <c r="E87"/>
  <c r="J24"/>
  <c r="E24"/>
  <c r="J117"/>
  <c r="J23"/>
  <c r="J21"/>
  <c r="E21"/>
  <c r="J116"/>
  <c r="J20"/>
  <c r="J18"/>
  <c r="E18"/>
  <c r="F92"/>
  <c r="J17"/>
  <c r="J15"/>
  <c r="E15"/>
  <c r="F91"/>
  <c r="J14"/>
  <c r="J12"/>
  <c r="J89"/>
  <c r="E7"/>
  <c r="E110"/>
  <c i="3" r="J37"/>
  <c r="J36"/>
  <c i="1" r="AY96"/>
  <c i="3" r="J35"/>
  <c i="1" r="AX96"/>
  <c i="3" r="BI195"/>
  <c r="BH195"/>
  <c r="BG195"/>
  <c r="BF195"/>
  <c r="T195"/>
  <c r="T194"/>
  <c r="R195"/>
  <c r="R194"/>
  <c r="P195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T161"/>
  <c r="R162"/>
  <c r="R161"/>
  <c r="P162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F117"/>
  <c r="E115"/>
  <c r="F89"/>
  <c r="E87"/>
  <c r="J24"/>
  <c r="E24"/>
  <c r="J120"/>
  <c r="J23"/>
  <c r="J21"/>
  <c r="E21"/>
  <c r="J91"/>
  <c r="J20"/>
  <c r="J18"/>
  <c r="E18"/>
  <c r="F120"/>
  <c r="J17"/>
  <c r="J15"/>
  <c r="E15"/>
  <c r="F91"/>
  <c r="J14"/>
  <c r="J12"/>
  <c r="J117"/>
  <c r="E7"/>
  <c r="E113"/>
  <c i="2" r="J37"/>
  <c r="J36"/>
  <c i="1" r="AY95"/>
  <c i="2" r="J35"/>
  <c i="1" r="AX95"/>
  <c i="2" r="BI209"/>
  <c r="BH209"/>
  <c r="BG209"/>
  <c r="BF209"/>
  <c r="T209"/>
  <c r="T208"/>
  <c r="R209"/>
  <c r="R208"/>
  <c r="P209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T201"/>
  <c r="R202"/>
  <c r="R201"/>
  <c r="P202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F119"/>
  <c r="E117"/>
  <c r="F89"/>
  <c r="E87"/>
  <c r="J24"/>
  <c r="E24"/>
  <c r="J122"/>
  <c r="J23"/>
  <c r="J21"/>
  <c r="E21"/>
  <c r="J91"/>
  <c r="J20"/>
  <c r="J18"/>
  <c r="E18"/>
  <c r="F92"/>
  <c r="J17"/>
  <c r="J15"/>
  <c r="E15"/>
  <c r="F121"/>
  <c r="J14"/>
  <c r="J12"/>
  <c r="J89"/>
  <c r="E7"/>
  <c r="E115"/>
  <c i="1" r="L90"/>
  <c r="AM90"/>
  <c r="AM89"/>
  <c r="L89"/>
  <c r="AM87"/>
  <c r="L87"/>
  <c r="L85"/>
  <c r="L84"/>
  <c i="2" r="BK192"/>
  <c r="BK188"/>
  <c r="BK183"/>
  <c r="BK207"/>
  <c r="J153"/>
  <c r="BK139"/>
  <c i="1" r="AS94"/>
  <c i="2" r="BK135"/>
  <c r="J175"/>
  <c r="BK164"/>
  <c r="BK157"/>
  <c r="BK140"/>
  <c r="F36"/>
  <c i="3" r="BK193"/>
  <c r="J173"/>
  <c r="BK179"/>
  <c i="4" r="BK128"/>
  <c r="J123"/>
  <c i="2" r="J209"/>
  <c r="J189"/>
  <c r="J185"/>
  <c r="J177"/>
  <c r="BK158"/>
  <c r="J142"/>
  <c r="J133"/>
  <c r="BK151"/>
  <c r="BK137"/>
  <c r="BK209"/>
  <c r="J171"/>
  <c r="BK165"/>
  <c r="BK161"/>
  <c r="BK159"/>
  <c r="J151"/>
  <c r="BK132"/>
  <c i="3" r="BK181"/>
  <c r="J178"/>
  <c r="BK145"/>
  <c r="J128"/>
  <c r="BK188"/>
  <c r="J154"/>
  <c r="J190"/>
  <c r="BK133"/>
  <c r="BK171"/>
  <c r="J189"/>
  <c r="J141"/>
  <c i="4" r="J128"/>
  <c i="2" r="BK195"/>
  <c r="BK191"/>
  <c r="BK185"/>
  <c r="J180"/>
  <c r="J206"/>
  <c r="J147"/>
  <c r="J135"/>
  <c r="BK168"/>
  <c r="J141"/>
  <c r="J199"/>
  <c r="J174"/>
  <c r="J169"/>
  <c r="J160"/>
  <c r="BK153"/>
  <c r="J136"/>
  <c r="J128"/>
  <c i="3" r="J142"/>
  <c r="J182"/>
  <c r="J159"/>
  <c r="BK134"/>
  <c r="J172"/>
  <c r="J135"/>
  <c r="J146"/>
  <c r="J181"/>
  <c r="J171"/>
  <c r="BK128"/>
  <c r="J180"/>
  <c r="J148"/>
  <c r="BK191"/>
  <c r="BK130"/>
  <c r="BK127"/>
  <c i="4" r="BK129"/>
  <c i="2" r="BK194"/>
  <c r="J182"/>
  <c r="BK130"/>
  <c r="J204"/>
  <c r="J152"/>
  <c r="J137"/>
  <c r="BK154"/>
  <c r="J138"/>
  <c r="J202"/>
  <c r="BK175"/>
  <c r="J170"/>
  <c r="J164"/>
  <c r="J150"/>
  <c r="J131"/>
  <c i="3" r="BK164"/>
  <c r="BK165"/>
  <c r="J152"/>
  <c r="BK189"/>
  <c r="BK149"/>
  <c r="BK178"/>
  <c r="J145"/>
  <c r="J134"/>
  <c r="BK180"/>
  <c r="J165"/>
  <c r="J193"/>
  <c r="J157"/>
  <c i="2" r="J193"/>
  <c r="J187"/>
  <c r="BK179"/>
  <c r="BK204"/>
  <c r="J145"/>
  <c i="3" r="J185"/>
  <c r="BK152"/>
  <c r="BK132"/>
  <c r="J130"/>
  <c r="BK176"/>
  <c i="4" r="J129"/>
  <c r="BK131"/>
  <c i="2" r="J195"/>
  <c r="BK189"/>
  <c r="BK182"/>
  <c r="BK205"/>
  <c r="BK150"/>
  <c r="J130"/>
  <c r="BK155"/>
  <c r="J144"/>
  <c r="BK202"/>
  <c r="BK176"/>
  <c r="BK172"/>
  <c r="BK167"/>
  <c r="BK163"/>
  <c r="J158"/>
  <c r="J149"/>
  <c i="3" r="J188"/>
  <c r="J186"/>
  <c r="J158"/>
  <c r="BK190"/>
  <c r="BK155"/>
  <c r="BK136"/>
  <c r="J160"/>
  <c r="J132"/>
  <c r="BK185"/>
  <c r="J166"/>
  <c r="BK148"/>
  <c r="J184"/>
  <c r="BK167"/>
  <c r="J156"/>
  <c r="J131"/>
  <c r="BK159"/>
  <c i="4" r="J124"/>
  <c r="BK132"/>
  <c i="2" r="J198"/>
  <c r="J192"/>
  <c r="BK186"/>
  <c r="BK180"/>
  <c r="BK129"/>
  <c r="BK160"/>
  <c r="BK143"/>
  <c r="J34"/>
  <c i="3" r="J133"/>
  <c r="J162"/>
  <c r="J187"/>
  <c r="J138"/>
  <c r="J144"/>
  <c r="BK173"/>
  <c r="J143"/>
  <c r="BK183"/>
  <c r="BK146"/>
  <c r="BK172"/>
  <c r="J174"/>
  <c r="BK184"/>
  <c r="J126"/>
  <c i="4" r="J126"/>
  <c i="2" r="BK199"/>
  <c r="BK187"/>
  <c r="BK181"/>
  <c r="J178"/>
  <c r="J159"/>
  <c r="BK144"/>
  <c r="BK198"/>
  <c r="BK146"/>
  <c r="BK128"/>
  <c r="BK177"/>
  <c r="J172"/>
  <c r="J168"/>
  <c r="J163"/>
  <c r="BK156"/>
  <c r="BK147"/>
  <c r="BK134"/>
  <c r="F37"/>
  <c i="3" r="BK138"/>
  <c r="J155"/>
  <c r="J153"/>
  <c r="BK129"/>
  <c i="2" r="BK196"/>
  <c r="J190"/>
  <c r="BK184"/>
  <c r="J179"/>
  <c r="BK206"/>
  <c r="J146"/>
  <c r="BK169"/>
  <c r="BK145"/>
  <c r="F35"/>
  <c i="3" r="BK144"/>
  <c r="BK174"/>
  <c r="J191"/>
  <c r="BK126"/>
  <c r="BK160"/>
  <c r="J195"/>
  <c r="BK156"/>
  <c r="BK195"/>
  <c r="J149"/>
  <c r="BK142"/>
  <c i="4" r="J132"/>
  <c r="BK124"/>
  <c i="2" r="J196"/>
  <c r="J188"/>
  <c r="J184"/>
  <c r="BK178"/>
  <c r="J157"/>
  <c r="J140"/>
  <c r="J148"/>
  <c r="J134"/>
  <c r="J176"/>
  <c r="BK171"/>
  <c r="J165"/>
  <c r="J155"/>
  <c r="BK138"/>
  <c r="J129"/>
  <c i="3" r="J137"/>
  <c r="BK177"/>
  <c r="BK153"/>
  <c r="J129"/>
  <c r="BK131"/>
  <c r="J150"/>
  <c r="BK139"/>
  <c r="BK170"/>
  <c r="J147"/>
  <c r="J170"/>
  <c r="J139"/>
  <c r="BK162"/>
  <c r="BK158"/>
  <c i="4" r="BK123"/>
  <c i="2" r="BK193"/>
  <c r="BK190"/>
  <c r="J186"/>
  <c r="J181"/>
  <c r="J132"/>
  <c r="J205"/>
  <c r="BK148"/>
  <c r="BK136"/>
  <c r="BK152"/>
  <c r="BK142"/>
  <c r="BK131"/>
  <c r="F34"/>
  <c i="3" r="BK140"/>
  <c r="BK182"/>
  <c r="BK143"/>
  <c r="J169"/>
  <c r="BK157"/>
  <c r="J183"/>
  <c r="BK151"/>
  <c r="BK186"/>
  <c r="BK169"/>
  <c r="BK137"/>
  <c r="BK150"/>
  <c r="J151"/>
  <c r="BK166"/>
  <c i="4" r="J125"/>
  <c r="J131"/>
  <c i="2" r="J194"/>
  <c r="J191"/>
  <c r="J183"/>
  <c r="J207"/>
  <c r="J156"/>
  <c r="BK141"/>
  <c r="J200"/>
  <c r="BK149"/>
  <c r="J139"/>
  <c r="BK200"/>
  <c r="BK174"/>
  <c r="BK170"/>
  <c r="J167"/>
  <c r="J161"/>
  <c r="J154"/>
  <c r="J143"/>
  <c r="BK133"/>
  <c i="3" r="J179"/>
  <c r="BK187"/>
  <c r="J164"/>
  <c r="BK141"/>
  <c r="J177"/>
  <c r="J140"/>
  <c r="J176"/>
  <c r="BK135"/>
  <c r="J127"/>
  <c r="J167"/>
  <c r="J136"/>
  <c r="J192"/>
  <c r="BK147"/>
  <c r="BK192"/>
  <c r="BK154"/>
  <c i="4" r="BK126"/>
  <c r="BK125"/>
  <c i="2" l="1" r="BK127"/>
  <c r="J127"/>
  <c r="J98"/>
  <c r="BK166"/>
  <c r="J166"/>
  <c r="J100"/>
  <c r="T197"/>
  <c r="P173"/>
  <c r="R203"/>
  <c r="BK173"/>
  <c r="J173"/>
  <c r="J101"/>
  <c r="T203"/>
  <c i="3" r="P125"/>
  <c r="P124"/>
  <c r="P123"/>
  <c i="1" r="AU96"/>
  <c i="3" r="R163"/>
  <c r="T175"/>
  <c i="2" r="R173"/>
  <c r="T127"/>
  <c r="T162"/>
  <c r="P197"/>
  <c i="3" r="T125"/>
  <c r="T124"/>
  <c r="T123"/>
  <c r="P163"/>
  <c r="BK175"/>
  <c r="J175"/>
  <c r="J102"/>
  <c i="2" r="BK162"/>
  <c r="J162"/>
  <c r="J99"/>
  <c r="R162"/>
  <c r="R197"/>
  <c i="3" r="P175"/>
  <c i="4" r="P127"/>
  <c i="2" r="P162"/>
  <c r="T166"/>
  <c r="BK203"/>
  <c r="J203"/>
  <c r="J104"/>
  <c i="4" r="BK127"/>
  <c r="J127"/>
  <c r="J99"/>
  <c r="BK130"/>
  <c r="J130"/>
  <c r="J100"/>
  <c r="P122"/>
  <c r="T127"/>
  <c i="2" r="R127"/>
  <c r="R126"/>
  <c r="R125"/>
  <c r="R166"/>
  <c r="P203"/>
  <c i="3" r="BK125"/>
  <c r="BK163"/>
  <c r="J163"/>
  <c r="J100"/>
  <c r="T163"/>
  <c r="P168"/>
  <c r="R168"/>
  <c r="T168"/>
  <c i="4" r="R122"/>
  <c r="P130"/>
  <c i="2" r="T173"/>
  <c i="3" r="R125"/>
  <c r="R124"/>
  <c r="R123"/>
  <c r="BK168"/>
  <c r="J168"/>
  <c r="J101"/>
  <c r="R175"/>
  <c i="4" r="T122"/>
  <c r="R130"/>
  <c i="2" r="P127"/>
  <c r="P126"/>
  <c r="P125"/>
  <c i="1" r="AU95"/>
  <c i="2" r="P166"/>
  <c r="BK197"/>
  <c r="J197"/>
  <c r="J102"/>
  <c i="4" r="BK122"/>
  <c r="BK121"/>
  <c r="BK120"/>
  <c r="J120"/>
  <c r="J96"/>
  <c r="R127"/>
  <c r="T130"/>
  <c i="2" r="BK208"/>
  <c r="J208"/>
  <c r="J105"/>
  <c i="3" r="BK194"/>
  <c r="J194"/>
  <c r="J103"/>
  <c r="BK161"/>
  <c r="J161"/>
  <c r="J99"/>
  <c i="2" r="BK201"/>
  <c r="J201"/>
  <c r="J103"/>
  <c i="4" r="BE125"/>
  <c r="J91"/>
  <c r="F117"/>
  <c r="BE124"/>
  <c r="J114"/>
  <c r="J92"/>
  <c i="3" r="J125"/>
  <c r="J98"/>
  <c i="4" r="BE126"/>
  <c r="F116"/>
  <c r="BE129"/>
  <c r="BE132"/>
  <c r="E85"/>
  <c r="BE128"/>
  <c r="BE123"/>
  <c r="BE131"/>
  <c i="3" r="E85"/>
  <c r="F92"/>
  <c r="J92"/>
  <c r="F119"/>
  <c r="BE126"/>
  <c r="BE133"/>
  <c r="BE138"/>
  <c r="BE148"/>
  <c r="BE180"/>
  <c r="BE127"/>
  <c r="BE137"/>
  <c r="BE144"/>
  <c r="BE167"/>
  <c r="BE169"/>
  <c r="BE185"/>
  <c r="BE189"/>
  <c r="BE135"/>
  <c r="BE136"/>
  <c r="BE141"/>
  <c r="BE143"/>
  <c r="BE157"/>
  <c r="BE162"/>
  <c r="BE173"/>
  <c r="BE177"/>
  <c r="BE178"/>
  <c r="BE183"/>
  <c r="BE134"/>
  <c r="BE153"/>
  <c r="BE154"/>
  <c r="BE164"/>
  <c r="BE165"/>
  <c r="BE174"/>
  <c r="BE193"/>
  <c r="BE181"/>
  <c r="BE187"/>
  <c r="BE192"/>
  <c r="BE195"/>
  <c i="2" r="BK126"/>
  <c r="J126"/>
  <c r="J97"/>
  <c i="3" r="BE155"/>
  <c r="BE158"/>
  <c r="BE186"/>
  <c r="BE188"/>
  <c r="J119"/>
  <c r="BE130"/>
  <c r="BE131"/>
  <c r="BE140"/>
  <c r="BE166"/>
  <c r="BE172"/>
  <c r="BE179"/>
  <c r="BE182"/>
  <c r="BE129"/>
  <c r="BE139"/>
  <c r="BE190"/>
  <c r="BE152"/>
  <c r="BE156"/>
  <c r="BE170"/>
  <c r="BE184"/>
  <c r="BE142"/>
  <c r="BE147"/>
  <c r="BE150"/>
  <c r="J89"/>
  <c r="BE128"/>
  <c r="BE132"/>
  <c r="BE145"/>
  <c r="BE146"/>
  <c r="BE149"/>
  <c r="BE151"/>
  <c r="BE159"/>
  <c r="BE160"/>
  <c r="BE171"/>
  <c r="BE176"/>
  <c r="BE191"/>
  <c i="2" r="J92"/>
  <c r="BE131"/>
  <c r="BE135"/>
  <c r="BE137"/>
  <c r="BE139"/>
  <c r="BE146"/>
  <c r="BE150"/>
  <c r="BE152"/>
  <c r="BE159"/>
  <c r="BE160"/>
  <c r="BE161"/>
  <c r="BE163"/>
  <c r="BE164"/>
  <c r="BE165"/>
  <c r="BE170"/>
  <c r="BE171"/>
  <c r="BE172"/>
  <c r="BE174"/>
  <c r="BE175"/>
  <c r="BE176"/>
  <c i="1" r="BA95"/>
  <c r="BD95"/>
  <c i="2" r="BE202"/>
  <c i="1" r="BB95"/>
  <c i="2" r="E85"/>
  <c r="F91"/>
  <c r="J119"/>
  <c r="F122"/>
  <c r="BE129"/>
  <c r="BE130"/>
  <c r="BE132"/>
  <c r="BE134"/>
  <c r="BE141"/>
  <c r="BE144"/>
  <c r="BE148"/>
  <c r="BE149"/>
  <c r="BE154"/>
  <c r="BE167"/>
  <c r="BE168"/>
  <c r="BE169"/>
  <c r="BE200"/>
  <c r="J121"/>
  <c r="BE128"/>
  <c r="BE136"/>
  <c r="BE138"/>
  <c r="BE140"/>
  <c r="BE142"/>
  <c r="BE143"/>
  <c r="BE145"/>
  <c r="BE147"/>
  <c r="BE151"/>
  <c r="BE153"/>
  <c r="BE155"/>
  <c r="BE156"/>
  <c r="BE157"/>
  <c r="BE158"/>
  <c r="BE204"/>
  <c r="BE205"/>
  <c r="BE206"/>
  <c r="BE207"/>
  <c i="1" r="AW95"/>
  <c i="2" r="BE133"/>
  <c r="BE177"/>
  <c r="BE178"/>
  <c r="BE179"/>
  <c r="BE180"/>
  <c r="BE181"/>
  <c r="BE182"/>
  <c r="BE183"/>
  <c r="BE184"/>
  <c r="BE185"/>
  <c r="BE186"/>
  <c r="BE187"/>
  <c r="BE188"/>
  <c r="BE189"/>
  <c r="BE190"/>
  <c r="BE191"/>
  <c r="BE192"/>
  <c r="BE193"/>
  <c r="BE194"/>
  <c r="BE195"/>
  <c r="BE196"/>
  <c r="BE198"/>
  <c r="BE199"/>
  <c r="BE209"/>
  <c i="1" r="BC95"/>
  <c i="4" r="F37"/>
  <c i="1" r="BD97"/>
  <c i="3" r="J34"/>
  <c i="1" r="AW96"/>
  <c i="3" r="F36"/>
  <c i="1" r="BC96"/>
  <c i="3" r="F34"/>
  <c i="1" r="BA96"/>
  <c i="4" r="F35"/>
  <c i="1" r="BB97"/>
  <c i="4" r="J34"/>
  <c i="1" r="AW97"/>
  <c i="4" r="F34"/>
  <c i="1" r="BA97"/>
  <c i="3" r="F37"/>
  <c i="1" r="BD96"/>
  <c i="4" r="F36"/>
  <c i="1" r="BC97"/>
  <c i="3" r="F35"/>
  <c i="1" r="BB96"/>
  <c i="4" l="1" r="T121"/>
  <c r="T120"/>
  <c r="P121"/>
  <c r="P120"/>
  <c i="1" r="AU97"/>
  <c i="4" r="R121"/>
  <c r="R120"/>
  <c i="3" r="BK124"/>
  <c r="BK123"/>
  <c r="J123"/>
  <c i="2" r="T126"/>
  <c r="T125"/>
  <c i="4" r="J121"/>
  <c r="J97"/>
  <c r="J122"/>
  <c r="J98"/>
  <c i="2" r="BK125"/>
  <c r="J125"/>
  <c r="J96"/>
  <c i="3" r="J30"/>
  <c i="1" r="AG96"/>
  <c i="2" r="F33"/>
  <c i="1" r="AZ95"/>
  <c r="AU94"/>
  <c i="4" r="J30"/>
  <c i="1" r="AG97"/>
  <c i="2" r="J33"/>
  <c i="1" r="AV95"/>
  <c r="AT95"/>
  <c r="BC94"/>
  <c r="AY94"/>
  <c r="BB94"/>
  <c r="AX94"/>
  <c i="4" r="J33"/>
  <c i="1" r="AV97"/>
  <c r="AT97"/>
  <c r="AN97"/>
  <c i="3" r="J33"/>
  <c i="1" r="AV96"/>
  <c r="AT96"/>
  <c r="AN96"/>
  <c i="4" r="F33"/>
  <c i="1" r="AZ97"/>
  <c r="BA94"/>
  <c r="AW94"/>
  <c r="AK30"/>
  <c i="3" r="F33"/>
  <c i="1" r="AZ96"/>
  <c r="BD94"/>
  <c r="W33"/>
  <c i="3" l="1" r="J124"/>
  <c r="J97"/>
  <c r="J96"/>
  <c i="4" r="J39"/>
  <c i="3" r="J39"/>
  <c i="1" r="W32"/>
  <c r="W31"/>
  <c r="W30"/>
  <c i="2" r="J30"/>
  <c i="1" r="AG95"/>
  <c r="AG94"/>
  <c r="AK26"/>
  <c r="AZ94"/>
  <c r="AV94"/>
  <c r="AK29"/>
  <c i="2" l="1" r="J39"/>
  <c i="1" r="AN95"/>
  <c r="AK35"/>
  <c r="AT94"/>
  <c r="AN94"/>
  <c r="W29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<sst xmlns="http://schemas.openxmlformats.org/spreadsheetml/2006/main">
  <si>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</si>
  <si>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</si>
  <si>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</si>
  <si>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</si>
  <si>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</si>
  <si>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{fb8dac77-0756-4d18-ae21-060595aaa0bb}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</si>
  <si>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</si>
  <si>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</si>
  <si>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</si>
  <si>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</si>
  <si>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</si>
  <si>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</si>
  <si>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</si>
  <si>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</si>
  <si>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231025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</si>
  <si>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</si>
  <si>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</si>
  <si>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Vodovod a kanalizace pro 2 parcely v Pomezí</t>
  </si>
  <si>
    <t>KSO:</t>
  </si>
  <si>
    <t>CC-CZ:</t>
  </si>
  <si>
    <t>Místo:</t>
  </si>
  <si>
    <t>Pomezí</t>
  </si>
  <si>
    <t>Datum:</t>
  </si>
  <si>
    <t>25. 10. 2023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</si>
  <si>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</si>
  <si>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</si>
  <si>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</si>
  <si>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</si>
  <si>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</si>
  <si>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</si>
  <si>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</si>
  <si>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</si>
  <si>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</si>
  <si>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</si>
  <si>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</si>
  <si>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</si>
  <si>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</si>
  <si>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</si>
  <si>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</si>
  <si>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</si>
  <si>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</si>
  <si>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</si>
  <si>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</si>
  <si>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</si>
  <si>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</si>
  <si>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</si>
  <si>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</si>
  <si>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</si>
  <si>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</si>
  <si>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</si>
  <si>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</si>
  <si>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</si>
  <si>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</si>
  <si>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</si>
  <si>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</si>
  <si>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</si>
  <si>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</si>
  <si>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</si>
  <si>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</si>
  <si>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</si>
  <si>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</si>
  <si>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</si>
  <si>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</si>
  <si>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</si>
  <si>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</si>
  <si>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</si>
  <si>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</si>
  <si>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</si>
  <si>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</si>
  <si>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</si>
  <si>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</si>
  <si>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</si>
  <si>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</si>
  <si>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</si>
  <si>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</si>
  <si>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</si>
  <si>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</si>
  <si>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</si>
  <si>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</si>
  <si>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</si>
  <si>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Vodovodní řad V</t>
  </si>
  <si>
    <t>STA</t>
  </si>
  <si>
    <t>1</t>
  </si>
  <si>
    <t>{166a242d-2350-4f40-8e67-d0c01b8c2a24}</t>
  </si>
  <si>
    <t>2</t>
  </si>
  <si>
    <t>SO02</t>
  </si>
  <si>
    <t>Kanalizační stoka S</t>
  </si>
  <si>
    <t>{b219640d-4e61-462e-a2c4-074fb4caa3a6}</t>
  </si>
  <si>
    <t>VRN</t>
  </si>
  <si>
    <t>Vedlejší rozpočtové náklady</t>
  </si>
  <si>
    <t>{49332627-5a9f-49a6-bbea-cd6200a9a80c}</t>
  </si>
  <si>
    <t>KRYCÍ LIST SOUPISU PRACÍ</t>
  </si>
  <si>
    <t>Objekt:</t>
  </si>
  <si>
    <t>SO01 - Vodovodní řad 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</si>
  <si>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</si>
  <si>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</si>
  <si>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</si>
  <si>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</si>
  <si>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</si>
  <si>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</si>
  <si>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</si>
  <si>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</si>
  <si>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</si>
  <si>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</si>
  <si>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</si>
  <si>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</si>
  <si>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</si>
  <si>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</si>
  <si>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</si>
  <si>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</si>
  <si>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</si>
  <si>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</si>
  <si>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</si>
  <si>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</si>
  <si>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</si>
  <si>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</si>
  <si>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</si>
  <si>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</si>
  <si>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</si>
  <si>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</si>
  <si>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</si>
  <si>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</si>
  <si>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</si>
  <si>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</si>
  <si>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</si>
  <si>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</si>
  <si>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</si>
  <si>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</si>
  <si>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</si>
  <si>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4</t>
  </si>
  <si>
    <t>1229976990</t>
  </si>
  <si>
    <t>113107241</t>
  </si>
  <si>
    <t>Odstranění podkladu živičného tl 50 mm strojně pl přes 200 m2</t>
  </si>
  <si>
    <t>2037121798</t>
  </si>
  <si>
    <t>3</t>
  </si>
  <si>
    <t>113154263</t>
  </si>
  <si>
    <t>Frézování živičného krytu tl 50 mm pruh š přes 1 do 2 m pl přes 500 do 1000 m2 s překážkami v trase</t>
  </si>
  <si>
    <t>294415405</t>
  </si>
  <si>
    <t>119001401</t>
  </si>
  <si>
    <t>Dočasné zajištění potrubí ocelového nebo litinového DN do 200 mm</t>
  </si>
  <si>
    <t>m</t>
  </si>
  <si>
    <t>-271220738</t>
  </si>
  <si>
    <t>5</t>
  </si>
  <si>
    <t>119001406</t>
  </si>
  <si>
    <t>Dočasné zajištění potrubí z PE DN přes 200 do 500 mm</t>
  </si>
  <si>
    <t>1494492630</t>
  </si>
  <si>
    <t>6</t>
  </si>
  <si>
    <t>119001421</t>
  </si>
  <si>
    <t>Dočasné zajištění kabelů a kabelových tratí ze 3 volně ložených kabelů</t>
  </si>
  <si>
    <t>-989782883</t>
  </si>
  <si>
    <t>7</t>
  </si>
  <si>
    <t>132212122</t>
  </si>
  <si>
    <t>Hloubení zapažených rýh šířky do 800 mm v nesoudržných horninách třídy těžitelnosti I skupiny 3 ručně</t>
  </si>
  <si>
    <t>m3</t>
  </si>
  <si>
    <t>-457463270</t>
  </si>
  <si>
    <t>8</t>
  </si>
  <si>
    <t>132354103</t>
  </si>
  <si>
    <t>Hloubení rýh zapažených š do 800 mm v hornině třídy těžitelnosti II skupiny 4 objem do 100 m3 strojně</t>
  </si>
  <si>
    <t>-1120902987</t>
  </si>
  <si>
    <t>9</t>
  </si>
  <si>
    <t>132254103</t>
  </si>
  <si>
    <t>Hloubení rýh zapažených š do 800 mm v hornině třídy těžitelnosti I skupiny 3 objem do 100 m3 strojně</t>
  </si>
  <si>
    <t>75944026</t>
  </si>
  <si>
    <t>10</t>
  </si>
  <si>
    <t>139001101</t>
  </si>
  <si>
    <t>Příplatek za ztížení vykopávky v blízkosti podzemního vedení</t>
  </si>
  <si>
    <t>623270112</t>
  </si>
  <si>
    <t>11</t>
  </si>
  <si>
    <t>119003131</t>
  </si>
  <si>
    <t>Výstražná páska pro zabezpečení výkopu zřízení</t>
  </si>
  <si>
    <t>770405250</t>
  </si>
  <si>
    <t>119003132</t>
  </si>
  <si>
    <t>Výstražná páska pro zabezpečení výkopu odstranění</t>
  </si>
  <si>
    <t>710336764</t>
  </si>
  <si>
    <t>13</t>
  </si>
  <si>
    <t>119003227</t>
  </si>
  <si>
    <t>Mobilní plotová zábrana vyplněná dráty výšky do 2,2 m pro zabezpečení výkopu zřízení</t>
  </si>
  <si>
    <t>114937554</t>
  </si>
  <si>
    <t>14</t>
  </si>
  <si>
    <t>119003228</t>
  </si>
  <si>
    <t>Mobilní plotová zábrana vyplněná dráty výšky do 2,2 m pro zabezpečení výkopu odstranění</t>
  </si>
  <si>
    <t>-1345780409</t>
  </si>
  <si>
    <t>15</t>
  </si>
  <si>
    <t>119004111</t>
  </si>
  <si>
    <t>Bezpečný vstup nebo výstup z výkopu pomocí žebříku zřízení</t>
  </si>
  <si>
    <t>727558893</t>
  </si>
  <si>
    <t>16</t>
  </si>
  <si>
    <t>119004112</t>
  </si>
  <si>
    <t>Bezpečný vstup nebo výstup z výkopu pomocí žebříku odstranění</t>
  </si>
  <si>
    <t>-1844828280</t>
  </si>
  <si>
    <t>17</t>
  </si>
  <si>
    <t>151101101</t>
  </si>
  <si>
    <t>Zřízení příložného pažení a rozepření stěn rýh hl do 2 m</t>
  </si>
  <si>
    <t>-1274265598</t>
  </si>
  <si>
    <t>18</t>
  </si>
  <si>
    <t>151101111</t>
  </si>
  <si>
    <t>Odstranění příložného pažení a rozepření stěn rýh hl do 2 m</t>
  </si>
  <si>
    <t>157820165</t>
  </si>
  <si>
    <t>19</t>
  </si>
  <si>
    <t>162751117</t>
  </si>
  <si>
    <t>Vodorovné přemístění do 10000 m výkopku/sypaniny z horniny třídy těžitelnosti I, skupiny 1 až 3</t>
  </si>
  <si>
    <t>-613735430</t>
  </si>
  <si>
    <t>20</t>
  </si>
  <si>
    <t>162751119</t>
  </si>
  <si>
    <t>Příplatek k vodorovnému přemístění výkopku/sypaniny z horniny třídy těžitelnosti I skupiny 1 až 3 ZKD 1000 m přes 10000 m</t>
  </si>
  <si>
    <t>-1029398336</t>
  </si>
  <si>
    <t>162751137</t>
  </si>
  <si>
    <t>Vodorovné přemístění přes 9 000 do 10000 m výkopku/sypaniny z horniny třídy těžitelnosti II skupiny 4 a 5</t>
  </si>
  <si>
    <t>-1402274477</t>
  </si>
  <si>
    <t>22</t>
  </si>
  <si>
    <t>162751139</t>
  </si>
  <si>
    <t>Příplatek k vodorovnému přemístění výkopku/sypaniny z horniny třídy těžitelnosti II skupiny 4 a 5 ZKD 1000 m přes 10000 m</t>
  </si>
  <si>
    <t>-1592613483</t>
  </si>
  <si>
    <t>23</t>
  </si>
  <si>
    <t>167151111</t>
  </si>
  <si>
    <t>Nakládání výkopku z hornin třídy těžitelnosti I skupiny 1 až 3 přes 100 m3</t>
  </si>
  <si>
    <t>-1497537857</t>
  </si>
  <si>
    <t>24</t>
  </si>
  <si>
    <t>167151112</t>
  </si>
  <si>
    <t>Nakládání výkopku z hornin třídy těžitelnosti II skupiny 4 a 5 přes 100 m3</t>
  </si>
  <si>
    <t>-1000041491</t>
  </si>
  <si>
    <t>25</t>
  </si>
  <si>
    <t>171251201</t>
  </si>
  <si>
    <t>Uložení sypaniny na skládky nebo meziskládky</t>
  </si>
  <si>
    <t>-744714088</t>
  </si>
  <si>
    <t>26</t>
  </si>
  <si>
    <t>1712012311</t>
  </si>
  <si>
    <t>Poplatek za uložení zeminy a kamení na recyklační skládce (skládkovné) kód odpadu 17 05 04</t>
  </si>
  <si>
    <t>t</t>
  </si>
  <si>
    <t>1291935643</t>
  </si>
  <si>
    <t>27</t>
  </si>
  <si>
    <t>174151101</t>
  </si>
  <si>
    <t>Zásyp jam, šachet rýh nebo kolem objektů sypaninou se zhutněním</t>
  </si>
  <si>
    <t>796676956</t>
  </si>
  <si>
    <t>28</t>
  </si>
  <si>
    <t>175151101</t>
  </si>
  <si>
    <t>Obsypání potrubí strojně sypaninou bez prohození, uloženou do 3 m</t>
  </si>
  <si>
    <t>-834109187</t>
  </si>
  <si>
    <t>29</t>
  </si>
  <si>
    <t>M</t>
  </si>
  <si>
    <t>58344197</t>
  </si>
  <si>
    <t>štěrkodrť frakce 0/63</t>
  </si>
  <si>
    <t>-2057945551</t>
  </si>
  <si>
    <t>30</t>
  </si>
  <si>
    <t>5833731011</t>
  </si>
  <si>
    <t>štěrkopísek frakce 0/4</t>
  </si>
  <si>
    <t>-2065082025</t>
  </si>
  <si>
    <t>31</t>
  </si>
  <si>
    <t>121151104</t>
  </si>
  <si>
    <t>Sejmutí ornice plochy do 100 m2 tl vrstvy přes 200 do 250 mm strojně</t>
  </si>
  <si>
    <t>1157978453</t>
  </si>
  <si>
    <t>32</t>
  </si>
  <si>
    <t>181351004</t>
  </si>
  <si>
    <t>Rozprostření ornice tl vrstvy přes 200 do 250 mm pl do 100 m2 v rovině nebo ve svahu do 1:5 strojně</t>
  </si>
  <si>
    <t>-492240908</t>
  </si>
  <si>
    <t>33</t>
  </si>
  <si>
    <t>00572470</t>
  </si>
  <si>
    <t>osivo směs travní univerzál</t>
  </si>
  <si>
    <t>kg</t>
  </si>
  <si>
    <t>-1037663557</t>
  </si>
  <si>
    <t>34</t>
  </si>
  <si>
    <t>181411131</t>
  </si>
  <si>
    <t>Založení parkového trávníku výsevem pl do 1000 m2 v rovině a ve svahu do 1:5</t>
  </si>
  <si>
    <t>843607764</t>
  </si>
  <si>
    <t>Vodorovné konstrukce</t>
  </si>
  <si>
    <t>35</t>
  </si>
  <si>
    <t>451573111</t>
  </si>
  <si>
    <t>Lože pod potrubí otevřený výkop ze štěrkopísku</t>
  </si>
  <si>
    <t>-1714893188</t>
  </si>
  <si>
    <t>36</t>
  </si>
  <si>
    <t>452313131</t>
  </si>
  <si>
    <t>Podkladní bloky z betonu prostého tř. C 12/15 otevřený výkop</t>
  </si>
  <si>
    <t>-1971021853</t>
  </si>
  <si>
    <t>37</t>
  </si>
  <si>
    <t>452353101</t>
  </si>
  <si>
    <t>Bednění podkladních bloků otevřený výkop</t>
  </si>
  <si>
    <t>-1913579369</t>
  </si>
  <si>
    <t>Komunikace</t>
  </si>
  <si>
    <t>38</t>
  </si>
  <si>
    <t>564861011</t>
  </si>
  <si>
    <t>Podklad ze štěrkodrtě ŠD plochy do 100 m2 tl 200 mm</t>
  </si>
  <si>
    <t>-2129130323</t>
  </si>
  <si>
    <t>39</t>
  </si>
  <si>
    <t>567122111</t>
  </si>
  <si>
    <t>Podklad ze směsi stmelené cementem SC C 8/10 (KSC I) tl 120 mm</t>
  </si>
  <si>
    <t>513698951</t>
  </si>
  <si>
    <t>40</t>
  </si>
  <si>
    <t>573111112</t>
  </si>
  <si>
    <t>Postřik živičný infiltrační s posypem z asfaltu množství 1 kg/m2</t>
  </si>
  <si>
    <t>611907365</t>
  </si>
  <si>
    <t>41</t>
  </si>
  <si>
    <t>573211106</t>
  </si>
  <si>
    <t>Postřik živičný spojovací z asfaltu v množství 0,20 kg/m2</t>
  </si>
  <si>
    <t>1223662243</t>
  </si>
  <si>
    <t>42</t>
  </si>
  <si>
    <t>577144131</t>
  </si>
  <si>
    <t>Asfaltový beton vrstva obrusná ACO 11 (ABS) tř. I tl 50 mm š do 3 m z modifikovaného asfaltu</t>
  </si>
  <si>
    <t>2074604428</t>
  </si>
  <si>
    <t>43</t>
  </si>
  <si>
    <t>565155111</t>
  </si>
  <si>
    <t>Asfaltový beton vrstva podkladní ACP 16 (obalované kamenivo OKS) tl 70 mm š do 3 m</t>
  </si>
  <si>
    <t>-1983009658</t>
  </si>
  <si>
    <t>Trubní vedení</t>
  </si>
  <si>
    <t>44</t>
  </si>
  <si>
    <t>8573121221</t>
  </si>
  <si>
    <t>Spotřební materiál</t>
  </si>
  <si>
    <t>komplet</t>
  </si>
  <si>
    <t>2097547940</t>
  </si>
  <si>
    <t>45</t>
  </si>
  <si>
    <t>871211211</t>
  </si>
  <si>
    <t>Montáž potrubí z PE100 SDR 11 otevřený výkop svařovaných elektrotvarovkou D 63 x 5,8 mm</t>
  </si>
  <si>
    <t>2022815250</t>
  </si>
  <si>
    <t>46</t>
  </si>
  <si>
    <t>28613113</t>
  </si>
  <si>
    <t>trubka vodovodní PE100 , RC PN 16 SDR11 63x5,8mm</t>
  </si>
  <si>
    <t>-175946476</t>
  </si>
  <si>
    <t>47</t>
  </si>
  <si>
    <t>877211101</t>
  </si>
  <si>
    <t>Montáž elektrospojek na vodovodním potrubí z PE trub d 63</t>
  </si>
  <si>
    <t>kus</t>
  </si>
  <si>
    <t>-1750307193</t>
  </si>
  <si>
    <t>48</t>
  </si>
  <si>
    <t>28615972</t>
  </si>
  <si>
    <t>elektrospojka SDR11 PE 100 PN16 D 63mm</t>
  </si>
  <si>
    <t>1268038241</t>
  </si>
  <si>
    <t>49</t>
  </si>
  <si>
    <t>891249111</t>
  </si>
  <si>
    <t>Montáž navrtávacích pasů na potrubí z jakýchkoli trub DN 80</t>
  </si>
  <si>
    <t>-729699899</t>
  </si>
  <si>
    <t>50</t>
  </si>
  <si>
    <t>HWL.337008000277</t>
  </si>
  <si>
    <t>PAS NAVRTÁVACÍ HACOM UZAVÍRACÍ 80-2"</t>
  </si>
  <si>
    <t>-1780309797</t>
  </si>
  <si>
    <t>51</t>
  </si>
  <si>
    <t>891211112</t>
  </si>
  <si>
    <t>Montáž vodovodních šoupátek otevřený výkop DN 50</t>
  </si>
  <si>
    <t>-2069112891</t>
  </si>
  <si>
    <t>52</t>
  </si>
  <si>
    <t>HWL.280000206316</t>
  </si>
  <si>
    <t>ŠOUPÁTKO ISO DOMOVNÍ PŘÍPOJKY 63-2"</t>
  </si>
  <si>
    <t>-1952532141</t>
  </si>
  <si>
    <t>53</t>
  </si>
  <si>
    <t>HWL.95010800001</t>
  </si>
  <si>
    <t xml:space="preserve">SOUPRAVA ZEMNÍ TELESKOPICKÁ </t>
  </si>
  <si>
    <t>232809970</t>
  </si>
  <si>
    <t>54</t>
  </si>
  <si>
    <t>899401112</t>
  </si>
  <si>
    <t>Osazení poklopů litinových šoupátkových</t>
  </si>
  <si>
    <t>1721008377</t>
  </si>
  <si>
    <t>55</t>
  </si>
  <si>
    <t>HWL.1650KASI0000</t>
  </si>
  <si>
    <t>POKLOP ULIČNÍ SAMONIVELAČNÍ PŘÍPOJKOVÝ S LOGEM HAWLE VODA</t>
  </si>
  <si>
    <t>-2011246584</t>
  </si>
  <si>
    <t>56</t>
  </si>
  <si>
    <t>HWL.348100000000</t>
  </si>
  <si>
    <t xml:space="preserve">PODKLAD. DESKA  UNI UNI</t>
  </si>
  <si>
    <t>1176126715</t>
  </si>
  <si>
    <t>57</t>
  </si>
  <si>
    <t>899401113</t>
  </si>
  <si>
    <t>Osazení poklopů litinových hydrantových</t>
  </si>
  <si>
    <t>928500999</t>
  </si>
  <si>
    <t>58</t>
  </si>
  <si>
    <t>HWL.1950KASI0000</t>
  </si>
  <si>
    <t>POKLOP ULIČNÍ SAMONIVELAČNÍ HYDRANTOVÝ S LOGEM HAWLE HYDRANT</t>
  </si>
  <si>
    <t>1745537526</t>
  </si>
  <si>
    <t>59</t>
  </si>
  <si>
    <t>HWL.348200000000</t>
  </si>
  <si>
    <t xml:space="preserve">PODKLAD. DESKA  POD HYDRANT.POKLOP</t>
  </si>
  <si>
    <t>854436594</t>
  </si>
  <si>
    <t>60</t>
  </si>
  <si>
    <t>891212641</t>
  </si>
  <si>
    <t>Montáž souprav proplachovacích přírubových DN 50</t>
  </si>
  <si>
    <t>-1134708571</t>
  </si>
  <si>
    <t>61</t>
  </si>
  <si>
    <t>HWL.50800212516</t>
  </si>
  <si>
    <t>SOUPRAVA ODBĚROVÁ S ODVODNĚNÍM NOVÁ 2"/63-1,25 m</t>
  </si>
  <si>
    <t>100167693</t>
  </si>
  <si>
    <t>62</t>
  </si>
  <si>
    <t>892241111</t>
  </si>
  <si>
    <t>Tlaková zkouška vodou potrubí do 80</t>
  </si>
  <si>
    <t>854985620</t>
  </si>
  <si>
    <t>63</t>
  </si>
  <si>
    <t>892233122</t>
  </si>
  <si>
    <t>Proplach a dezinfekce vodovodního potrubí DN od 40 do 70</t>
  </si>
  <si>
    <t>-1456297439</t>
  </si>
  <si>
    <t>64</t>
  </si>
  <si>
    <t>892372111</t>
  </si>
  <si>
    <t>Zabezpečení konců potrubí DN do 300 při tlakových zkouškách vodou</t>
  </si>
  <si>
    <t>1485299378</t>
  </si>
  <si>
    <t>65</t>
  </si>
  <si>
    <t>899722114</t>
  </si>
  <si>
    <t>Krytí potrubí z plastů výstražnou fólií z PVC 40 cm</t>
  </si>
  <si>
    <t>1814556671</t>
  </si>
  <si>
    <t>66</t>
  </si>
  <si>
    <t>899721111</t>
  </si>
  <si>
    <t>Signalizační vodič DN do 150 mm na potrubí</t>
  </si>
  <si>
    <t>1975435331</t>
  </si>
  <si>
    <t>Ostatní konstrukce a práce-bourání</t>
  </si>
  <si>
    <t>67</t>
  </si>
  <si>
    <t>919112213</t>
  </si>
  <si>
    <t>Řezání spár pro vytvoření komůrky š 10 mm hl 25 mm pro těsnící zálivku v živičném krytu</t>
  </si>
  <si>
    <t>677493208</t>
  </si>
  <si>
    <t>68</t>
  </si>
  <si>
    <t>919122112</t>
  </si>
  <si>
    <t>Těsnění spár zálivkou za tepla pro komůrky š 10 mm hl 25 mm s těsnicím profilem</t>
  </si>
  <si>
    <t>311675149</t>
  </si>
  <si>
    <t>69</t>
  </si>
  <si>
    <t>919735111</t>
  </si>
  <si>
    <t>Řezání stávajícího živičného krytu hl do 50 mm</t>
  </si>
  <si>
    <t>-1624806000</t>
  </si>
  <si>
    <t>99</t>
  </si>
  <si>
    <t>Přesun hmot</t>
  </si>
  <si>
    <t>70</t>
  </si>
  <si>
    <t>998276101</t>
  </si>
  <si>
    <t>Přesun hmot pro trubní vedení z trub z plastických hmot otevřený výkop</t>
  </si>
  <si>
    <t>-1024308263</t>
  </si>
  <si>
    <t>997</t>
  </si>
  <si>
    <t>Přesun sutě</t>
  </si>
  <si>
    <t>71</t>
  </si>
  <si>
    <t>997221551</t>
  </si>
  <si>
    <t>Vodorovná doprava suti ze sypkých materiálů do 1 km</t>
  </si>
  <si>
    <t>1227280484</t>
  </si>
  <si>
    <t>72</t>
  </si>
  <si>
    <t>997221559</t>
  </si>
  <si>
    <t>Příplatek ZKD 1 km u vodorovné dopravy suti ze sypkých materiálů</t>
  </si>
  <si>
    <t>-85993908</t>
  </si>
  <si>
    <t>73</t>
  </si>
  <si>
    <t>997221611</t>
  </si>
  <si>
    <t>Nakládání suti na dopravní prostředky pro vodorovnou dopravu</t>
  </si>
  <si>
    <t>215676916</t>
  </si>
  <si>
    <t>74</t>
  </si>
  <si>
    <t>997221875</t>
  </si>
  <si>
    <t>Poplatek za uložení stavebního odpadu na recyklační skládce (skládkovné) asfaltového bez obsahu dehtu zatříděného do Katalogu odpadů pod kódem 17 03 02</t>
  </si>
  <si>
    <t>-91711753</t>
  </si>
  <si>
    <t>998</t>
  </si>
  <si>
    <t>75</t>
  </si>
  <si>
    <t>998225111</t>
  </si>
  <si>
    <t>Přesun hmot pro pozemní komunikace s krytem z kamene, monolitickým betonovým nebo živičným</t>
  </si>
  <si>
    <t>1411565359</t>
  </si>
  <si>
    <t>SO02 - Kanalizační stoka S</t>
  </si>
  <si>
    <t xml:space="preserve">    3 - Svislé a kompletní konstrukce</t>
  </si>
  <si>
    <t>1890732792</t>
  </si>
  <si>
    <t>40177954</t>
  </si>
  <si>
    <t>-1786246553</t>
  </si>
  <si>
    <t>-609542819</t>
  </si>
  <si>
    <t>-1215734972</t>
  </si>
  <si>
    <t>-1943951324</t>
  </si>
  <si>
    <t>873641659</t>
  </si>
  <si>
    <t>1363497805</t>
  </si>
  <si>
    <t>950274152</t>
  </si>
  <si>
    <t>-1080854314</t>
  </si>
  <si>
    <t>690406029</t>
  </si>
  <si>
    <t>1906095717</t>
  </si>
  <si>
    <t>2050402036</t>
  </si>
  <si>
    <t>131251202</t>
  </si>
  <si>
    <t>Hloubení jam zapažených v hornině třídy těžitelnosti I skupiny 3 objem do 50 m3 strojně</t>
  </si>
  <si>
    <t>-936000040</t>
  </si>
  <si>
    <t>131351202</t>
  </si>
  <si>
    <t>Hloubení jam zapažených v hornině třídy těžitelnosti II skupiny 4 objem do 50 m3 strojně</t>
  </si>
  <si>
    <t>1900535917</t>
  </si>
  <si>
    <t>1530472481</t>
  </si>
  <si>
    <t>-185776963</t>
  </si>
  <si>
    <t>1666033977</t>
  </si>
  <si>
    <t>-133845506</t>
  </si>
  <si>
    <t>137021840</t>
  </si>
  <si>
    <t>1007721553</t>
  </si>
  <si>
    <t>1206695107</t>
  </si>
  <si>
    <t>-1943195874</t>
  </si>
  <si>
    <t>-111948038</t>
  </si>
  <si>
    <t>579036272</t>
  </si>
  <si>
    <t>-741904209</t>
  </si>
  <si>
    <t>1923427912</t>
  </si>
  <si>
    <t>-2120852762</t>
  </si>
  <si>
    <t>1340878160</t>
  </si>
  <si>
    <t>-712031038</t>
  </si>
  <si>
    <t>1285073669</t>
  </si>
  <si>
    <t>1067951618</t>
  </si>
  <si>
    <t>1191098887</t>
  </si>
  <si>
    <t>-409697265</t>
  </si>
  <si>
    <t>-221100337</t>
  </si>
  <si>
    <t>Svislé a kompletní konstrukce</t>
  </si>
  <si>
    <t>359901211</t>
  </si>
  <si>
    <t>Monitoring stoky jakékoli výšky na nové kanalizaci</t>
  </si>
  <si>
    <t>-821813796</t>
  </si>
  <si>
    <t>-1778543738</t>
  </si>
  <si>
    <t>452112112</t>
  </si>
  <si>
    <t>Osazení betonových prstenců nebo rámů v do 100 mm</t>
  </si>
  <si>
    <t>445743663</t>
  </si>
  <si>
    <t>BET.ZBAR1</t>
  </si>
  <si>
    <t>VYROVNÁVACÍ PRSTENEC BEST AR 625x100</t>
  </si>
  <si>
    <t>1755785128</t>
  </si>
  <si>
    <t>BET.ZBAR4</t>
  </si>
  <si>
    <t>VYROVNÁVACÍ PRSTENEC BEST AR 625x60</t>
  </si>
  <si>
    <t>-1597843155</t>
  </si>
  <si>
    <t>1480069451</t>
  </si>
  <si>
    <t>1262249358</t>
  </si>
  <si>
    <t>-469745045</t>
  </si>
  <si>
    <t>1826111774</t>
  </si>
  <si>
    <t>440923058</t>
  </si>
  <si>
    <t>-246792598</t>
  </si>
  <si>
    <t>871363121</t>
  </si>
  <si>
    <t>Montáž kanalizačního potrubí z PVC těsněné gumovým kroužkem otevřený výkop sklon do 20 % DN 250</t>
  </si>
  <si>
    <t>1346403844</t>
  </si>
  <si>
    <t>28612011</t>
  </si>
  <si>
    <t>trubka kanalizační PVC plnostěnná třívrstvá DN 250x3000mm SN12</t>
  </si>
  <si>
    <t>1006812063</t>
  </si>
  <si>
    <t>-1413121324</t>
  </si>
  <si>
    <t>892372121</t>
  </si>
  <si>
    <t>Tlaková zkouška vzduchem potrubí DN 300 těsnícím vakem ucpávkovým</t>
  </si>
  <si>
    <t>úsek</t>
  </si>
  <si>
    <t>-282285271</t>
  </si>
  <si>
    <t>-466805074</t>
  </si>
  <si>
    <t>894411311</t>
  </si>
  <si>
    <t>Osazení betonových nebo železobetonových dílců pro šachty skruží rovných</t>
  </si>
  <si>
    <t>2140953438</t>
  </si>
  <si>
    <t>BET.KSRM1025D</t>
  </si>
  <si>
    <t>BEST-ŠACH,SKRUŽ/SR-M 1000x250 PS/DEHA</t>
  </si>
  <si>
    <t>-999498370</t>
  </si>
  <si>
    <t>BET.KSRM1050D</t>
  </si>
  <si>
    <t>BEST-ŠACH,SKRUŽ/SR-M 1000x500 PS/DEHA</t>
  </si>
  <si>
    <t>-166608465</t>
  </si>
  <si>
    <t>894412411</t>
  </si>
  <si>
    <t>Osazení betonových nebo železobetonových dílců pro šachty skruží přechodových</t>
  </si>
  <si>
    <t>-1303507970</t>
  </si>
  <si>
    <t>BET.KSHM1067DE</t>
  </si>
  <si>
    <t>BEST-KONUS/SH-M 1000/625x670 PS/DEHA</t>
  </si>
  <si>
    <t>494150842</t>
  </si>
  <si>
    <t>894414111</t>
  </si>
  <si>
    <t>Osazení betonových nebo železobetonových dílců pro šachty skruží základových (dno)</t>
  </si>
  <si>
    <t>1136480628</t>
  </si>
  <si>
    <t>BET.KSUM10685BB1</t>
  </si>
  <si>
    <t>BEST-ŠACH,DNO/SU-M 1000x685 DN250/1 PS BB</t>
  </si>
  <si>
    <t>-266981946</t>
  </si>
  <si>
    <t>894414211</t>
  </si>
  <si>
    <t>Osazení betonových nebo železobetonových dílců pro šachty desek zákrytových</t>
  </si>
  <si>
    <t>1330531292</t>
  </si>
  <si>
    <t>KSI.BARV06</t>
  </si>
  <si>
    <t>Betonové vyrovnávací prstence, AR-V 625 se zámkem proti posunu, v.600mm</t>
  </si>
  <si>
    <t>310941602</t>
  </si>
  <si>
    <t>KSI.BARV08</t>
  </si>
  <si>
    <t>Betonové vyrovnávací prstence, AR-V 625 se zámkem proti posunu, v.800mm</t>
  </si>
  <si>
    <t>-1436988886</t>
  </si>
  <si>
    <t>59224348</t>
  </si>
  <si>
    <t>těsnění elastomerové pro spojení šachetních dílů DN 1000</t>
  </si>
  <si>
    <t>-1809455839</t>
  </si>
  <si>
    <t>899104112</t>
  </si>
  <si>
    <t>Osazení poklopů litinových nebo ocelových včetně rámů pro třídu zatížení D400, E600</t>
  </si>
  <si>
    <t>1145140136</t>
  </si>
  <si>
    <t>BET.ZBKGD400TBO</t>
  </si>
  <si>
    <t>Rám+víko poklopu BEST GU B-1 D400T, třída zatížení D400, bez odvětrávání, s tlumící vložkou</t>
  </si>
  <si>
    <t>1013315442</t>
  </si>
  <si>
    <t>-1846438054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</si>
  <si>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</si>
  <si>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</si>
  <si>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</si>
  <si>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</si>
  <si>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</si>
  <si>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</si>
  <si>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012103000</t>
  </si>
  <si>
    <t>Geodetické práce před výstavbou</t>
  </si>
  <si>
    <t>soub</t>
  </si>
  <si>
    <t>1024</t>
  </si>
  <si>
    <t>-1691805574</t>
  </si>
  <si>
    <t>012303000</t>
  </si>
  <si>
    <t>Geodetické práce po výstavbě</t>
  </si>
  <si>
    <t>1726043473</t>
  </si>
  <si>
    <t>013254000</t>
  </si>
  <si>
    <t>Dokumentace skutečného provedení stavby</t>
  </si>
  <si>
    <t>1734247235</t>
  </si>
  <si>
    <t>460010025</t>
  </si>
  <si>
    <t>Vytyčení trasy inženýrských sítí v zastavěném prostoru</t>
  </si>
  <si>
    <t>568613196</t>
  </si>
  <si>
    <t>VRN3</t>
  </si>
  <si>
    <t>Zařízení staveniště</t>
  </si>
  <si>
    <t>034103000</t>
  </si>
  <si>
    <t>vybudování, provoz a odstranění zařízení staveniště</t>
  </si>
  <si>
    <t>159088878</t>
  </si>
  <si>
    <t>034303000</t>
  </si>
  <si>
    <t>Dopravní značení na staveništi</t>
  </si>
  <si>
    <t>847986904</t>
  </si>
  <si>
    <t>VRN4</t>
  </si>
  <si>
    <t>Inženýrská činnost</t>
  </si>
  <si>
    <t>043154000</t>
  </si>
  <si>
    <t>Zkoušky hutnicí</t>
  </si>
  <si>
    <t xml:space="preserve">soub </t>
  </si>
  <si>
    <t>-324771906</t>
  </si>
  <si>
    <t>043203003</t>
  </si>
  <si>
    <t>Rozbory celkem</t>
  </si>
  <si>
    <t>360319494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</si>
</sst>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231025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Vodovod a kanalizace pro 2 parcely v Pomezí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Pomezí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25. 10. 2023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'SO01 - Vodovodní řad V'!J30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'SO01 - Vodovodní řad V'!P125</f>
        <v>0</v>
      </c>
      <c r="AV95" s="125">
        <f>'SO01 - Vodovodní řad V'!J33</f>
        <v>0</v>
      </c>
      <c r="AW95" s="125">
        <f>'SO01 - Vodovodní řad V'!J34</f>
        <v>0</v>
      </c>
      <c r="AX95" s="125">
        <f>'SO01 - Vodovodní řad V'!J35</f>
        <v>0</v>
      </c>
      <c r="AY95" s="125">
        <f>'SO01 - Vodovodní řad V'!J36</f>
        <v>0</v>
      </c>
      <c r="AZ95" s="125">
        <f>'SO01 - Vodovodní řad V'!F33</f>
        <v>0</v>
      </c>
      <c r="BA95" s="125">
        <f>'SO01 - Vodovodní řad V'!F34</f>
        <v>0</v>
      </c>
      <c r="BB95" s="125">
        <f>'SO01 - Vodovodní řad V'!F35</f>
        <v>0</v>
      </c>
      <c r="BC95" s="125">
        <f>'SO01 - Vodovodní řad V'!F36</f>
        <v>0</v>
      </c>
      <c r="BD95" s="127">
        <f>'SO01 - Vodovodní řad V'!F37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="7" customFormat="1" ht="16.5" customHeight="1">
      <c r="A96" s="116" t="s">
        <v>78</v>
      </c>
      <c r="B96" s="117"/>
      <c r="C96" s="118"/>
      <c r="D96" s="119" t="s">
        <v>85</v>
      </c>
      <c r="E96" s="119"/>
      <c r="F96" s="119"/>
      <c r="G96" s="119"/>
      <c r="H96" s="119"/>
      <c r="I96" s="120"/>
      <c r="J96" s="119" t="s">
        <v>86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'SO02 - Kanalizační stoka S'!J30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4">
        <v>0</v>
      </c>
      <c r="AT96" s="125">
        <f>ROUND(SUM(AV96:AW96),2)</f>
        <v>0</v>
      </c>
      <c r="AU96" s="126">
        <f>'SO02 - Kanalizační stoka S'!P123</f>
        <v>0</v>
      </c>
      <c r="AV96" s="125">
        <f>'SO02 - Kanalizační stoka S'!J33</f>
        <v>0</v>
      </c>
      <c r="AW96" s="125">
        <f>'SO02 - Kanalizační stoka S'!J34</f>
        <v>0</v>
      </c>
      <c r="AX96" s="125">
        <f>'SO02 - Kanalizační stoka S'!J35</f>
        <v>0</v>
      </c>
      <c r="AY96" s="125">
        <f>'SO02 - Kanalizační stoka S'!J36</f>
        <v>0</v>
      </c>
      <c r="AZ96" s="125">
        <f>'SO02 - Kanalizační stoka S'!F33</f>
        <v>0</v>
      </c>
      <c r="BA96" s="125">
        <f>'SO02 - Kanalizační stoka S'!F34</f>
        <v>0</v>
      </c>
      <c r="BB96" s="125">
        <f>'SO02 - Kanalizační stoka S'!F35</f>
        <v>0</v>
      </c>
      <c r="BC96" s="125">
        <f>'SO02 - Kanalizační stoka S'!F36</f>
        <v>0</v>
      </c>
      <c r="BD96" s="127">
        <f>'SO02 - Kanalizační stoka S'!F37</f>
        <v>0</v>
      </c>
      <c r="BE96" s="7"/>
      <c r="BT96" s="128" t="s">
        <v>82</v>
      </c>
      <c r="BV96" s="128" t="s">
        <v>76</v>
      </c>
      <c r="BW96" s="128" t="s">
        <v>87</v>
      </c>
      <c r="BX96" s="128" t="s">
        <v>5</v>
      </c>
      <c r="CL96" s="128" t="s">
        <v>1</v>
      </c>
      <c r="CM96" s="128" t="s">
        <v>84</v>
      </c>
    </row>
    <row r="97" s="7" customFormat="1" ht="16.5" customHeight="1">
      <c r="A97" s="116" t="s">
        <v>78</v>
      </c>
      <c r="B97" s="117"/>
      <c r="C97" s="118"/>
      <c r="D97" s="119" t="s">
        <v>88</v>
      </c>
      <c r="E97" s="119"/>
      <c r="F97" s="119"/>
      <c r="G97" s="119"/>
      <c r="H97" s="119"/>
      <c r="I97" s="120"/>
      <c r="J97" s="119" t="s">
        <v>89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'VRN - Vedlejší rozpočtové...'!J30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81</v>
      </c>
      <c r="AR97" s="123"/>
      <c r="AS97" s="129">
        <v>0</v>
      </c>
      <c r="AT97" s="130">
        <f>ROUND(SUM(AV97:AW97),2)</f>
        <v>0</v>
      </c>
      <c r="AU97" s="131">
        <f>'VRN - Vedlejší rozpočtové...'!P120</f>
        <v>0</v>
      </c>
      <c r="AV97" s="130">
        <f>'VRN - Vedlejší rozpočtové...'!J33</f>
        <v>0</v>
      </c>
      <c r="AW97" s="130">
        <f>'VRN - Vedlejší rozpočtové...'!J34</f>
        <v>0</v>
      </c>
      <c r="AX97" s="130">
        <f>'VRN - Vedlejší rozpočtové...'!J35</f>
        <v>0</v>
      </c>
      <c r="AY97" s="130">
        <f>'VRN - Vedlejší rozpočtové...'!J36</f>
        <v>0</v>
      </c>
      <c r="AZ97" s="130">
        <f>'VRN - Vedlejší rozpočtové...'!F33</f>
        <v>0</v>
      </c>
      <c r="BA97" s="130">
        <f>'VRN - Vedlejší rozpočtové...'!F34</f>
        <v>0</v>
      </c>
      <c r="BB97" s="130">
        <f>'VRN - Vedlejší rozpočtové...'!F35</f>
        <v>0</v>
      </c>
      <c r="BC97" s="130">
        <f>'VRN - Vedlejší rozpočtové...'!F36</f>
        <v>0</v>
      </c>
      <c r="BD97" s="132">
        <f>'VRN - Vedlejší rozpočtové...'!F37</f>
        <v>0</v>
      </c>
      <c r="BE97" s="7"/>
      <c r="BT97" s="128" t="s">
        <v>82</v>
      </c>
      <c r="BV97" s="128" t="s">
        <v>76</v>
      </c>
      <c r="BW97" s="128" t="s">
        <v>90</v>
      </c>
      <c r="BX97" s="128" t="s">
        <v>5</v>
      </c>
      <c r="CL97" s="128" t="s">
        <v>1</v>
      </c>
      <c r="CM97" s="128" t="s">
        <v>84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Zi93CWBcopDhsJFm7L88D4s8LkGmyIRS7w5JR7RG6vrI8epuCgxmteTwhcM8NdEP6PtiE8RpPy5C9/kkD7+HYg==" hashValue="fU7RHQImZ+kIhfvkK7s1vxzIbrm0mDMZCHAbuauNdyF2ohGruTreZJDAwFbMhp/ez/3GhOBLd5Y0D9ymFusveQ==" algorithmName="SHA-512" password="CC35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01 - Vodovodní řad V'!C2" display="/"/>
    <hyperlink ref="A96" location="'SO02 - Kanalizační stoka S'!C2" display="/"/>
    <hyperlink ref="A9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91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Vodovod a kanalizace pro 2 parcely v Pomezí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92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93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25. 10. 2023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ROUND(J125,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ROUND((SUM(BE125:BE209)),  2)</f>
        <v>0</v>
      </c>
      <c r="G33" s="35"/>
      <c r="H33" s="35"/>
      <c r="I33" s="152">
        <v>0.20999999999999999</v>
      </c>
      <c r="J33" s="151">
        <f>ROUND(((SUM(BE125:BE209))*I33),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ROUND((SUM(BF125:BF209)),  2)</f>
        <v>0</v>
      </c>
      <c r="G34" s="35"/>
      <c r="H34" s="35"/>
      <c r="I34" s="152">
        <v>0.12</v>
      </c>
      <c r="J34" s="151">
        <f>ROUND(((SUM(BF125:BF209))*I34),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ROUND((SUM(BG125:BG209)),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ROUND((SUM(BH125:BH209)),  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ROUND((SUM(BI125:BI209)),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Vodovod a kanalizace pro 2 parcely v Pomezí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92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SO01 - Vodovodní řad V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Pomezí</v>
      </c>
      <c r="G89" s="37"/>
      <c r="H89" s="37"/>
      <c r="I89" s="29" t="s">
        <v>22</v>
      </c>
      <c r="J89" s="76" t="str">
        <f>IF(J12="","",J12)</f>
        <v>25. 10. 2023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95</v>
      </c>
      <c r="D94" s="173"/>
      <c r="E94" s="173"/>
      <c r="F94" s="173"/>
      <c r="G94" s="173"/>
      <c r="H94" s="173"/>
      <c r="I94" s="173"/>
      <c r="J94" s="174" t="s">
        <v>96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97</v>
      </c>
      <c r="D96" s="37"/>
      <c r="E96" s="37"/>
      <c r="F96" s="37"/>
      <c r="G96" s="37"/>
      <c r="H96" s="37"/>
      <c r="I96" s="37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98</v>
      </c>
    </row>
    <row r="97" s="9" customFormat="1" ht="24.96" customHeight="1">
      <c r="A97" s="9"/>
      <c r="B97" s="176"/>
      <c r="C97" s="177"/>
      <c r="D97" s="178" t="s">
        <v>99</v>
      </c>
      <c r="E97" s="179"/>
      <c r="F97" s="179"/>
      <c r="G97" s="179"/>
      <c r="H97" s="179"/>
      <c r="I97" s="179"/>
      <c r="J97" s="180">
        <f>J126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100</v>
      </c>
      <c r="E98" s="185"/>
      <c r="F98" s="185"/>
      <c r="G98" s="185"/>
      <c r="H98" s="185"/>
      <c r="I98" s="185"/>
      <c r="J98" s="186">
        <f>J127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101</v>
      </c>
      <c r="E99" s="185"/>
      <c r="F99" s="185"/>
      <c r="G99" s="185"/>
      <c r="H99" s="185"/>
      <c r="I99" s="185"/>
      <c r="J99" s="186">
        <f>J162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102</v>
      </c>
      <c r="E100" s="185"/>
      <c r="F100" s="185"/>
      <c r="G100" s="185"/>
      <c r="H100" s="185"/>
      <c r="I100" s="185"/>
      <c r="J100" s="186">
        <f>J166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103</v>
      </c>
      <c r="E101" s="185"/>
      <c r="F101" s="185"/>
      <c r="G101" s="185"/>
      <c r="H101" s="185"/>
      <c r="I101" s="185"/>
      <c r="J101" s="186">
        <f>J173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2"/>
      <c r="C102" s="183"/>
      <c r="D102" s="184" t="s">
        <v>104</v>
      </c>
      <c r="E102" s="185"/>
      <c r="F102" s="185"/>
      <c r="G102" s="185"/>
      <c r="H102" s="185"/>
      <c r="I102" s="185"/>
      <c r="J102" s="186">
        <f>J197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105</v>
      </c>
      <c r="E103" s="185"/>
      <c r="F103" s="185"/>
      <c r="G103" s="185"/>
      <c r="H103" s="185"/>
      <c r="I103" s="185"/>
      <c r="J103" s="186">
        <f>J201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2"/>
      <c r="C104" s="183"/>
      <c r="D104" s="184" t="s">
        <v>106</v>
      </c>
      <c r="E104" s="185"/>
      <c r="F104" s="185"/>
      <c r="G104" s="185"/>
      <c r="H104" s="185"/>
      <c r="I104" s="185"/>
      <c r="J104" s="186">
        <f>J203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2"/>
      <c r="C105" s="183"/>
      <c r="D105" s="184" t="s">
        <v>107</v>
      </c>
      <c r="E105" s="185"/>
      <c r="F105" s="185"/>
      <c r="G105" s="185"/>
      <c r="H105" s="185"/>
      <c r="I105" s="185"/>
      <c r="J105" s="186">
        <f>J208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108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71" t="str">
        <f>E7</f>
        <v>Vodovod a kanalizace pro 2 parcely v Pomezí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92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3" t="str">
        <f>E9</f>
        <v>SO01 - Vodovodní řad V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>Pomezí</v>
      </c>
      <c r="G119" s="37"/>
      <c r="H119" s="37"/>
      <c r="I119" s="29" t="s">
        <v>22</v>
      </c>
      <c r="J119" s="76" t="str">
        <f>IF(J12="","",J12)</f>
        <v>25. 10. 2023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29" t="s">
        <v>30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28</v>
      </c>
      <c r="D122" s="37"/>
      <c r="E122" s="37"/>
      <c r="F122" s="24" t="str">
        <f>IF(E18="","",E18)</f>
        <v>Vyplň údaj</v>
      </c>
      <c r="G122" s="37"/>
      <c r="H122" s="37"/>
      <c r="I122" s="29" t="s">
        <v>32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88"/>
      <c r="B124" s="189"/>
      <c r="C124" s="190" t="s">
        <v>109</v>
      </c>
      <c r="D124" s="191" t="s">
        <v>59</v>
      </c>
      <c r="E124" s="191" t="s">
        <v>55</v>
      </c>
      <c r="F124" s="191" t="s">
        <v>56</v>
      </c>
      <c r="G124" s="191" t="s">
        <v>110</v>
      </c>
      <c r="H124" s="191" t="s">
        <v>111</v>
      </c>
      <c r="I124" s="191" t="s">
        <v>112</v>
      </c>
      <c r="J124" s="192" t="s">
        <v>96</v>
      </c>
      <c r="K124" s="193" t="s">
        <v>113</v>
      </c>
      <c r="L124" s="194"/>
      <c r="M124" s="97" t="s">
        <v>1</v>
      </c>
      <c r="N124" s="98" t="s">
        <v>38</v>
      </c>
      <c r="O124" s="98" t="s">
        <v>114</v>
      </c>
      <c r="P124" s="98" t="s">
        <v>115</v>
      </c>
      <c r="Q124" s="98" t="s">
        <v>116</v>
      </c>
      <c r="R124" s="98" t="s">
        <v>117</v>
      </c>
      <c r="S124" s="98" t="s">
        <v>118</v>
      </c>
      <c r="T124" s="99" t="s">
        <v>119</v>
      </c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</row>
    <row r="125" s="2" customFormat="1" ht="22.8" customHeight="1">
      <c r="A125" s="35"/>
      <c r="B125" s="36"/>
      <c r="C125" s="104" t="s">
        <v>120</v>
      </c>
      <c r="D125" s="37"/>
      <c r="E125" s="37"/>
      <c r="F125" s="37"/>
      <c r="G125" s="37"/>
      <c r="H125" s="37"/>
      <c r="I125" s="37"/>
      <c r="J125" s="195">
        <f>BK125</f>
        <v>0</v>
      </c>
      <c r="K125" s="37"/>
      <c r="L125" s="41"/>
      <c r="M125" s="100"/>
      <c r="N125" s="196"/>
      <c r="O125" s="101"/>
      <c r="P125" s="197">
        <f>P126</f>
        <v>0</v>
      </c>
      <c r="Q125" s="101"/>
      <c r="R125" s="197">
        <f>R126</f>
        <v>255.08121420000001</v>
      </c>
      <c r="S125" s="101"/>
      <c r="T125" s="198">
        <f>T126</f>
        <v>6.976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73</v>
      </c>
      <c r="AU125" s="14" t="s">
        <v>98</v>
      </c>
      <c r="BK125" s="199">
        <f>BK126</f>
        <v>0</v>
      </c>
    </row>
    <row r="126" s="12" customFormat="1" ht="25.92" customHeight="1">
      <c r="A126" s="12"/>
      <c r="B126" s="200"/>
      <c r="C126" s="201"/>
      <c r="D126" s="202" t="s">
        <v>73</v>
      </c>
      <c r="E126" s="203" t="s">
        <v>121</v>
      </c>
      <c r="F126" s="203" t="s">
        <v>122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P127+P162+P166+P173+P197+P201+P203+P208</f>
        <v>0</v>
      </c>
      <c r="Q126" s="208"/>
      <c r="R126" s="209">
        <f>R127+R162+R166+R173+R197+R201+R203+R208</f>
        <v>255.08121420000001</v>
      </c>
      <c r="S126" s="208"/>
      <c r="T126" s="210">
        <f>T127+T162+T166+T173+T197+T201+T203+T208</f>
        <v>6.976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82</v>
      </c>
      <c r="AT126" s="212" t="s">
        <v>73</v>
      </c>
      <c r="AU126" s="212" t="s">
        <v>74</v>
      </c>
      <c r="AY126" s="211" t="s">
        <v>123</v>
      </c>
      <c r="BK126" s="213">
        <f>BK127+BK162+BK166+BK173+BK197+BK201+BK203+BK208</f>
        <v>0</v>
      </c>
    </row>
    <row r="127" s="12" customFormat="1" ht="22.8" customHeight="1">
      <c r="A127" s="12"/>
      <c r="B127" s="200"/>
      <c r="C127" s="201"/>
      <c r="D127" s="202" t="s">
        <v>73</v>
      </c>
      <c r="E127" s="214" t="s">
        <v>82</v>
      </c>
      <c r="F127" s="214" t="s">
        <v>124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SUM(P128:P161)</f>
        <v>0</v>
      </c>
      <c r="Q127" s="208"/>
      <c r="R127" s="209">
        <f>SUM(R128:R161)</f>
        <v>231.77620000000002</v>
      </c>
      <c r="S127" s="208"/>
      <c r="T127" s="210">
        <f>SUM(T128:T161)</f>
        <v>6.976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82</v>
      </c>
      <c r="AT127" s="212" t="s">
        <v>73</v>
      </c>
      <c r="AU127" s="212" t="s">
        <v>82</v>
      </c>
      <c r="AY127" s="211" t="s">
        <v>123</v>
      </c>
      <c r="BK127" s="213">
        <f>SUM(BK128:BK161)</f>
        <v>0</v>
      </c>
    </row>
    <row r="128" s="2" customFormat="1" ht="24.15" customHeight="1">
      <c r="A128" s="35"/>
      <c r="B128" s="36"/>
      <c r="C128" s="216" t="s">
        <v>82</v>
      </c>
      <c r="D128" s="216" t="s">
        <v>125</v>
      </c>
      <c r="E128" s="217" t="s">
        <v>126</v>
      </c>
      <c r="F128" s="218" t="s">
        <v>127</v>
      </c>
      <c r="G128" s="219" t="s">
        <v>128</v>
      </c>
      <c r="H128" s="220">
        <v>9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0.44</v>
      </c>
      <c r="T128" s="227">
        <f>S128*H128</f>
        <v>3.96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129</v>
      </c>
      <c r="AT128" s="228" t="s">
        <v>125</v>
      </c>
      <c r="AU128" s="228" t="s">
        <v>84</v>
      </c>
      <c r="AY128" s="14" t="s">
        <v>123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129</v>
      </c>
      <c r="BM128" s="228" t="s">
        <v>130</v>
      </c>
    </row>
    <row r="129" s="2" customFormat="1" ht="24.15" customHeight="1">
      <c r="A129" s="35"/>
      <c r="B129" s="36"/>
      <c r="C129" s="216" t="s">
        <v>84</v>
      </c>
      <c r="D129" s="216" t="s">
        <v>125</v>
      </c>
      <c r="E129" s="217" t="s">
        <v>131</v>
      </c>
      <c r="F129" s="218" t="s">
        <v>132</v>
      </c>
      <c r="G129" s="219" t="s">
        <v>128</v>
      </c>
      <c r="H129" s="220">
        <v>12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0.098000000000000004</v>
      </c>
      <c r="T129" s="227">
        <f>S129*H129</f>
        <v>1.1760000000000002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129</v>
      </c>
      <c r="AT129" s="228" t="s">
        <v>125</v>
      </c>
      <c r="AU129" s="228" t="s">
        <v>84</v>
      </c>
      <c r="AY129" s="14" t="s">
        <v>123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129</v>
      </c>
      <c r="BM129" s="228" t="s">
        <v>133</v>
      </c>
    </row>
    <row r="130" s="2" customFormat="1" ht="33" customHeight="1">
      <c r="A130" s="35"/>
      <c r="B130" s="36"/>
      <c r="C130" s="216" t="s">
        <v>134</v>
      </c>
      <c r="D130" s="216" t="s">
        <v>125</v>
      </c>
      <c r="E130" s="217" t="s">
        <v>135</v>
      </c>
      <c r="F130" s="218" t="s">
        <v>136</v>
      </c>
      <c r="G130" s="219" t="s">
        <v>128</v>
      </c>
      <c r="H130" s="220">
        <v>16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9.0000000000000006E-05</v>
      </c>
      <c r="R130" s="226">
        <f>Q130*H130</f>
        <v>0.0014400000000000001</v>
      </c>
      <c r="S130" s="226">
        <v>0.11500000000000001</v>
      </c>
      <c r="T130" s="227">
        <f>S130*H130</f>
        <v>1.8400000000000001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129</v>
      </c>
      <c r="AT130" s="228" t="s">
        <v>125</v>
      </c>
      <c r="AU130" s="228" t="s">
        <v>84</v>
      </c>
      <c r="AY130" s="14" t="s">
        <v>123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129</v>
      </c>
      <c r="BM130" s="228" t="s">
        <v>137</v>
      </c>
    </row>
    <row r="131" s="2" customFormat="1" ht="24.15" customHeight="1">
      <c r="A131" s="35"/>
      <c r="B131" s="36"/>
      <c r="C131" s="216" t="s">
        <v>129</v>
      </c>
      <c r="D131" s="216" t="s">
        <v>125</v>
      </c>
      <c r="E131" s="217" t="s">
        <v>138</v>
      </c>
      <c r="F131" s="218" t="s">
        <v>139</v>
      </c>
      <c r="G131" s="219" t="s">
        <v>140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0.0086800000000000002</v>
      </c>
      <c r="R131" s="226">
        <f>Q131*H131</f>
        <v>0.01736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129</v>
      </c>
      <c r="AT131" s="228" t="s">
        <v>125</v>
      </c>
      <c r="AU131" s="228" t="s">
        <v>84</v>
      </c>
      <c r="AY131" s="14" t="s">
        <v>123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129</v>
      </c>
      <c r="BM131" s="228" t="s">
        <v>141</v>
      </c>
    </row>
    <row r="132" s="2" customFormat="1" ht="24.15" customHeight="1">
      <c r="A132" s="35"/>
      <c r="B132" s="36"/>
      <c r="C132" s="216" t="s">
        <v>142</v>
      </c>
      <c r="D132" s="216" t="s">
        <v>125</v>
      </c>
      <c r="E132" s="217" t="s">
        <v>143</v>
      </c>
      <c r="F132" s="218" t="s">
        <v>144</v>
      </c>
      <c r="G132" s="219" t="s">
        <v>140</v>
      </c>
      <c r="H132" s="220">
        <v>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0.0086800000000000002</v>
      </c>
      <c r="R132" s="226">
        <f>Q132*H132</f>
        <v>0.01736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129</v>
      </c>
      <c r="AT132" s="228" t="s">
        <v>125</v>
      </c>
      <c r="AU132" s="228" t="s">
        <v>84</v>
      </c>
      <c r="AY132" s="14" t="s">
        <v>123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129</v>
      </c>
      <c r="BM132" s="228" t="s">
        <v>145</v>
      </c>
    </row>
    <row r="133" s="2" customFormat="1" ht="24.15" customHeight="1">
      <c r="A133" s="35"/>
      <c r="B133" s="36"/>
      <c r="C133" s="216" t="s">
        <v>146</v>
      </c>
      <c r="D133" s="216" t="s">
        <v>125</v>
      </c>
      <c r="E133" s="217" t="s">
        <v>147</v>
      </c>
      <c r="F133" s="218" t="s">
        <v>148</v>
      </c>
      <c r="G133" s="219" t="s">
        <v>140</v>
      </c>
      <c r="H133" s="220">
        <v>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0.036900000000000002</v>
      </c>
      <c r="R133" s="226">
        <f>Q133*H133</f>
        <v>0.073800000000000004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129</v>
      </c>
      <c r="AT133" s="228" t="s">
        <v>125</v>
      </c>
      <c r="AU133" s="228" t="s">
        <v>84</v>
      </c>
      <c r="AY133" s="14" t="s">
        <v>123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129</v>
      </c>
      <c r="BM133" s="228" t="s">
        <v>149</v>
      </c>
    </row>
    <row r="134" s="2" customFormat="1" ht="37.8" customHeight="1">
      <c r="A134" s="35"/>
      <c r="B134" s="36"/>
      <c r="C134" s="216" t="s">
        <v>150</v>
      </c>
      <c r="D134" s="216" t="s">
        <v>125</v>
      </c>
      <c r="E134" s="217" t="s">
        <v>151</v>
      </c>
      <c r="F134" s="218" t="s">
        <v>152</v>
      </c>
      <c r="G134" s="219" t="s">
        <v>153</v>
      </c>
      <c r="H134" s="220">
        <v>3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129</v>
      </c>
      <c r="AT134" s="228" t="s">
        <v>125</v>
      </c>
      <c r="AU134" s="228" t="s">
        <v>84</v>
      </c>
      <c r="AY134" s="14" t="s">
        <v>123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129</v>
      </c>
      <c r="BM134" s="228" t="s">
        <v>154</v>
      </c>
    </row>
    <row r="135" s="2" customFormat="1" ht="33" customHeight="1">
      <c r="A135" s="35"/>
      <c r="B135" s="36"/>
      <c r="C135" s="216" t="s">
        <v>155</v>
      </c>
      <c r="D135" s="216" t="s">
        <v>125</v>
      </c>
      <c r="E135" s="217" t="s">
        <v>156</v>
      </c>
      <c r="F135" s="218" t="s">
        <v>157</v>
      </c>
      <c r="G135" s="219" t="s">
        <v>153</v>
      </c>
      <c r="H135" s="220">
        <v>65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129</v>
      </c>
      <c r="AT135" s="228" t="s">
        <v>125</v>
      </c>
      <c r="AU135" s="228" t="s">
        <v>84</v>
      </c>
      <c r="AY135" s="14" t="s">
        <v>123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129</v>
      </c>
      <c r="BM135" s="228" t="s">
        <v>158</v>
      </c>
    </row>
    <row r="136" s="2" customFormat="1" ht="33" customHeight="1">
      <c r="A136" s="35"/>
      <c r="B136" s="36"/>
      <c r="C136" s="216" t="s">
        <v>159</v>
      </c>
      <c r="D136" s="216" t="s">
        <v>125</v>
      </c>
      <c r="E136" s="217" t="s">
        <v>160</v>
      </c>
      <c r="F136" s="218" t="s">
        <v>161</v>
      </c>
      <c r="G136" s="219" t="s">
        <v>153</v>
      </c>
      <c r="H136" s="220">
        <v>65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129</v>
      </c>
      <c r="AT136" s="228" t="s">
        <v>125</v>
      </c>
      <c r="AU136" s="228" t="s">
        <v>84</v>
      </c>
      <c r="AY136" s="14" t="s">
        <v>123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129</v>
      </c>
      <c r="BM136" s="228" t="s">
        <v>162</v>
      </c>
    </row>
    <row r="137" s="2" customFormat="1" ht="24.15" customHeight="1">
      <c r="A137" s="35"/>
      <c r="B137" s="36"/>
      <c r="C137" s="216" t="s">
        <v>163</v>
      </c>
      <c r="D137" s="216" t="s">
        <v>125</v>
      </c>
      <c r="E137" s="217" t="s">
        <v>164</v>
      </c>
      <c r="F137" s="218" t="s">
        <v>165</v>
      </c>
      <c r="G137" s="219" t="s">
        <v>153</v>
      </c>
      <c r="H137" s="220">
        <v>10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129</v>
      </c>
      <c r="AT137" s="228" t="s">
        <v>125</v>
      </c>
      <c r="AU137" s="228" t="s">
        <v>84</v>
      </c>
      <c r="AY137" s="14" t="s">
        <v>123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129</v>
      </c>
      <c r="BM137" s="228" t="s">
        <v>166</v>
      </c>
    </row>
    <row r="138" s="2" customFormat="1" ht="16.5" customHeight="1">
      <c r="A138" s="35"/>
      <c r="B138" s="36"/>
      <c r="C138" s="216" t="s">
        <v>167</v>
      </c>
      <c r="D138" s="216" t="s">
        <v>125</v>
      </c>
      <c r="E138" s="217" t="s">
        <v>168</v>
      </c>
      <c r="F138" s="218" t="s">
        <v>169</v>
      </c>
      <c r="G138" s="219" t="s">
        <v>140</v>
      </c>
      <c r="H138" s="220">
        <v>80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0.00055999999999999995</v>
      </c>
      <c r="R138" s="226">
        <f>Q138*H138</f>
        <v>0.044799999999999993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129</v>
      </c>
      <c r="AT138" s="228" t="s">
        <v>125</v>
      </c>
      <c r="AU138" s="228" t="s">
        <v>84</v>
      </c>
      <c r="AY138" s="14" t="s">
        <v>123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129</v>
      </c>
      <c r="BM138" s="228" t="s">
        <v>170</v>
      </c>
    </row>
    <row r="139" s="2" customFormat="1" ht="21.75" customHeight="1">
      <c r="A139" s="35"/>
      <c r="B139" s="36"/>
      <c r="C139" s="216" t="s">
        <v>8</v>
      </c>
      <c r="D139" s="216" t="s">
        <v>125</v>
      </c>
      <c r="E139" s="217" t="s">
        <v>171</v>
      </c>
      <c r="F139" s="218" t="s">
        <v>172</v>
      </c>
      <c r="G139" s="219" t="s">
        <v>140</v>
      </c>
      <c r="H139" s="220">
        <v>80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129</v>
      </c>
      <c r="AT139" s="228" t="s">
        <v>125</v>
      </c>
      <c r="AU139" s="228" t="s">
        <v>84</v>
      </c>
      <c r="AY139" s="14" t="s">
        <v>123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129</v>
      </c>
      <c r="BM139" s="228" t="s">
        <v>173</v>
      </c>
    </row>
    <row r="140" s="2" customFormat="1" ht="24.15" customHeight="1">
      <c r="A140" s="35"/>
      <c r="B140" s="36"/>
      <c r="C140" s="216" t="s">
        <v>174</v>
      </c>
      <c r="D140" s="216" t="s">
        <v>125</v>
      </c>
      <c r="E140" s="217" t="s">
        <v>175</v>
      </c>
      <c r="F140" s="218" t="s">
        <v>176</v>
      </c>
      <c r="G140" s="219" t="s">
        <v>140</v>
      </c>
      <c r="H140" s="220">
        <v>10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0.00014999999999999999</v>
      </c>
      <c r="R140" s="226">
        <f>Q140*H140</f>
        <v>0.0014999999999999998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129</v>
      </c>
      <c r="AT140" s="228" t="s">
        <v>125</v>
      </c>
      <c r="AU140" s="228" t="s">
        <v>84</v>
      </c>
      <c r="AY140" s="14" t="s">
        <v>123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129</v>
      </c>
      <c r="BM140" s="228" t="s">
        <v>177</v>
      </c>
    </row>
    <row r="141" s="2" customFormat="1" ht="24.15" customHeight="1">
      <c r="A141" s="35"/>
      <c r="B141" s="36"/>
      <c r="C141" s="216" t="s">
        <v>178</v>
      </c>
      <c r="D141" s="216" t="s">
        <v>125</v>
      </c>
      <c r="E141" s="217" t="s">
        <v>179</v>
      </c>
      <c r="F141" s="218" t="s">
        <v>180</v>
      </c>
      <c r="G141" s="219" t="s">
        <v>140</v>
      </c>
      <c r="H141" s="220">
        <v>10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129</v>
      </c>
      <c r="AT141" s="228" t="s">
        <v>125</v>
      </c>
      <c r="AU141" s="228" t="s">
        <v>84</v>
      </c>
      <c r="AY141" s="14" t="s">
        <v>123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129</v>
      </c>
      <c r="BM141" s="228" t="s">
        <v>181</v>
      </c>
    </row>
    <row r="142" s="2" customFormat="1" ht="24.15" customHeight="1">
      <c r="A142" s="35"/>
      <c r="B142" s="36"/>
      <c r="C142" s="216" t="s">
        <v>182</v>
      </c>
      <c r="D142" s="216" t="s">
        <v>125</v>
      </c>
      <c r="E142" s="217" t="s">
        <v>183</v>
      </c>
      <c r="F142" s="218" t="s">
        <v>184</v>
      </c>
      <c r="G142" s="219" t="s">
        <v>140</v>
      </c>
      <c r="H142" s="220">
        <v>6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0.00046999999999999999</v>
      </c>
      <c r="R142" s="226">
        <f>Q142*H142</f>
        <v>0.00282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129</v>
      </c>
      <c r="AT142" s="228" t="s">
        <v>125</v>
      </c>
      <c r="AU142" s="228" t="s">
        <v>84</v>
      </c>
      <c r="AY142" s="14" t="s">
        <v>123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129</v>
      </c>
      <c r="BM142" s="228" t="s">
        <v>185</v>
      </c>
    </row>
    <row r="143" s="2" customFormat="1" ht="24.15" customHeight="1">
      <c r="A143" s="35"/>
      <c r="B143" s="36"/>
      <c r="C143" s="216" t="s">
        <v>186</v>
      </c>
      <c r="D143" s="216" t="s">
        <v>125</v>
      </c>
      <c r="E143" s="217" t="s">
        <v>187</v>
      </c>
      <c r="F143" s="218" t="s">
        <v>188</v>
      </c>
      <c r="G143" s="219" t="s">
        <v>140</v>
      </c>
      <c r="H143" s="220">
        <v>6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129</v>
      </c>
      <c r="AT143" s="228" t="s">
        <v>125</v>
      </c>
      <c r="AU143" s="228" t="s">
        <v>84</v>
      </c>
      <c r="AY143" s="14" t="s">
        <v>123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129</v>
      </c>
      <c r="BM143" s="228" t="s">
        <v>189</v>
      </c>
    </row>
    <row r="144" s="2" customFormat="1" ht="21.75" customHeight="1">
      <c r="A144" s="35"/>
      <c r="B144" s="36"/>
      <c r="C144" s="216" t="s">
        <v>190</v>
      </c>
      <c r="D144" s="216" t="s">
        <v>125</v>
      </c>
      <c r="E144" s="217" t="s">
        <v>191</v>
      </c>
      <c r="F144" s="218" t="s">
        <v>192</v>
      </c>
      <c r="G144" s="219" t="s">
        <v>128</v>
      </c>
      <c r="H144" s="220">
        <v>218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0.00084000000000000003</v>
      </c>
      <c r="R144" s="226">
        <f>Q144*H144</f>
        <v>0.18312000000000001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129</v>
      </c>
      <c r="AT144" s="228" t="s">
        <v>125</v>
      </c>
      <c r="AU144" s="228" t="s">
        <v>84</v>
      </c>
      <c r="AY144" s="14" t="s">
        <v>123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129</v>
      </c>
      <c r="BM144" s="228" t="s">
        <v>193</v>
      </c>
    </row>
    <row r="145" s="2" customFormat="1" ht="24.15" customHeight="1">
      <c r="A145" s="35"/>
      <c r="B145" s="36"/>
      <c r="C145" s="216" t="s">
        <v>194</v>
      </c>
      <c r="D145" s="216" t="s">
        <v>125</v>
      </c>
      <c r="E145" s="217" t="s">
        <v>195</v>
      </c>
      <c r="F145" s="218" t="s">
        <v>196</v>
      </c>
      <c r="G145" s="219" t="s">
        <v>128</v>
      </c>
      <c r="H145" s="220">
        <v>218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129</v>
      </c>
      <c r="AT145" s="228" t="s">
        <v>125</v>
      </c>
      <c r="AU145" s="228" t="s">
        <v>84</v>
      </c>
      <c r="AY145" s="14" t="s">
        <v>123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129</v>
      </c>
      <c r="BM145" s="228" t="s">
        <v>197</v>
      </c>
    </row>
    <row r="146" s="2" customFormat="1" ht="33" customHeight="1">
      <c r="A146" s="35"/>
      <c r="B146" s="36"/>
      <c r="C146" s="216" t="s">
        <v>198</v>
      </c>
      <c r="D146" s="216" t="s">
        <v>125</v>
      </c>
      <c r="E146" s="217" t="s">
        <v>199</v>
      </c>
      <c r="F146" s="218" t="s">
        <v>200</v>
      </c>
      <c r="G146" s="219" t="s">
        <v>153</v>
      </c>
      <c r="H146" s="220">
        <v>64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129</v>
      </c>
      <c r="AT146" s="228" t="s">
        <v>125</v>
      </c>
      <c r="AU146" s="228" t="s">
        <v>84</v>
      </c>
      <c r="AY146" s="14" t="s">
        <v>123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129</v>
      </c>
      <c r="BM146" s="228" t="s">
        <v>201</v>
      </c>
    </row>
    <row r="147" s="2" customFormat="1" ht="37.8" customHeight="1">
      <c r="A147" s="35"/>
      <c r="B147" s="36"/>
      <c r="C147" s="216" t="s">
        <v>202</v>
      </c>
      <c r="D147" s="216" t="s">
        <v>125</v>
      </c>
      <c r="E147" s="217" t="s">
        <v>203</v>
      </c>
      <c r="F147" s="218" t="s">
        <v>204</v>
      </c>
      <c r="G147" s="219" t="s">
        <v>153</v>
      </c>
      <c r="H147" s="220">
        <v>832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129</v>
      </c>
      <c r="AT147" s="228" t="s">
        <v>125</v>
      </c>
      <c r="AU147" s="228" t="s">
        <v>84</v>
      </c>
      <c r="AY147" s="14" t="s">
        <v>123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129</v>
      </c>
      <c r="BM147" s="228" t="s">
        <v>205</v>
      </c>
    </row>
    <row r="148" s="2" customFormat="1" ht="37.8" customHeight="1">
      <c r="A148" s="35"/>
      <c r="B148" s="36"/>
      <c r="C148" s="216" t="s">
        <v>7</v>
      </c>
      <c r="D148" s="216" t="s">
        <v>125</v>
      </c>
      <c r="E148" s="217" t="s">
        <v>206</v>
      </c>
      <c r="F148" s="218" t="s">
        <v>207</v>
      </c>
      <c r="G148" s="219" t="s">
        <v>153</v>
      </c>
      <c r="H148" s="220">
        <v>64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129</v>
      </c>
      <c r="AT148" s="228" t="s">
        <v>125</v>
      </c>
      <c r="AU148" s="228" t="s">
        <v>84</v>
      </c>
      <c r="AY148" s="14" t="s">
        <v>123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129</v>
      </c>
      <c r="BM148" s="228" t="s">
        <v>208</v>
      </c>
    </row>
    <row r="149" s="2" customFormat="1" ht="37.8" customHeight="1">
      <c r="A149" s="35"/>
      <c r="B149" s="36"/>
      <c r="C149" s="216" t="s">
        <v>209</v>
      </c>
      <c r="D149" s="216" t="s">
        <v>125</v>
      </c>
      <c r="E149" s="217" t="s">
        <v>210</v>
      </c>
      <c r="F149" s="218" t="s">
        <v>211</v>
      </c>
      <c r="G149" s="219" t="s">
        <v>153</v>
      </c>
      <c r="H149" s="220">
        <v>832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129</v>
      </c>
      <c r="AT149" s="228" t="s">
        <v>125</v>
      </c>
      <c r="AU149" s="228" t="s">
        <v>84</v>
      </c>
      <c r="AY149" s="14" t="s">
        <v>123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129</v>
      </c>
      <c r="BM149" s="228" t="s">
        <v>212</v>
      </c>
    </row>
    <row r="150" s="2" customFormat="1" ht="24.15" customHeight="1">
      <c r="A150" s="35"/>
      <c r="B150" s="36"/>
      <c r="C150" s="216" t="s">
        <v>213</v>
      </c>
      <c r="D150" s="216" t="s">
        <v>125</v>
      </c>
      <c r="E150" s="217" t="s">
        <v>214</v>
      </c>
      <c r="F150" s="218" t="s">
        <v>215</v>
      </c>
      <c r="G150" s="219" t="s">
        <v>153</v>
      </c>
      <c r="H150" s="220">
        <v>64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129</v>
      </c>
      <c r="AT150" s="228" t="s">
        <v>125</v>
      </c>
      <c r="AU150" s="228" t="s">
        <v>84</v>
      </c>
      <c r="AY150" s="14" t="s">
        <v>123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129</v>
      </c>
      <c r="BM150" s="228" t="s">
        <v>216</v>
      </c>
    </row>
    <row r="151" s="2" customFormat="1" ht="24.15" customHeight="1">
      <c r="A151" s="35"/>
      <c r="B151" s="36"/>
      <c r="C151" s="216" t="s">
        <v>217</v>
      </c>
      <c r="D151" s="216" t="s">
        <v>125</v>
      </c>
      <c r="E151" s="217" t="s">
        <v>218</v>
      </c>
      <c r="F151" s="218" t="s">
        <v>219</v>
      </c>
      <c r="G151" s="219" t="s">
        <v>153</v>
      </c>
      <c r="H151" s="220">
        <v>64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129</v>
      </c>
      <c r="AT151" s="228" t="s">
        <v>125</v>
      </c>
      <c r="AU151" s="228" t="s">
        <v>84</v>
      </c>
      <c r="AY151" s="14" t="s">
        <v>123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129</v>
      </c>
      <c r="BM151" s="228" t="s">
        <v>220</v>
      </c>
    </row>
    <row r="152" s="2" customFormat="1" ht="16.5" customHeight="1">
      <c r="A152" s="35"/>
      <c r="B152" s="36"/>
      <c r="C152" s="216" t="s">
        <v>221</v>
      </c>
      <c r="D152" s="216" t="s">
        <v>125</v>
      </c>
      <c r="E152" s="217" t="s">
        <v>222</v>
      </c>
      <c r="F152" s="218" t="s">
        <v>223</v>
      </c>
      <c r="G152" s="219" t="s">
        <v>153</v>
      </c>
      <c r="H152" s="220">
        <v>128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129</v>
      </c>
      <c r="AT152" s="228" t="s">
        <v>125</v>
      </c>
      <c r="AU152" s="228" t="s">
        <v>84</v>
      </c>
      <c r="AY152" s="14" t="s">
        <v>123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129</v>
      </c>
      <c r="BM152" s="228" t="s">
        <v>224</v>
      </c>
    </row>
    <row r="153" s="2" customFormat="1" ht="33" customHeight="1">
      <c r="A153" s="35"/>
      <c r="B153" s="36"/>
      <c r="C153" s="216" t="s">
        <v>225</v>
      </c>
      <c r="D153" s="216" t="s">
        <v>125</v>
      </c>
      <c r="E153" s="217" t="s">
        <v>226</v>
      </c>
      <c r="F153" s="218" t="s">
        <v>227</v>
      </c>
      <c r="G153" s="219" t="s">
        <v>228</v>
      </c>
      <c r="H153" s="220">
        <v>231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129</v>
      </c>
      <c r="AT153" s="228" t="s">
        <v>125</v>
      </c>
      <c r="AU153" s="228" t="s">
        <v>84</v>
      </c>
      <c r="AY153" s="14" t="s">
        <v>123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129</v>
      </c>
      <c r="BM153" s="228" t="s">
        <v>229</v>
      </c>
    </row>
    <row r="154" s="2" customFormat="1" ht="24.15" customHeight="1">
      <c r="A154" s="35"/>
      <c r="B154" s="36"/>
      <c r="C154" s="216" t="s">
        <v>230</v>
      </c>
      <c r="D154" s="216" t="s">
        <v>125</v>
      </c>
      <c r="E154" s="217" t="s">
        <v>231</v>
      </c>
      <c r="F154" s="218" t="s">
        <v>232</v>
      </c>
      <c r="G154" s="219" t="s">
        <v>153</v>
      </c>
      <c r="H154" s="220">
        <v>99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129</v>
      </c>
      <c r="AT154" s="228" t="s">
        <v>125</v>
      </c>
      <c r="AU154" s="228" t="s">
        <v>84</v>
      </c>
      <c r="AY154" s="14" t="s">
        <v>123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129</v>
      </c>
      <c r="BM154" s="228" t="s">
        <v>233</v>
      </c>
    </row>
    <row r="155" s="2" customFormat="1" ht="24.15" customHeight="1">
      <c r="A155" s="35"/>
      <c r="B155" s="36"/>
      <c r="C155" s="216" t="s">
        <v>234</v>
      </c>
      <c r="D155" s="216" t="s">
        <v>125</v>
      </c>
      <c r="E155" s="217" t="s">
        <v>235</v>
      </c>
      <c r="F155" s="218" t="s">
        <v>236</v>
      </c>
      <c r="G155" s="219" t="s">
        <v>153</v>
      </c>
      <c r="H155" s="220">
        <v>22.68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129</v>
      </c>
      <c r="AT155" s="228" t="s">
        <v>125</v>
      </c>
      <c r="AU155" s="228" t="s">
        <v>84</v>
      </c>
      <c r="AY155" s="14" t="s">
        <v>123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129</v>
      </c>
      <c r="BM155" s="228" t="s">
        <v>237</v>
      </c>
    </row>
    <row r="156" s="2" customFormat="1" ht="16.5" customHeight="1">
      <c r="A156" s="35"/>
      <c r="B156" s="36"/>
      <c r="C156" s="230" t="s">
        <v>238</v>
      </c>
      <c r="D156" s="230" t="s">
        <v>239</v>
      </c>
      <c r="E156" s="231" t="s">
        <v>240</v>
      </c>
      <c r="F156" s="232" t="s">
        <v>241</v>
      </c>
      <c r="G156" s="233" t="s">
        <v>228</v>
      </c>
      <c r="H156" s="234">
        <v>177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39</v>
      </c>
      <c r="O156" s="88"/>
      <c r="P156" s="226">
        <f>O156*H156</f>
        <v>0</v>
      </c>
      <c r="Q156" s="226">
        <v>1</v>
      </c>
      <c r="R156" s="226">
        <f>Q156*H156</f>
        <v>177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155</v>
      </c>
      <c r="AT156" s="228" t="s">
        <v>239</v>
      </c>
      <c r="AU156" s="228" t="s">
        <v>84</v>
      </c>
      <c r="AY156" s="14" t="s">
        <v>123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129</v>
      </c>
      <c r="BM156" s="228" t="s">
        <v>242</v>
      </c>
    </row>
    <row r="157" s="2" customFormat="1" ht="16.5" customHeight="1">
      <c r="A157" s="35"/>
      <c r="B157" s="36"/>
      <c r="C157" s="230" t="s">
        <v>243</v>
      </c>
      <c r="D157" s="230" t="s">
        <v>239</v>
      </c>
      <c r="E157" s="231" t="s">
        <v>244</v>
      </c>
      <c r="F157" s="232" t="s">
        <v>245</v>
      </c>
      <c r="G157" s="233" t="s">
        <v>228</v>
      </c>
      <c r="H157" s="234">
        <v>54.432000000000002</v>
      </c>
      <c r="I157" s="235"/>
      <c r="J157" s="236">
        <f>ROUND(I157*H157,2)</f>
        <v>0</v>
      </c>
      <c r="K157" s="237"/>
      <c r="L157" s="238"/>
      <c r="M157" s="239" t="s">
        <v>1</v>
      </c>
      <c r="N157" s="240" t="s">
        <v>39</v>
      </c>
      <c r="O157" s="88"/>
      <c r="P157" s="226">
        <f>O157*H157</f>
        <v>0</v>
      </c>
      <c r="Q157" s="226">
        <v>1</v>
      </c>
      <c r="R157" s="226">
        <f>Q157*H157</f>
        <v>54.432000000000002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155</v>
      </c>
      <c r="AT157" s="228" t="s">
        <v>239</v>
      </c>
      <c r="AU157" s="228" t="s">
        <v>84</v>
      </c>
      <c r="AY157" s="14" t="s">
        <v>123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129</v>
      </c>
      <c r="BM157" s="228" t="s">
        <v>246</v>
      </c>
    </row>
    <row r="158" s="2" customFormat="1" ht="24.15" customHeight="1">
      <c r="A158" s="35"/>
      <c r="B158" s="36"/>
      <c r="C158" s="216" t="s">
        <v>247</v>
      </c>
      <c r="D158" s="216" t="s">
        <v>125</v>
      </c>
      <c r="E158" s="217" t="s">
        <v>248</v>
      </c>
      <c r="F158" s="218" t="s">
        <v>249</v>
      </c>
      <c r="G158" s="219" t="s">
        <v>128</v>
      </c>
      <c r="H158" s="220">
        <v>228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129</v>
      </c>
      <c r="AT158" s="228" t="s">
        <v>125</v>
      </c>
      <c r="AU158" s="228" t="s">
        <v>84</v>
      </c>
      <c r="AY158" s="14" t="s">
        <v>123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129</v>
      </c>
      <c r="BM158" s="228" t="s">
        <v>250</v>
      </c>
    </row>
    <row r="159" s="2" customFormat="1" ht="33" customHeight="1">
      <c r="A159" s="35"/>
      <c r="B159" s="36"/>
      <c r="C159" s="216" t="s">
        <v>251</v>
      </c>
      <c r="D159" s="216" t="s">
        <v>125</v>
      </c>
      <c r="E159" s="217" t="s">
        <v>252</v>
      </c>
      <c r="F159" s="218" t="s">
        <v>253</v>
      </c>
      <c r="G159" s="219" t="s">
        <v>128</v>
      </c>
      <c r="H159" s="220">
        <v>84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129</v>
      </c>
      <c r="AT159" s="228" t="s">
        <v>125</v>
      </c>
      <c r="AU159" s="228" t="s">
        <v>84</v>
      </c>
      <c r="AY159" s="14" t="s">
        <v>123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129</v>
      </c>
      <c r="BM159" s="228" t="s">
        <v>254</v>
      </c>
    </row>
    <row r="160" s="2" customFormat="1" ht="16.5" customHeight="1">
      <c r="A160" s="35"/>
      <c r="B160" s="36"/>
      <c r="C160" s="230" t="s">
        <v>255</v>
      </c>
      <c r="D160" s="230" t="s">
        <v>239</v>
      </c>
      <c r="E160" s="231" t="s">
        <v>256</v>
      </c>
      <c r="F160" s="232" t="s">
        <v>257</v>
      </c>
      <c r="G160" s="233" t="s">
        <v>258</v>
      </c>
      <c r="H160" s="234">
        <v>2</v>
      </c>
      <c r="I160" s="235"/>
      <c r="J160" s="236">
        <f>ROUND(I160*H160,2)</f>
        <v>0</v>
      </c>
      <c r="K160" s="237"/>
      <c r="L160" s="238"/>
      <c r="M160" s="239" t="s">
        <v>1</v>
      </c>
      <c r="N160" s="240" t="s">
        <v>39</v>
      </c>
      <c r="O160" s="88"/>
      <c r="P160" s="226">
        <f>O160*H160</f>
        <v>0</v>
      </c>
      <c r="Q160" s="226">
        <v>0.001</v>
      </c>
      <c r="R160" s="226">
        <f>Q160*H160</f>
        <v>0.002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155</v>
      </c>
      <c r="AT160" s="228" t="s">
        <v>239</v>
      </c>
      <c r="AU160" s="228" t="s">
        <v>84</v>
      </c>
      <c r="AY160" s="14" t="s">
        <v>123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129</v>
      </c>
      <c r="BM160" s="228" t="s">
        <v>259</v>
      </c>
    </row>
    <row r="161" s="2" customFormat="1" ht="24.15" customHeight="1">
      <c r="A161" s="35"/>
      <c r="B161" s="36"/>
      <c r="C161" s="216" t="s">
        <v>260</v>
      </c>
      <c r="D161" s="216" t="s">
        <v>125</v>
      </c>
      <c r="E161" s="217" t="s">
        <v>261</v>
      </c>
      <c r="F161" s="218" t="s">
        <v>262</v>
      </c>
      <c r="G161" s="219" t="s">
        <v>128</v>
      </c>
      <c r="H161" s="220">
        <v>84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129</v>
      </c>
      <c r="AT161" s="228" t="s">
        <v>125</v>
      </c>
      <c r="AU161" s="228" t="s">
        <v>84</v>
      </c>
      <c r="AY161" s="14" t="s">
        <v>123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82</v>
      </c>
      <c r="BK161" s="229">
        <f>ROUND(I161*H161,2)</f>
        <v>0</v>
      </c>
      <c r="BL161" s="14" t="s">
        <v>129</v>
      </c>
      <c r="BM161" s="228" t="s">
        <v>263</v>
      </c>
    </row>
    <row r="162" s="12" customFormat="1" ht="22.8" customHeight="1">
      <c r="A162" s="12"/>
      <c r="B162" s="200"/>
      <c r="C162" s="201"/>
      <c r="D162" s="202" t="s">
        <v>73</v>
      </c>
      <c r="E162" s="214" t="s">
        <v>129</v>
      </c>
      <c r="F162" s="214" t="s">
        <v>264</v>
      </c>
      <c r="G162" s="201"/>
      <c r="H162" s="201"/>
      <c r="I162" s="204"/>
      <c r="J162" s="215">
        <f>BK162</f>
        <v>0</v>
      </c>
      <c r="K162" s="201"/>
      <c r="L162" s="206"/>
      <c r="M162" s="207"/>
      <c r="N162" s="208"/>
      <c r="O162" s="208"/>
      <c r="P162" s="209">
        <f>SUM(P163:P165)</f>
        <v>0</v>
      </c>
      <c r="Q162" s="208"/>
      <c r="R162" s="209">
        <f>SUM(R163:R165)</f>
        <v>14.986444199999999</v>
      </c>
      <c r="S162" s="208"/>
      <c r="T162" s="210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1" t="s">
        <v>82</v>
      </c>
      <c r="AT162" s="212" t="s">
        <v>73</v>
      </c>
      <c r="AU162" s="212" t="s">
        <v>82</v>
      </c>
      <c r="AY162" s="211" t="s">
        <v>123</v>
      </c>
      <c r="BK162" s="213">
        <f>SUM(BK163:BK165)</f>
        <v>0</v>
      </c>
    </row>
    <row r="163" s="2" customFormat="1" ht="16.5" customHeight="1">
      <c r="A163" s="35"/>
      <c r="B163" s="36"/>
      <c r="C163" s="216" t="s">
        <v>265</v>
      </c>
      <c r="D163" s="216" t="s">
        <v>125</v>
      </c>
      <c r="E163" s="217" t="s">
        <v>266</v>
      </c>
      <c r="F163" s="218" t="s">
        <v>267</v>
      </c>
      <c r="G163" s="219" t="s">
        <v>153</v>
      </c>
      <c r="H163" s="220">
        <v>7.5599999999999996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1.8907700000000001</v>
      </c>
      <c r="R163" s="226">
        <f>Q163*H163</f>
        <v>14.294221199999999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129</v>
      </c>
      <c r="AT163" s="228" t="s">
        <v>125</v>
      </c>
      <c r="AU163" s="228" t="s">
        <v>84</v>
      </c>
      <c r="AY163" s="14" t="s">
        <v>123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129</v>
      </c>
      <c r="BM163" s="228" t="s">
        <v>268</v>
      </c>
    </row>
    <row r="164" s="2" customFormat="1" ht="24.15" customHeight="1">
      <c r="A164" s="35"/>
      <c r="B164" s="36"/>
      <c r="C164" s="216" t="s">
        <v>269</v>
      </c>
      <c r="D164" s="216" t="s">
        <v>125</v>
      </c>
      <c r="E164" s="217" t="s">
        <v>270</v>
      </c>
      <c r="F164" s="218" t="s">
        <v>271</v>
      </c>
      <c r="G164" s="219" t="s">
        <v>153</v>
      </c>
      <c r="H164" s="220">
        <v>0.29999999999999999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2.3010199999999998</v>
      </c>
      <c r="R164" s="226">
        <f>Q164*H164</f>
        <v>0.69030599999999998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129</v>
      </c>
      <c r="AT164" s="228" t="s">
        <v>125</v>
      </c>
      <c r="AU164" s="228" t="s">
        <v>84</v>
      </c>
      <c r="AY164" s="14" t="s">
        <v>123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129</v>
      </c>
      <c r="BM164" s="228" t="s">
        <v>272</v>
      </c>
    </row>
    <row r="165" s="2" customFormat="1" ht="16.5" customHeight="1">
      <c r="A165" s="35"/>
      <c r="B165" s="36"/>
      <c r="C165" s="216" t="s">
        <v>273</v>
      </c>
      <c r="D165" s="216" t="s">
        <v>125</v>
      </c>
      <c r="E165" s="217" t="s">
        <v>274</v>
      </c>
      <c r="F165" s="218" t="s">
        <v>275</v>
      </c>
      <c r="G165" s="219" t="s">
        <v>128</v>
      </c>
      <c r="H165" s="220">
        <v>0.29999999999999999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0.0063899999999999998</v>
      </c>
      <c r="R165" s="226">
        <f>Q165*H165</f>
        <v>0.0019169999999999999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129</v>
      </c>
      <c r="AT165" s="228" t="s">
        <v>125</v>
      </c>
      <c r="AU165" s="228" t="s">
        <v>84</v>
      </c>
      <c r="AY165" s="14" t="s">
        <v>123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129</v>
      </c>
      <c r="BM165" s="228" t="s">
        <v>276</v>
      </c>
    </row>
    <row r="166" s="12" customFormat="1" ht="22.8" customHeight="1">
      <c r="A166" s="12"/>
      <c r="B166" s="200"/>
      <c r="C166" s="201"/>
      <c r="D166" s="202" t="s">
        <v>73</v>
      </c>
      <c r="E166" s="214" t="s">
        <v>142</v>
      </c>
      <c r="F166" s="214" t="s">
        <v>277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SUM(P167:P172)</f>
        <v>0</v>
      </c>
      <c r="Q166" s="208"/>
      <c r="R166" s="209">
        <f>SUM(R167:R172)</f>
        <v>7.5855999999999995</v>
      </c>
      <c r="S166" s="208"/>
      <c r="T166" s="210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82</v>
      </c>
      <c r="AT166" s="212" t="s">
        <v>73</v>
      </c>
      <c r="AU166" s="212" t="s">
        <v>82</v>
      </c>
      <c r="AY166" s="211" t="s">
        <v>123</v>
      </c>
      <c r="BK166" s="213">
        <f>SUM(BK167:BK172)</f>
        <v>0</v>
      </c>
    </row>
    <row r="167" s="2" customFormat="1" ht="21.75" customHeight="1">
      <c r="A167" s="35"/>
      <c r="B167" s="36"/>
      <c r="C167" s="216" t="s">
        <v>278</v>
      </c>
      <c r="D167" s="216" t="s">
        <v>125</v>
      </c>
      <c r="E167" s="217" t="s">
        <v>279</v>
      </c>
      <c r="F167" s="218" t="s">
        <v>280</v>
      </c>
      <c r="G167" s="219" t="s">
        <v>128</v>
      </c>
      <c r="H167" s="220">
        <v>7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0.46000000000000002</v>
      </c>
      <c r="R167" s="226">
        <f>Q167*H167</f>
        <v>3.2200000000000002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129</v>
      </c>
      <c r="AT167" s="228" t="s">
        <v>125</v>
      </c>
      <c r="AU167" s="228" t="s">
        <v>84</v>
      </c>
      <c r="AY167" s="14" t="s">
        <v>123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129</v>
      </c>
      <c r="BM167" s="228" t="s">
        <v>281</v>
      </c>
    </row>
    <row r="168" s="2" customFormat="1" ht="24.15" customHeight="1">
      <c r="A168" s="35"/>
      <c r="B168" s="36"/>
      <c r="C168" s="216" t="s">
        <v>282</v>
      </c>
      <c r="D168" s="216" t="s">
        <v>125</v>
      </c>
      <c r="E168" s="217" t="s">
        <v>283</v>
      </c>
      <c r="F168" s="218" t="s">
        <v>284</v>
      </c>
      <c r="G168" s="219" t="s">
        <v>128</v>
      </c>
      <c r="H168" s="220">
        <v>9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39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129</v>
      </c>
      <c r="AT168" s="228" t="s">
        <v>125</v>
      </c>
      <c r="AU168" s="228" t="s">
        <v>84</v>
      </c>
      <c r="AY168" s="14" t="s">
        <v>123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82</v>
      </c>
      <c r="BK168" s="229">
        <f>ROUND(I168*H168,2)</f>
        <v>0</v>
      </c>
      <c r="BL168" s="14" t="s">
        <v>129</v>
      </c>
      <c r="BM168" s="228" t="s">
        <v>285</v>
      </c>
    </row>
    <row r="169" s="2" customFormat="1" ht="24.15" customHeight="1">
      <c r="A169" s="35"/>
      <c r="B169" s="36"/>
      <c r="C169" s="216" t="s">
        <v>286</v>
      </c>
      <c r="D169" s="216" t="s">
        <v>125</v>
      </c>
      <c r="E169" s="217" t="s">
        <v>287</v>
      </c>
      <c r="F169" s="218" t="s">
        <v>288</v>
      </c>
      <c r="G169" s="219" t="s">
        <v>128</v>
      </c>
      <c r="H169" s="220">
        <v>12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0.0060099999999999997</v>
      </c>
      <c r="R169" s="226">
        <f>Q169*H169</f>
        <v>0.07211999999999999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129</v>
      </c>
      <c r="AT169" s="228" t="s">
        <v>125</v>
      </c>
      <c r="AU169" s="228" t="s">
        <v>84</v>
      </c>
      <c r="AY169" s="14" t="s">
        <v>123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129</v>
      </c>
      <c r="BM169" s="228" t="s">
        <v>289</v>
      </c>
    </row>
    <row r="170" s="2" customFormat="1" ht="21.75" customHeight="1">
      <c r="A170" s="35"/>
      <c r="B170" s="36"/>
      <c r="C170" s="216" t="s">
        <v>290</v>
      </c>
      <c r="D170" s="216" t="s">
        <v>125</v>
      </c>
      <c r="E170" s="217" t="s">
        <v>291</v>
      </c>
      <c r="F170" s="218" t="s">
        <v>292</v>
      </c>
      <c r="G170" s="219" t="s">
        <v>128</v>
      </c>
      <c r="H170" s="220">
        <v>16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0.00021000000000000001</v>
      </c>
      <c r="R170" s="226">
        <f>Q170*H170</f>
        <v>0.0033600000000000001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129</v>
      </c>
      <c r="AT170" s="228" t="s">
        <v>125</v>
      </c>
      <c r="AU170" s="228" t="s">
        <v>84</v>
      </c>
      <c r="AY170" s="14" t="s">
        <v>123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129</v>
      </c>
      <c r="BM170" s="228" t="s">
        <v>293</v>
      </c>
    </row>
    <row r="171" s="2" customFormat="1" ht="33" customHeight="1">
      <c r="A171" s="35"/>
      <c r="B171" s="36"/>
      <c r="C171" s="216" t="s">
        <v>294</v>
      </c>
      <c r="D171" s="216" t="s">
        <v>125</v>
      </c>
      <c r="E171" s="217" t="s">
        <v>295</v>
      </c>
      <c r="F171" s="218" t="s">
        <v>296</v>
      </c>
      <c r="G171" s="219" t="s">
        <v>128</v>
      </c>
      <c r="H171" s="220">
        <v>16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0.12966</v>
      </c>
      <c r="R171" s="226">
        <f>Q171*H171</f>
        <v>2.07456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129</v>
      </c>
      <c r="AT171" s="228" t="s">
        <v>125</v>
      </c>
      <c r="AU171" s="228" t="s">
        <v>84</v>
      </c>
      <c r="AY171" s="14" t="s">
        <v>123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129</v>
      </c>
      <c r="BM171" s="228" t="s">
        <v>297</v>
      </c>
    </row>
    <row r="172" s="2" customFormat="1" ht="33" customHeight="1">
      <c r="A172" s="35"/>
      <c r="B172" s="36"/>
      <c r="C172" s="216" t="s">
        <v>298</v>
      </c>
      <c r="D172" s="216" t="s">
        <v>125</v>
      </c>
      <c r="E172" s="217" t="s">
        <v>299</v>
      </c>
      <c r="F172" s="218" t="s">
        <v>300</v>
      </c>
      <c r="G172" s="219" t="s">
        <v>128</v>
      </c>
      <c r="H172" s="220">
        <v>12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0.18462999999999999</v>
      </c>
      <c r="R172" s="226">
        <f>Q172*H172</f>
        <v>2.21556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129</v>
      </c>
      <c r="AT172" s="228" t="s">
        <v>125</v>
      </c>
      <c r="AU172" s="228" t="s">
        <v>84</v>
      </c>
      <c r="AY172" s="14" t="s">
        <v>123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129</v>
      </c>
      <c r="BM172" s="228" t="s">
        <v>301</v>
      </c>
    </row>
    <row r="173" s="12" customFormat="1" ht="22.8" customHeight="1">
      <c r="A173" s="12"/>
      <c r="B173" s="200"/>
      <c r="C173" s="201"/>
      <c r="D173" s="202" t="s">
        <v>73</v>
      </c>
      <c r="E173" s="214" t="s">
        <v>155</v>
      </c>
      <c r="F173" s="214" t="s">
        <v>302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SUM(P174:P196)</f>
        <v>0</v>
      </c>
      <c r="Q173" s="208"/>
      <c r="R173" s="209">
        <f>SUM(R174:R196)</f>
        <v>0.73121000000000003</v>
      </c>
      <c r="S173" s="208"/>
      <c r="T173" s="210">
        <f>SUM(T174:T196)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82</v>
      </c>
      <c r="AT173" s="212" t="s">
        <v>73</v>
      </c>
      <c r="AU173" s="212" t="s">
        <v>82</v>
      </c>
      <c r="AY173" s="211" t="s">
        <v>123</v>
      </c>
      <c r="BK173" s="213">
        <f>SUM(BK174:BK196)</f>
        <v>0</v>
      </c>
    </row>
    <row r="174" s="2" customFormat="1" ht="16.5" customHeight="1">
      <c r="A174" s="35"/>
      <c r="B174" s="36"/>
      <c r="C174" s="216" t="s">
        <v>303</v>
      </c>
      <c r="D174" s="216" t="s">
        <v>125</v>
      </c>
      <c r="E174" s="217" t="s">
        <v>304</v>
      </c>
      <c r="F174" s="218" t="s">
        <v>305</v>
      </c>
      <c r="G174" s="219" t="s">
        <v>306</v>
      </c>
      <c r="H174" s="220">
        <v>1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0.001</v>
      </c>
      <c r="R174" s="226">
        <f>Q174*H174</f>
        <v>0.001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129</v>
      </c>
      <c r="AT174" s="228" t="s">
        <v>125</v>
      </c>
      <c r="AU174" s="228" t="s">
        <v>84</v>
      </c>
      <c r="AY174" s="14" t="s">
        <v>123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82</v>
      </c>
      <c r="BK174" s="229">
        <f>ROUND(I174*H174,2)</f>
        <v>0</v>
      </c>
      <c r="BL174" s="14" t="s">
        <v>129</v>
      </c>
      <c r="BM174" s="228" t="s">
        <v>307</v>
      </c>
    </row>
    <row r="175" s="2" customFormat="1" ht="24.15" customHeight="1">
      <c r="A175" s="35"/>
      <c r="B175" s="36"/>
      <c r="C175" s="216" t="s">
        <v>308</v>
      </c>
      <c r="D175" s="216" t="s">
        <v>125</v>
      </c>
      <c r="E175" s="217" t="s">
        <v>309</v>
      </c>
      <c r="F175" s="218" t="s">
        <v>310</v>
      </c>
      <c r="G175" s="219" t="s">
        <v>140</v>
      </c>
      <c r="H175" s="220">
        <v>84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129</v>
      </c>
      <c r="AT175" s="228" t="s">
        <v>125</v>
      </c>
      <c r="AU175" s="228" t="s">
        <v>84</v>
      </c>
      <c r="AY175" s="14" t="s">
        <v>123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129</v>
      </c>
      <c r="BM175" s="228" t="s">
        <v>311</v>
      </c>
    </row>
    <row r="176" s="2" customFormat="1" ht="24.15" customHeight="1">
      <c r="A176" s="35"/>
      <c r="B176" s="36"/>
      <c r="C176" s="230" t="s">
        <v>312</v>
      </c>
      <c r="D176" s="230" t="s">
        <v>239</v>
      </c>
      <c r="E176" s="231" t="s">
        <v>313</v>
      </c>
      <c r="F176" s="232" t="s">
        <v>314</v>
      </c>
      <c r="G176" s="233" t="s">
        <v>140</v>
      </c>
      <c r="H176" s="234">
        <v>84</v>
      </c>
      <c r="I176" s="235"/>
      <c r="J176" s="236">
        <f>ROUND(I176*H176,2)</f>
        <v>0</v>
      </c>
      <c r="K176" s="237"/>
      <c r="L176" s="238"/>
      <c r="M176" s="239" t="s">
        <v>1</v>
      </c>
      <c r="N176" s="240" t="s">
        <v>39</v>
      </c>
      <c r="O176" s="88"/>
      <c r="P176" s="226">
        <f>O176*H176</f>
        <v>0</v>
      </c>
      <c r="Q176" s="226">
        <v>0.00106</v>
      </c>
      <c r="R176" s="226">
        <f>Q176*H176</f>
        <v>0.089039999999999994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155</v>
      </c>
      <c r="AT176" s="228" t="s">
        <v>239</v>
      </c>
      <c r="AU176" s="228" t="s">
        <v>84</v>
      </c>
      <c r="AY176" s="14" t="s">
        <v>123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129</v>
      </c>
      <c r="BM176" s="228" t="s">
        <v>315</v>
      </c>
    </row>
    <row r="177" s="2" customFormat="1" ht="24.15" customHeight="1">
      <c r="A177" s="35"/>
      <c r="B177" s="36"/>
      <c r="C177" s="216" t="s">
        <v>316</v>
      </c>
      <c r="D177" s="216" t="s">
        <v>125</v>
      </c>
      <c r="E177" s="217" t="s">
        <v>317</v>
      </c>
      <c r="F177" s="218" t="s">
        <v>318</v>
      </c>
      <c r="G177" s="219" t="s">
        <v>319</v>
      </c>
      <c r="H177" s="220">
        <v>4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39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129</v>
      </c>
      <c r="AT177" s="228" t="s">
        <v>125</v>
      </c>
      <c r="AU177" s="228" t="s">
        <v>84</v>
      </c>
      <c r="AY177" s="14" t="s">
        <v>123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129</v>
      </c>
      <c r="BM177" s="228" t="s">
        <v>320</v>
      </c>
    </row>
    <row r="178" s="2" customFormat="1" ht="16.5" customHeight="1">
      <c r="A178" s="35"/>
      <c r="B178" s="36"/>
      <c r="C178" s="230" t="s">
        <v>321</v>
      </c>
      <c r="D178" s="230" t="s">
        <v>239</v>
      </c>
      <c r="E178" s="231" t="s">
        <v>322</v>
      </c>
      <c r="F178" s="232" t="s">
        <v>323</v>
      </c>
      <c r="G178" s="233" t="s">
        <v>319</v>
      </c>
      <c r="H178" s="234">
        <v>4</v>
      </c>
      <c r="I178" s="235"/>
      <c r="J178" s="236">
        <f>ROUND(I178*H178,2)</f>
        <v>0</v>
      </c>
      <c r="K178" s="237"/>
      <c r="L178" s="238"/>
      <c r="M178" s="239" t="s">
        <v>1</v>
      </c>
      <c r="N178" s="240" t="s">
        <v>39</v>
      </c>
      <c r="O178" s="88"/>
      <c r="P178" s="226">
        <f>O178*H178</f>
        <v>0</v>
      </c>
      <c r="Q178" s="226">
        <v>0.00022000000000000001</v>
      </c>
      <c r="R178" s="226">
        <f>Q178*H178</f>
        <v>0.00088000000000000003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155</v>
      </c>
      <c r="AT178" s="228" t="s">
        <v>239</v>
      </c>
      <c r="AU178" s="228" t="s">
        <v>84</v>
      </c>
      <c r="AY178" s="14" t="s">
        <v>123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82</v>
      </c>
      <c r="BK178" s="229">
        <f>ROUND(I178*H178,2)</f>
        <v>0</v>
      </c>
      <c r="BL178" s="14" t="s">
        <v>129</v>
      </c>
      <c r="BM178" s="228" t="s">
        <v>324</v>
      </c>
    </row>
    <row r="179" s="2" customFormat="1" ht="24.15" customHeight="1">
      <c r="A179" s="35"/>
      <c r="B179" s="36"/>
      <c r="C179" s="216" t="s">
        <v>325</v>
      </c>
      <c r="D179" s="216" t="s">
        <v>125</v>
      </c>
      <c r="E179" s="217" t="s">
        <v>326</v>
      </c>
      <c r="F179" s="218" t="s">
        <v>327</v>
      </c>
      <c r="G179" s="219" t="s">
        <v>319</v>
      </c>
      <c r="H179" s="220">
        <v>1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129</v>
      </c>
      <c r="AT179" s="228" t="s">
        <v>125</v>
      </c>
      <c r="AU179" s="228" t="s">
        <v>84</v>
      </c>
      <c r="AY179" s="14" t="s">
        <v>123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129</v>
      </c>
      <c r="BM179" s="228" t="s">
        <v>328</v>
      </c>
    </row>
    <row r="180" s="2" customFormat="1" ht="24.15" customHeight="1">
      <c r="A180" s="35"/>
      <c r="B180" s="36"/>
      <c r="C180" s="230" t="s">
        <v>329</v>
      </c>
      <c r="D180" s="230" t="s">
        <v>239</v>
      </c>
      <c r="E180" s="231" t="s">
        <v>330</v>
      </c>
      <c r="F180" s="232" t="s">
        <v>331</v>
      </c>
      <c r="G180" s="233" t="s">
        <v>319</v>
      </c>
      <c r="H180" s="234">
        <v>1</v>
      </c>
      <c r="I180" s="235"/>
      <c r="J180" s="236">
        <f>ROUND(I180*H180,2)</f>
        <v>0</v>
      </c>
      <c r="K180" s="237"/>
      <c r="L180" s="238"/>
      <c r="M180" s="239" t="s">
        <v>1</v>
      </c>
      <c r="N180" s="240" t="s">
        <v>39</v>
      </c>
      <c r="O180" s="88"/>
      <c r="P180" s="226">
        <f>O180*H180</f>
        <v>0</v>
      </c>
      <c r="Q180" s="226">
        <v>0.0032000000000000002</v>
      </c>
      <c r="R180" s="226">
        <f>Q180*H180</f>
        <v>0.0032000000000000002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155</v>
      </c>
      <c r="AT180" s="228" t="s">
        <v>239</v>
      </c>
      <c r="AU180" s="228" t="s">
        <v>84</v>
      </c>
      <c r="AY180" s="14" t="s">
        <v>123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82</v>
      </c>
      <c r="BK180" s="229">
        <f>ROUND(I180*H180,2)</f>
        <v>0</v>
      </c>
      <c r="BL180" s="14" t="s">
        <v>129</v>
      </c>
      <c r="BM180" s="228" t="s">
        <v>332</v>
      </c>
    </row>
    <row r="181" s="2" customFormat="1" ht="21.75" customHeight="1">
      <c r="A181" s="35"/>
      <c r="B181" s="36"/>
      <c r="C181" s="216" t="s">
        <v>333</v>
      </c>
      <c r="D181" s="216" t="s">
        <v>125</v>
      </c>
      <c r="E181" s="217" t="s">
        <v>334</v>
      </c>
      <c r="F181" s="218" t="s">
        <v>335</v>
      </c>
      <c r="G181" s="219" t="s">
        <v>319</v>
      </c>
      <c r="H181" s="220">
        <v>1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0.00072000000000000005</v>
      </c>
      <c r="R181" s="226">
        <f>Q181*H181</f>
        <v>0.00072000000000000005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129</v>
      </c>
      <c r="AT181" s="228" t="s">
        <v>125</v>
      </c>
      <c r="AU181" s="228" t="s">
        <v>84</v>
      </c>
      <c r="AY181" s="14" t="s">
        <v>123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129</v>
      </c>
      <c r="BM181" s="228" t="s">
        <v>336</v>
      </c>
    </row>
    <row r="182" s="2" customFormat="1" ht="24.15" customHeight="1">
      <c r="A182" s="35"/>
      <c r="B182" s="36"/>
      <c r="C182" s="230" t="s">
        <v>337</v>
      </c>
      <c r="D182" s="230" t="s">
        <v>239</v>
      </c>
      <c r="E182" s="231" t="s">
        <v>338</v>
      </c>
      <c r="F182" s="232" t="s">
        <v>339</v>
      </c>
      <c r="G182" s="233" t="s">
        <v>319</v>
      </c>
      <c r="H182" s="234">
        <v>1</v>
      </c>
      <c r="I182" s="235"/>
      <c r="J182" s="236">
        <f>ROUND(I182*H182,2)</f>
        <v>0</v>
      </c>
      <c r="K182" s="237"/>
      <c r="L182" s="238"/>
      <c r="M182" s="239" t="s">
        <v>1</v>
      </c>
      <c r="N182" s="240" t="s">
        <v>39</v>
      </c>
      <c r="O182" s="88"/>
      <c r="P182" s="226">
        <f>O182*H182</f>
        <v>0</v>
      </c>
      <c r="Q182" s="226">
        <v>0.0040000000000000001</v>
      </c>
      <c r="R182" s="226">
        <f>Q182*H182</f>
        <v>0.0040000000000000001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155</v>
      </c>
      <c r="AT182" s="228" t="s">
        <v>239</v>
      </c>
      <c r="AU182" s="228" t="s">
        <v>84</v>
      </c>
      <c r="AY182" s="14" t="s">
        <v>123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82</v>
      </c>
      <c r="BK182" s="229">
        <f>ROUND(I182*H182,2)</f>
        <v>0</v>
      </c>
      <c r="BL182" s="14" t="s">
        <v>129</v>
      </c>
      <c r="BM182" s="228" t="s">
        <v>340</v>
      </c>
    </row>
    <row r="183" s="2" customFormat="1" ht="24.15" customHeight="1">
      <c r="A183" s="35"/>
      <c r="B183" s="36"/>
      <c r="C183" s="230" t="s">
        <v>341</v>
      </c>
      <c r="D183" s="230" t="s">
        <v>239</v>
      </c>
      <c r="E183" s="231" t="s">
        <v>342</v>
      </c>
      <c r="F183" s="232" t="s">
        <v>343</v>
      </c>
      <c r="G183" s="233" t="s">
        <v>319</v>
      </c>
      <c r="H183" s="234">
        <v>1</v>
      </c>
      <c r="I183" s="235"/>
      <c r="J183" s="236">
        <f>ROUND(I183*H183,2)</f>
        <v>0</v>
      </c>
      <c r="K183" s="237"/>
      <c r="L183" s="238"/>
      <c r="M183" s="239" t="s">
        <v>1</v>
      </c>
      <c r="N183" s="240" t="s">
        <v>39</v>
      </c>
      <c r="O183" s="88"/>
      <c r="P183" s="226">
        <f>O183*H183</f>
        <v>0</v>
      </c>
      <c r="Q183" s="226">
        <v>0.0065399999999999998</v>
      </c>
      <c r="R183" s="226">
        <f>Q183*H183</f>
        <v>0.0065399999999999998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155</v>
      </c>
      <c r="AT183" s="228" t="s">
        <v>239</v>
      </c>
      <c r="AU183" s="228" t="s">
        <v>84</v>
      </c>
      <c r="AY183" s="14" t="s">
        <v>123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82</v>
      </c>
      <c r="BK183" s="229">
        <f>ROUND(I183*H183,2)</f>
        <v>0</v>
      </c>
      <c r="BL183" s="14" t="s">
        <v>129</v>
      </c>
      <c r="BM183" s="228" t="s">
        <v>344</v>
      </c>
    </row>
    <row r="184" s="2" customFormat="1" ht="16.5" customHeight="1">
      <c r="A184" s="35"/>
      <c r="B184" s="36"/>
      <c r="C184" s="216" t="s">
        <v>345</v>
      </c>
      <c r="D184" s="216" t="s">
        <v>125</v>
      </c>
      <c r="E184" s="217" t="s">
        <v>346</v>
      </c>
      <c r="F184" s="218" t="s">
        <v>347</v>
      </c>
      <c r="G184" s="219" t="s">
        <v>319</v>
      </c>
      <c r="H184" s="220">
        <v>1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0.040000000000000001</v>
      </c>
      <c r="R184" s="226">
        <f>Q184*H184</f>
        <v>0.040000000000000001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129</v>
      </c>
      <c r="AT184" s="228" t="s">
        <v>125</v>
      </c>
      <c r="AU184" s="228" t="s">
        <v>84</v>
      </c>
      <c r="AY184" s="14" t="s">
        <v>123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129</v>
      </c>
      <c r="BM184" s="228" t="s">
        <v>348</v>
      </c>
    </row>
    <row r="185" s="2" customFormat="1" ht="24.15" customHeight="1">
      <c r="A185" s="35"/>
      <c r="B185" s="36"/>
      <c r="C185" s="230" t="s">
        <v>349</v>
      </c>
      <c r="D185" s="230" t="s">
        <v>239</v>
      </c>
      <c r="E185" s="231" t="s">
        <v>350</v>
      </c>
      <c r="F185" s="232" t="s">
        <v>351</v>
      </c>
      <c r="G185" s="233" t="s">
        <v>319</v>
      </c>
      <c r="H185" s="234">
        <v>1</v>
      </c>
      <c r="I185" s="235"/>
      <c r="J185" s="236">
        <f>ROUND(I185*H185,2)</f>
        <v>0</v>
      </c>
      <c r="K185" s="237"/>
      <c r="L185" s="238"/>
      <c r="M185" s="239" t="s">
        <v>1</v>
      </c>
      <c r="N185" s="240" t="s">
        <v>39</v>
      </c>
      <c r="O185" s="88"/>
      <c r="P185" s="226">
        <f>O185*H185</f>
        <v>0</v>
      </c>
      <c r="Q185" s="226">
        <v>0.0089700000000000005</v>
      </c>
      <c r="R185" s="226">
        <f>Q185*H185</f>
        <v>0.0089700000000000005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155</v>
      </c>
      <c r="AT185" s="228" t="s">
        <v>239</v>
      </c>
      <c r="AU185" s="228" t="s">
        <v>84</v>
      </c>
      <c r="AY185" s="14" t="s">
        <v>123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129</v>
      </c>
      <c r="BM185" s="228" t="s">
        <v>352</v>
      </c>
    </row>
    <row r="186" s="2" customFormat="1" ht="24.15" customHeight="1">
      <c r="A186" s="35"/>
      <c r="B186" s="36"/>
      <c r="C186" s="230" t="s">
        <v>353</v>
      </c>
      <c r="D186" s="230" t="s">
        <v>239</v>
      </c>
      <c r="E186" s="231" t="s">
        <v>354</v>
      </c>
      <c r="F186" s="232" t="s">
        <v>355</v>
      </c>
      <c r="G186" s="233" t="s">
        <v>319</v>
      </c>
      <c r="H186" s="234">
        <v>1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39</v>
      </c>
      <c r="O186" s="88"/>
      <c r="P186" s="226">
        <f>O186*H186</f>
        <v>0</v>
      </c>
      <c r="Q186" s="226">
        <v>0.00058</v>
      </c>
      <c r="R186" s="226">
        <f>Q186*H186</f>
        <v>0.00058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155</v>
      </c>
      <c r="AT186" s="228" t="s">
        <v>239</v>
      </c>
      <c r="AU186" s="228" t="s">
        <v>84</v>
      </c>
      <c r="AY186" s="14" t="s">
        <v>123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82</v>
      </c>
      <c r="BK186" s="229">
        <f>ROUND(I186*H186,2)</f>
        <v>0</v>
      </c>
      <c r="BL186" s="14" t="s">
        <v>129</v>
      </c>
      <c r="BM186" s="228" t="s">
        <v>356</v>
      </c>
    </row>
    <row r="187" s="2" customFormat="1" ht="16.5" customHeight="1">
      <c r="A187" s="35"/>
      <c r="B187" s="36"/>
      <c r="C187" s="216" t="s">
        <v>357</v>
      </c>
      <c r="D187" s="216" t="s">
        <v>125</v>
      </c>
      <c r="E187" s="217" t="s">
        <v>358</v>
      </c>
      <c r="F187" s="218" t="s">
        <v>359</v>
      </c>
      <c r="G187" s="219" t="s">
        <v>319</v>
      </c>
      <c r="H187" s="220">
        <v>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39</v>
      </c>
      <c r="O187" s="88"/>
      <c r="P187" s="226">
        <f>O187*H187</f>
        <v>0</v>
      </c>
      <c r="Q187" s="226">
        <v>0.050000000000000003</v>
      </c>
      <c r="R187" s="226">
        <f>Q187*H187</f>
        <v>0.050000000000000003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129</v>
      </c>
      <c r="AT187" s="228" t="s">
        <v>125</v>
      </c>
      <c r="AU187" s="228" t="s">
        <v>84</v>
      </c>
      <c r="AY187" s="14" t="s">
        <v>123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129</v>
      </c>
      <c r="BM187" s="228" t="s">
        <v>360</v>
      </c>
    </row>
    <row r="188" s="2" customFormat="1" ht="24.15" customHeight="1">
      <c r="A188" s="35"/>
      <c r="B188" s="36"/>
      <c r="C188" s="230" t="s">
        <v>361</v>
      </c>
      <c r="D188" s="230" t="s">
        <v>239</v>
      </c>
      <c r="E188" s="231" t="s">
        <v>362</v>
      </c>
      <c r="F188" s="232" t="s">
        <v>363</v>
      </c>
      <c r="G188" s="233" t="s">
        <v>319</v>
      </c>
      <c r="H188" s="234">
        <v>1</v>
      </c>
      <c r="I188" s="235"/>
      <c r="J188" s="236">
        <f>ROUND(I188*H188,2)</f>
        <v>0</v>
      </c>
      <c r="K188" s="237"/>
      <c r="L188" s="238"/>
      <c r="M188" s="239" t="s">
        <v>1</v>
      </c>
      <c r="N188" s="240" t="s">
        <v>39</v>
      </c>
      <c r="O188" s="88"/>
      <c r="P188" s="226">
        <f>O188*H188</f>
        <v>0</v>
      </c>
      <c r="Q188" s="226">
        <v>0.024</v>
      </c>
      <c r="R188" s="226">
        <f>Q188*H188</f>
        <v>0.024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155</v>
      </c>
      <c r="AT188" s="228" t="s">
        <v>239</v>
      </c>
      <c r="AU188" s="228" t="s">
        <v>84</v>
      </c>
      <c r="AY188" s="14" t="s">
        <v>123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129</v>
      </c>
      <c r="BM188" s="228" t="s">
        <v>364</v>
      </c>
    </row>
    <row r="189" s="2" customFormat="1" ht="24.15" customHeight="1">
      <c r="A189" s="35"/>
      <c r="B189" s="36"/>
      <c r="C189" s="230" t="s">
        <v>365</v>
      </c>
      <c r="D189" s="230" t="s">
        <v>239</v>
      </c>
      <c r="E189" s="231" t="s">
        <v>366</v>
      </c>
      <c r="F189" s="232" t="s">
        <v>367</v>
      </c>
      <c r="G189" s="233" t="s">
        <v>319</v>
      </c>
      <c r="H189" s="234">
        <v>1</v>
      </c>
      <c r="I189" s="235"/>
      <c r="J189" s="236">
        <f>ROUND(I189*H189,2)</f>
        <v>0</v>
      </c>
      <c r="K189" s="237"/>
      <c r="L189" s="238"/>
      <c r="M189" s="239" t="s">
        <v>1</v>
      </c>
      <c r="N189" s="240" t="s">
        <v>39</v>
      </c>
      <c r="O189" s="88"/>
      <c r="P189" s="226">
        <f>O189*H189</f>
        <v>0</v>
      </c>
      <c r="Q189" s="226">
        <v>0.0027000000000000001</v>
      </c>
      <c r="R189" s="226">
        <f>Q189*H189</f>
        <v>0.0027000000000000001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155</v>
      </c>
      <c r="AT189" s="228" t="s">
        <v>239</v>
      </c>
      <c r="AU189" s="228" t="s">
        <v>84</v>
      </c>
      <c r="AY189" s="14" t="s">
        <v>123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129</v>
      </c>
      <c r="BM189" s="228" t="s">
        <v>368</v>
      </c>
    </row>
    <row r="190" s="2" customFormat="1" ht="21.75" customHeight="1">
      <c r="A190" s="35"/>
      <c r="B190" s="36"/>
      <c r="C190" s="216" t="s">
        <v>369</v>
      </c>
      <c r="D190" s="216" t="s">
        <v>125</v>
      </c>
      <c r="E190" s="217" t="s">
        <v>370</v>
      </c>
      <c r="F190" s="218" t="s">
        <v>371</v>
      </c>
      <c r="G190" s="219" t="s">
        <v>319</v>
      </c>
      <c r="H190" s="220">
        <v>1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39</v>
      </c>
      <c r="O190" s="88"/>
      <c r="P190" s="226">
        <f>O190*H190</f>
        <v>0</v>
      </c>
      <c r="Q190" s="226">
        <v>0.00133</v>
      </c>
      <c r="R190" s="226">
        <f>Q190*H190</f>
        <v>0.00133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129</v>
      </c>
      <c r="AT190" s="228" t="s">
        <v>125</v>
      </c>
      <c r="AU190" s="228" t="s">
        <v>84</v>
      </c>
      <c r="AY190" s="14" t="s">
        <v>123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82</v>
      </c>
      <c r="BK190" s="229">
        <f>ROUND(I190*H190,2)</f>
        <v>0</v>
      </c>
      <c r="BL190" s="14" t="s">
        <v>129</v>
      </c>
      <c r="BM190" s="228" t="s">
        <v>372</v>
      </c>
    </row>
    <row r="191" s="2" customFormat="1" ht="24.15" customHeight="1">
      <c r="A191" s="35"/>
      <c r="B191" s="36"/>
      <c r="C191" s="230" t="s">
        <v>373</v>
      </c>
      <c r="D191" s="230" t="s">
        <v>239</v>
      </c>
      <c r="E191" s="231" t="s">
        <v>374</v>
      </c>
      <c r="F191" s="232" t="s">
        <v>375</v>
      </c>
      <c r="G191" s="233" t="s">
        <v>319</v>
      </c>
      <c r="H191" s="234">
        <v>1</v>
      </c>
      <c r="I191" s="235"/>
      <c r="J191" s="236">
        <f>ROUND(I191*H191,2)</f>
        <v>0</v>
      </c>
      <c r="K191" s="237"/>
      <c r="L191" s="238"/>
      <c r="M191" s="239" t="s">
        <v>1</v>
      </c>
      <c r="N191" s="240" t="s">
        <v>39</v>
      </c>
      <c r="O191" s="88"/>
      <c r="P191" s="226">
        <f>O191*H191</f>
        <v>0</v>
      </c>
      <c r="Q191" s="226">
        <v>0.012</v>
      </c>
      <c r="R191" s="226">
        <f>Q191*H191</f>
        <v>0.012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155</v>
      </c>
      <c r="AT191" s="228" t="s">
        <v>239</v>
      </c>
      <c r="AU191" s="228" t="s">
        <v>84</v>
      </c>
      <c r="AY191" s="14" t="s">
        <v>123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129</v>
      </c>
      <c r="BM191" s="228" t="s">
        <v>376</v>
      </c>
    </row>
    <row r="192" s="2" customFormat="1" ht="16.5" customHeight="1">
      <c r="A192" s="35"/>
      <c r="B192" s="36"/>
      <c r="C192" s="216" t="s">
        <v>377</v>
      </c>
      <c r="D192" s="216" t="s">
        <v>125</v>
      </c>
      <c r="E192" s="217" t="s">
        <v>378</v>
      </c>
      <c r="F192" s="218" t="s">
        <v>379</v>
      </c>
      <c r="G192" s="219" t="s">
        <v>140</v>
      </c>
      <c r="H192" s="220">
        <v>84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129</v>
      </c>
      <c r="AT192" s="228" t="s">
        <v>125</v>
      </c>
      <c r="AU192" s="228" t="s">
        <v>84</v>
      </c>
      <c r="AY192" s="14" t="s">
        <v>123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82</v>
      </c>
      <c r="BK192" s="229">
        <f>ROUND(I192*H192,2)</f>
        <v>0</v>
      </c>
      <c r="BL192" s="14" t="s">
        <v>129</v>
      </c>
      <c r="BM192" s="228" t="s">
        <v>380</v>
      </c>
    </row>
    <row r="193" s="2" customFormat="1" ht="24.15" customHeight="1">
      <c r="A193" s="35"/>
      <c r="B193" s="36"/>
      <c r="C193" s="216" t="s">
        <v>381</v>
      </c>
      <c r="D193" s="216" t="s">
        <v>125</v>
      </c>
      <c r="E193" s="217" t="s">
        <v>382</v>
      </c>
      <c r="F193" s="218" t="s">
        <v>383</v>
      </c>
      <c r="G193" s="219" t="s">
        <v>140</v>
      </c>
      <c r="H193" s="220">
        <v>84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39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129</v>
      </c>
      <c r="AT193" s="228" t="s">
        <v>125</v>
      </c>
      <c r="AU193" s="228" t="s">
        <v>84</v>
      </c>
      <c r="AY193" s="14" t="s">
        <v>123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82</v>
      </c>
      <c r="BK193" s="229">
        <f>ROUND(I193*H193,2)</f>
        <v>0</v>
      </c>
      <c r="BL193" s="14" t="s">
        <v>129</v>
      </c>
      <c r="BM193" s="228" t="s">
        <v>384</v>
      </c>
    </row>
    <row r="194" s="2" customFormat="1" ht="24.15" customHeight="1">
      <c r="A194" s="35"/>
      <c r="B194" s="36"/>
      <c r="C194" s="216" t="s">
        <v>385</v>
      </c>
      <c r="D194" s="216" t="s">
        <v>125</v>
      </c>
      <c r="E194" s="217" t="s">
        <v>386</v>
      </c>
      <c r="F194" s="218" t="s">
        <v>387</v>
      </c>
      <c r="G194" s="219" t="s">
        <v>319</v>
      </c>
      <c r="H194" s="220">
        <v>1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0.45937</v>
      </c>
      <c r="R194" s="226">
        <f>Q194*H194</f>
        <v>0.45937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129</v>
      </c>
      <c r="AT194" s="228" t="s">
        <v>125</v>
      </c>
      <c r="AU194" s="228" t="s">
        <v>84</v>
      </c>
      <c r="AY194" s="14" t="s">
        <v>123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82</v>
      </c>
      <c r="BK194" s="229">
        <f>ROUND(I194*H194,2)</f>
        <v>0</v>
      </c>
      <c r="BL194" s="14" t="s">
        <v>129</v>
      </c>
      <c r="BM194" s="228" t="s">
        <v>388</v>
      </c>
    </row>
    <row r="195" s="2" customFormat="1" ht="21.75" customHeight="1">
      <c r="A195" s="35"/>
      <c r="B195" s="36"/>
      <c r="C195" s="216" t="s">
        <v>389</v>
      </c>
      <c r="D195" s="216" t="s">
        <v>125</v>
      </c>
      <c r="E195" s="217" t="s">
        <v>390</v>
      </c>
      <c r="F195" s="218" t="s">
        <v>391</v>
      </c>
      <c r="G195" s="219" t="s">
        <v>140</v>
      </c>
      <c r="H195" s="220">
        <v>84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39</v>
      </c>
      <c r="O195" s="88"/>
      <c r="P195" s="226">
        <f>O195*H195</f>
        <v>0</v>
      </c>
      <c r="Q195" s="226">
        <v>0.00012999999999999999</v>
      </c>
      <c r="R195" s="226">
        <f>Q195*H195</f>
        <v>0.010919999999999999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129</v>
      </c>
      <c r="AT195" s="228" t="s">
        <v>125</v>
      </c>
      <c r="AU195" s="228" t="s">
        <v>84</v>
      </c>
      <c r="AY195" s="14" t="s">
        <v>123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82</v>
      </c>
      <c r="BK195" s="229">
        <f>ROUND(I195*H195,2)</f>
        <v>0</v>
      </c>
      <c r="BL195" s="14" t="s">
        <v>129</v>
      </c>
      <c r="BM195" s="228" t="s">
        <v>392</v>
      </c>
    </row>
    <row r="196" s="2" customFormat="1" ht="16.5" customHeight="1">
      <c r="A196" s="35"/>
      <c r="B196" s="36"/>
      <c r="C196" s="216" t="s">
        <v>393</v>
      </c>
      <c r="D196" s="216" t="s">
        <v>125</v>
      </c>
      <c r="E196" s="217" t="s">
        <v>394</v>
      </c>
      <c r="F196" s="218" t="s">
        <v>395</v>
      </c>
      <c r="G196" s="219" t="s">
        <v>140</v>
      </c>
      <c r="H196" s="220">
        <v>84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39</v>
      </c>
      <c r="O196" s="88"/>
      <c r="P196" s="226">
        <f>O196*H196</f>
        <v>0</v>
      </c>
      <c r="Q196" s="226">
        <v>0.00019000000000000001</v>
      </c>
      <c r="R196" s="226">
        <f>Q196*H196</f>
        <v>0.015960000000000002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129</v>
      </c>
      <c r="AT196" s="228" t="s">
        <v>125</v>
      </c>
      <c r="AU196" s="228" t="s">
        <v>84</v>
      </c>
      <c r="AY196" s="14" t="s">
        <v>123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82</v>
      </c>
      <c r="BK196" s="229">
        <f>ROUND(I196*H196,2)</f>
        <v>0</v>
      </c>
      <c r="BL196" s="14" t="s">
        <v>129</v>
      </c>
      <c r="BM196" s="228" t="s">
        <v>396</v>
      </c>
    </row>
    <row r="197" s="12" customFormat="1" ht="22.8" customHeight="1">
      <c r="A197" s="12"/>
      <c r="B197" s="200"/>
      <c r="C197" s="201"/>
      <c r="D197" s="202" t="s">
        <v>73</v>
      </c>
      <c r="E197" s="214" t="s">
        <v>159</v>
      </c>
      <c r="F197" s="214" t="s">
        <v>397</v>
      </c>
      <c r="G197" s="201"/>
      <c r="H197" s="201"/>
      <c r="I197" s="204"/>
      <c r="J197" s="215">
        <f>BK197</f>
        <v>0</v>
      </c>
      <c r="K197" s="201"/>
      <c r="L197" s="206"/>
      <c r="M197" s="207"/>
      <c r="N197" s="208"/>
      <c r="O197" s="208"/>
      <c r="P197" s="209">
        <f>SUM(P198:P200)</f>
        <v>0</v>
      </c>
      <c r="Q197" s="208"/>
      <c r="R197" s="209">
        <f>SUM(R198:R200)</f>
        <v>0.0017600000000000001</v>
      </c>
      <c r="S197" s="208"/>
      <c r="T197" s="210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1" t="s">
        <v>82</v>
      </c>
      <c r="AT197" s="212" t="s">
        <v>73</v>
      </c>
      <c r="AU197" s="212" t="s">
        <v>82</v>
      </c>
      <c r="AY197" s="211" t="s">
        <v>123</v>
      </c>
      <c r="BK197" s="213">
        <f>SUM(BK198:BK200)</f>
        <v>0</v>
      </c>
    </row>
    <row r="198" s="2" customFormat="1" ht="24.15" customHeight="1">
      <c r="A198" s="35"/>
      <c r="B198" s="36"/>
      <c r="C198" s="216" t="s">
        <v>398</v>
      </c>
      <c r="D198" s="216" t="s">
        <v>125</v>
      </c>
      <c r="E198" s="217" t="s">
        <v>399</v>
      </c>
      <c r="F198" s="218" t="s">
        <v>400</v>
      </c>
      <c r="G198" s="219" t="s">
        <v>140</v>
      </c>
      <c r="H198" s="220">
        <v>16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39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129</v>
      </c>
      <c r="AT198" s="228" t="s">
        <v>125</v>
      </c>
      <c r="AU198" s="228" t="s">
        <v>84</v>
      </c>
      <c r="AY198" s="14" t="s">
        <v>123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82</v>
      </c>
      <c r="BK198" s="229">
        <f>ROUND(I198*H198,2)</f>
        <v>0</v>
      </c>
      <c r="BL198" s="14" t="s">
        <v>129</v>
      </c>
      <c r="BM198" s="228" t="s">
        <v>401</v>
      </c>
    </row>
    <row r="199" s="2" customFormat="1" ht="24.15" customHeight="1">
      <c r="A199" s="35"/>
      <c r="B199" s="36"/>
      <c r="C199" s="216" t="s">
        <v>402</v>
      </c>
      <c r="D199" s="216" t="s">
        <v>125</v>
      </c>
      <c r="E199" s="217" t="s">
        <v>403</v>
      </c>
      <c r="F199" s="218" t="s">
        <v>404</v>
      </c>
      <c r="G199" s="219" t="s">
        <v>140</v>
      </c>
      <c r="H199" s="220">
        <v>16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39</v>
      </c>
      <c r="O199" s="88"/>
      <c r="P199" s="226">
        <f>O199*H199</f>
        <v>0</v>
      </c>
      <c r="Q199" s="226">
        <v>0.00011</v>
      </c>
      <c r="R199" s="226">
        <f>Q199*H199</f>
        <v>0.0017600000000000001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129</v>
      </c>
      <c r="AT199" s="228" t="s">
        <v>125</v>
      </c>
      <c r="AU199" s="228" t="s">
        <v>84</v>
      </c>
      <c r="AY199" s="14" t="s">
        <v>123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82</v>
      </c>
      <c r="BK199" s="229">
        <f>ROUND(I199*H199,2)</f>
        <v>0</v>
      </c>
      <c r="BL199" s="14" t="s">
        <v>129</v>
      </c>
      <c r="BM199" s="228" t="s">
        <v>405</v>
      </c>
    </row>
    <row r="200" s="2" customFormat="1" ht="16.5" customHeight="1">
      <c r="A200" s="35"/>
      <c r="B200" s="36"/>
      <c r="C200" s="216" t="s">
        <v>406</v>
      </c>
      <c r="D200" s="216" t="s">
        <v>125</v>
      </c>
      <c r="E200" s="217" t="s">
        <v>407</v>
      </c>
      <c r="F200" s="218" t="s">
        <v>408</v>
      </c>
      <c r="G200" s="219" t="s">
        <v>140</v>
      </c>
      <c r="H200" s="220">
        <v>16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39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129</v>
      </c>
      <c r="AT200" s="228" t="s">
        <v>125</v>
      </c>
      <c r="AU200" s="228" t="s">
        <v>84</v>
      </c>
      <c r="AY200" s="14" t="s">
        <v>123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82</v>
      </c>
      <c r="BK200" s="229">
        <f>ROUND(I200*H200,2)</f>
        <v>0</v>
      </c>
      <c r="BL200" s="14" t="s">
        <v>129</v>
      </c>
      <c r="BM200" s="228" t="s">
        <v>409</v>
      </c>
    </row>
    <row r="201" s="12" customFormat="1" ht="22.8" customHeight="1">
      <c r="A201" s="12"/>
      <c r="B201" s="200"/>
      <c r="C201" s="201"/>
      <c r="D201" s="202" t="s">
        <v>73</v>
      </c>
      <c r="E201" s="214" t="s">
        <v>410</v>
      </c>
      <c r="F201" s="214" t="s">
        <v>411</v>
      </c>
      <c r="G201" s="201"/>
      <c r="H201" s="201"/>
      <c r="I201" s="204"/>
      <c r="J201" s="215">
        <f>BK201</f>
        <v>0</v>
      </c>
      <c r="K201" s="201"/>
      <c r="L201" s="206"/>
      <c r="M201" s="207"/>
      <c r="N201" s="208"/>
      <c r="O201" s="208"/>
      <c r="P201" s="209">
        <f>P202</f>
        <v>0</v>
      </c>
      <c r="Q201" s="208"/>
      <c r="R201" s="209">
        <f>R202</f>
        <v>0</v>
      </c>
      <c r="S201" s="208"/>
      <c r="T201" s="210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1" t="s">
        <v>82</v>
      </c>
      <c r="AT201" s="212" t="s">
        <v>73</v>
      </c>
      <c r="AU201" s="212" t="s">
        <v>82</v>
      </c>
      <c r="AY201" s="211" t="s">
        <v>123</v>
      </c>
      <c r="BK201" s="213">
        <f>BK202</f>
        <v>0</v>
      </c>
    </row>
    <row r="202" s="2" customFormat="1" ht="24.15" customHeight="1">
      <c r="A202" s="35"/>
      <c r="B202" s="36"/>
      <c r="C202" s="216" t="s">
        <v>412</v>
      </c>
      <c r="D202" s="216" t="s">
        <v>125</v>
      </c>
      <c r="E202" s="217" t="s">
        <v>413</v>
      </c>
      <c r="F202" s="218" t="s">
        <v>414</v>
      </c>
      <c r="G202" s="219" t="s">
        <v>228</v>
      </c>
      <c r="H202" s="220">
        <v>1.6000000000000001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39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129</v>
      </c>
      <c r="AT202" s="228" t="s">
        <v>125</v>
      </c>
      <c r="AU202" s="228" t="s">
        <v>84</v>
      </c>
      <c r="AY202" s="14" t="s">
        <v>123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82</v>
      </c>
      <c r="BK202" s="229">
        <f>ROUND(I202*H202,2)</f>
        <v>0</v>
      </c>
      <c r="BL202" s="14" t="s">
        <v>129</v>
      </c>
      <c r="BM202" s="228" t="s">
        <v>415</v>
      </c>
    </row>
    <row r="203" s="12" customFormat="1" ht="22.8" customHeight="1">
      <c r="A203" s="12"/>
      <c r="B203" s="200"/>
      <c r="C203" s="201"/>
      <c r="D203" s="202" t="s">
        <v>73</v>
      </c>
      <c r="E203" s="214" t="s">
        <v>416</v>
      </c>
      <c r="F203" s="214" t="s">
        <v>417</v>
      </c>
      <c r="G203" s="201"/>
      <c r="H203" s="201"/>
      <c r="I203" s="204"/>
      <c r="J203" s="215">
        <f>BK203</f>
        <v>0</v>
      </c>
      <c r="K203" s="201"/>
      <c r="L203" s="206"/>
      <c r="M203" s="207"/>
      <c r="N203" s="208"/>
      <c r="O203" s="208"/>
      <c r="P203" s="209">
        <f>SUM(P204:P207)</f>
        <v>0</v>
      </c>
      <c r="Q203" s="208"/>
      <c r="R203" s="209">
        <f>SUM(R204:R207)</f>
        <v>0</v>
      </c>
      <c r="S203" s="208"/>
      <c r="T203" s="210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1" t="s">
        <v>82</v>
      </c>
      <c r="AT203" s="212" t="s">
        <v>73</v>
      </c>
      <c r="AU203" s="212" t="s">
        <v>82</v>
      </c>
      <c r="AY203" s="211" t="s">
        <v>123</v>
      </c>
      <c r="BK203" s="213">
        <f>SUM(BK204:BK207)</f>
        <v>0</v>
      </c>
    </row>
    <row r="204" s="2" customFormat="1" ht="21.75" customHeight="1">
      <c r="A204" s="35"/>
      <c r="B204" s="36"/>
      <c r="C204" s="216" t="s">
        <v>418</v>
      </c>
      <c r="D204" s="216" t="s">
        <v>125</v>
      </c>
      <c r="E204" s="217" t="s">
        <v>419</v>
      </c>
      <c r="F204" s="218" t="s">
        <v>420</v>
      </c>
      <c r="G204" s="219" t="s">
        <v>228</v>
      </c>
      <c r="H204" s="220">
        <v>2.8799999999999999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39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129</v>
      </c>
      <c r="AT204" s="228" t="s">
        <v>125</v>
      </c>
      <c r="AU204" s="228" t="s">
        <v>84</v>
      </c>
      <c r="AY204" s="14" t="s">
        <v>123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82</v>
      </c>
      <c r="BK204" s="229">
        <f>ROUND(I204*H204,2)</f>
        <v>0</v>
      </c>
      <c r="BL204" s="14" t="s">
        <v>129</v>
      </c>
      <c r="BM204" s="228" t="s">
        <v>421</v>
      </c>
    </row>
    <row r="205" s="2" customFormat="1" ht="24.15" customHeight="1">
      <c r="A205" s="35"/>
      <c r="B205" s="36"/>
      <c r="C205" s="216" t="s">
        <v>422</v>
      </c>
      <c r="D205" s="216" t="s">
        <v>125</v>
      </c>
      <c r="E205" s="217" t="s">
        <v>423</v>
      </c>
      <c r="F205" s="218" t="s">
        <v>424</v>
      </c>
      <c r="G205" s="219" t="s">
        <v>228</v>
      </c>
      <c r="H205" s="220">
        <v>37.439999999999998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39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129</v>
      </c>
      <c r="AT205" s="228" t="s">
        <v>125</v>
      </c>
      <c r="AU205" s="228" t="s">
        <v>84</v>
      </c>
      <c r="AY205" s="14" t="s">
        <v>123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82</v>
      </c>
      <c r="BK205" s="229">
        <f>ROUND(I205*H205,2)</f>
        <v>0</v>
      </c>
      <c r="BL205" s="14" t="s">
        <v>129</v>
      </c>
      <c r="BM205" s="228" t="s">
        <v>425</v>
      </c>
    </row>
    <row r="206" s="2" customFormat="1" ht="24.15" customHeight="1">
      <c r="A206" s="35"/>
      <c r="B206" s="36"/>
      <c r="C206" s="216" t="s">
        <v>426</v>
      </c>
      <c r="D206" s="216" t="s">
        <v>125</v>
      </c>
      <c r="E206" s="217" t="s">
        <v>427</v>
      </c>
      <c r="F206" s="218" t="s">
        <v>428</v>
      </c>
      <c r="G206" s="219" t="s">
        <v>228</v>
      </c>
      <c r="H206" s="220">
        <v>2.7999999999999998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39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129</v>
      </c>
      <c r="AT206" s="228" t="s">
        <v>125</v>
      </c>
      <c r="AU206" s="228" t="s">
        <v>84</v>
      </c>
      <c r="AY206" s="14" t="s">
        <v>123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82</v>
      </c>
      <c r="BK206" s="229">
        <f>ROUND(I206*H206,2)</f>
        <v>0</v>
      </c>
      <c r="BL206" s="14" t="s">
        <v>129</v>
      </c>
      <c r="BM206" s="228" t="s">
        <v>429</v>
      </c>
    </row>
    <row r="207" s="2" customFormat="1" ht="44.25" customHeight="1">
      <c r="A207" s="35"/>
      <c r="B207" s="36"/>
      <c r="C207" s="216" t="s">
        <v>430</v>
      </c>
      <c r="D207" s="216" t="s">
        <v>125</v>
      </c>
      <c r="E207" s="217" t="s">
        <v>431</v>
      </c>
      <c r="F207" s="218" t="s">
        <v>432</v>
      </c>
      <c r="G207" s="219" t="s">
        <v>228</v>
      </c>
      <c r="H207" s="220">
        <v>2.8799999999999999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39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129</v>
      </c>
      <c r="AT207" s="228" t="s">
        <v>125</v>
      </c>
      <c r="AU207" s="228" t="s">
        <v>84</v>
      </c>
      <c r="AY207" s="14" t="s">
        <v>123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82</v>
      </c>
      <c r="BK207" s="229">
        <f>ROUND(I207*H207,2)</f>
        <v>0</v>
      </c>
      <c r="BL207" s="14" t="s">
        <v>129</v>
      </c>
      <c r="BM207" s="228" t="s">
        <v>433</v>
      </c>
    </row>
    <row r="208" s="12" customFormat="1" ht="22.8" customHeight="1">
      <c r="A208" s="12"/>
      <c r="B208" s="200"/>
      <c r="C208" s="201"/>
      <c r="D208" s="202" t="s">
        <v>73</v>
      </c>
      <c r="E208" s="214" t="s">
        <v>434</v>
      </c>
      <c r="F208" s="214" t="s">
        <v>411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P209</f>
        <v>0</v>
      </c>
      <c r="Q208" s="208"/>
      <c r="R208" s="209">
        <f>R209</f>
        <v>0</v>
      </c>
      <c r="S208" s="208"/>
      <c r="T208" s="21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1" t="s">
        <v>82</v>
      </c>
      <c r="AT208" s="212" t="s">
        <v>73</v>
      </c>
      <c r="AU208" s="212" t="s">
        <v>82</v>
      </c>
      <c r="AY208" s="211" t="s">
        <v>123</v>
      </c>
      <c r="BK208" s="213">
        <f>BK209</f>
        <v>0</v>
      </c>
    </row>
    <row r="209" s="2" customFormat="1" ht="33" customHeight="1">
      <c r="A209" s="35"/>
      <c r="B209" s="36"/>
      <c r="C209" s="216" t="s">
        <v>435</v>
      </c>
      <c r="D209" s="216" t="s">
        <v>125</v>
      </c>
      <c r="E209" s="217" t="s">
        <v>436</v>
      </c>
      <c r="F209" s="218" t="s">
        <v>437</v>
      </c>
      <c r="G209" s="219" t="s">
        <v>228</v>
      </c>
      <c r="H209" s="220">
        <v>43.200000000000003</v>
      </c>
      <c r="I209" s="221"/>
      <c r="J209" s="222">
        <f>ROUND(I209*H209,2)</f>
        <v>0</v>
      </c>
      <c r="K209" s="223"/>
      <c r="L209" s="41"/>
      <c r="M209" s="241" t="s">
        <v>1</v>
      </c>
      <c r="N209" s="242" t="s">
        <v>39</v>
      </c>
      <c r="O209" s="243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129</v>
      </c>
      <c r="AT209" s="228" t="s">
        <v>125</v>
      </c>
      <c r="AU209" s="228" t="s">
        <v>84</v>
      </c>
      <c r="AY209" s="14" t="s">
        <v>123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82</v>
      </c>
      <c r="BK209" s="229">
        <f>ROUND(I209*H209,2)</f>
        <v>0</v>
      </c>
      <c r="BL209" s="14" t="s">
        <v>129</v>
      </c>
      <c r="BM209" s="228" t="s">
        <v>438</v>
      </c>
    </row>
    <row r="210" s="2" customFormat="1" ht="6.96" customHeight="1">
      <c r="A210" s="35"/>
      <c r="B210" s="63"/>
      <c r="C210" s="64"/>
      <c r="D210" s="64"/>
      <c r="E210" s="64"/>
      <c r="F210" s="64"/>
      <c r="G210" s="64"/>
      <c r="H210" s="64"/>
      <c r="I210" s="64"/>
      <c r="J210" s="64"/>
      <c r="K210" s="64"/>
      <c r="L210" s="41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sheet="1" autoFilter="0" formatColumns="0" formatRows="0" objects="1" scenarios="1" spinCount="100000" saltValue="EaIYFwHrU0/SfK2rvSKbPLS3g5Gi2a+1HBI04TGg1bj6oymdlq2vOSEd/7EF/u0gcCaHhP78ueMJ5yS/Cl5m1w==" hashValue="0t39CJh2Fuyi18NKn+rdYkxHfoDPEogHvRSl0n7Ux7aUqfqKyTWcSgrNNkeGdV04jL1JCdXRGortvPjp+LKc8A==" algorithmName="SHA-512" password="CC35"/>
  <autoFilter ref="C124:K20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91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Vodovod a kanalizace pro 2 parcely v Pomezí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92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439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25. 10. 2023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ROUND(J123,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ROUND((SUM(BE123:BE195)),  2)</f>
        <v>0</v>
      </c>
      <c r="G33" s="35"/>
      <c r="H33" s="35"/>
      <c r="I33" s="152">
        <v>0.20999999999999999</v>
      </c>
      <c r="J33" s="151">
        <f>ROUND(((SUM(BE123:BE195))*I33),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ROUND((SUM(BF123:BF195)),  2)</f>
        <v>0</v>
      </c>
      <c r="G34" s="35"/>
      <c r="H34" s="35"/>
      <c r="I34" s="152">
        <v>0.12</v>
      </c>
      <c r="J34" s="151">
        <f>ROUND(((SUM(BF123:BF195))*I34),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ROUND((SUM(BG123:BG195)),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ROUND((SUM(BH123:BH195)),  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ROUND((SUM(BI123:BI195)),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Vodovod a kanalizace pro 2 parcely v Pomezí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92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SO02 - Kanalizační stoka 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Pomezí</v>
      </c>
      <c r="G89" s="37"/>
      <c r="H89" s="37"/>
      <c r="I89" s="29" t="s">
        <v>22</v>
      </c>
      <c r="J89" s="76" t="str">
        <f>IF(J12="","",J12)</f>
        <v>25. 10. 2023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95</v>
      </c>
      <c r="D94" s="173"/>
      <c r="E94" s="173"/>
      <c r="F94" s="173"/>
      <c r="G94" s="173"/>
      <c r="H94" s="173"/>
      <c r="I94" s="173"/>
      <c r="J94" s="174" t="s">
        <v>96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97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98</v>
      </c>
    </row>
    <row r="97" s="9" customFormat="1" ht="24.96" customHeight="1">
      <c r="A97" s="9"/>
      <c r="B97" s="176"/>
      <c r="C97" s="177"/>
      <c r="D97" s="178" t="s">
        <v>99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100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440</v>
      </c>
      <c r="E99" s="185"/>
      <c r="F99" s="185"/>
      <c r="G99" s="185"/>
      <c r="H99" s="185"/>
      <c r="I99" s="185"/>
      <c r="J99" s="186">
        <f>J161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101</v>
      </c>
      <c r="E100" s="185"/>
      <c r="F100" s="185"/>
      <c r="G100" s="185"/>
      <c r="H100" s="185"/>
      <c r="I100" s="185"/>
      <c r="J100" s="186">
        <f>J163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102</v>
      </c>
      <c r="E101" s="185"/>
      <c r="F101" s="185"/>
      <c r="G101" s="185"/>
      <c r="H101" s="185"/>
      <c r="I101" s="185"/>
      <c r="J101" s="186">
        <f>J168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2"/>
      <c r="C102" s="183"/>
      <c r="D102" s="184" t="s">
        <v>103</v>
      </c>
      <c r="E102" s="185"/>
      <c r="F102" s="185"/>
      <c r="G102" s="185"/>
      <c r="H102" s="185"/>
      <c r="I102" s="185"/>
      <c r="J102" s="186">
        <f>J175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107</v>
      </c>
      <c r="E103" s="185"/>
      <c r="F103" s="185"/>
      <c r="G103" s="185"/>
      <c r="H103" s="185"/>
      <c r="I103" s="185"/>
      <c r="J103" s="186">
        <f>J194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108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71" t="str">
        <f>E7</f>
        <v>Vodovod a kanalizace pro 2 parcely v Pomezí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92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3" t="str">
        <f>E9</f>
        <v>SO02 - Kanalizační stoka S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>Pomezí</v>
      </c>
      <c r="G117" s="37"/>
      <c r="H117" s="37"/>
      <c r="I117" s="29" t="s">
        <v>22</v>
      </c>
      <c r="J117" s="76" t="str">
        <f>IF(J12="","",J12)</f>
        <v>25. 10. 2023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29" t="s">
        <v>30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28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88"/>
      <c r="B122" s="189"/>
      <c r="C122" s="190" t="s">
        <v>109</v>
      </c>
      <c r="D122" s="191" t="s">
        <v>59</v>
      </c>
      <c r="E122" s="191" t="s">
        <v>55</v>
      </c>
      <c r="F122" s="191" t="s">
        <v>56</v>
      </c>
      <c r="G122" s="191" t="s">
        <v>110</v>
      </c>
      <c r="H122" s="191" t="s">
        <v>111</v>
      </c>
      <c r="I122" s="191" t="s">
        <v>112</v>
      </c>
      <c r="J122" s="192" t="s">
        <v>96</v>
      </c>
      <c r="K122" s="193" t="s">
        <v>113</v>
      </c>
      <c r="L122" s="194"/>
      <c r="M122" s="97" t="s">
        <v>1</v>
      </c>
      <c r="N122" s="98" t="s">
        <v>38</v>
      </c>
      <c r="O122" s="98" t="s">
        <v>114</v>
      </c>
      <c r="P122" s="98" t="s">
        <v>115</v>
      </c>
      <c r="Q122" s="98" t="s">
        <v>116</v>
      </c>
      <c r="R122" s="98" t="s">
        <v>117</v>
      </c>
      <c r="S122" s="98" t="s">
        <v>118</v>
      </c>
      <c r="T122" s="99" t="s">
        <v>119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="2" customFormat="1" ht="22.8" customHeight="1">
      <c r="A123" s="35"/>
      <c r="B123" s="36"/>
      <c r="C123" s="104" t="s">
        <v>120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</f>
        <v>0</v>
      </c>
      <c r="Q123" s="101"/>
      <c r="R123" s="197">
        <f>R124</f>
        <v>429.94701399999997</v>
      </c>
      <c r="S123" s="101"/>
      <c r="T123" s="198">
        <f>T124</f>
        <v>6.7829999999999995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98</v>
      </c>
      <c r="BK123" s="199">
        <f>BK124</f>
        <v>0</v>
      </c>
    </row>
    <row r="124" s="12" customFormat="1" ht="25.92" customHeight="1">
      <c r="A124" s="12"/>
      <c r="B124" s="200"/>
      <c r="C124" s="201"/>
      <c r="D124" s="202" t="s">
        <v>73</v>
      </c>
      <c r="E124" s="203" t="s">
        <v>121</v>
      </c>
      <c r="F124" s="203" t="s">
        <v>122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P125+P161+P163+P168+P175+P194</f>
        <v>0</v>
      </c>
      <c r="Q124" s="208"/>
      <c r="R124" s="209">
        <f>R125+R161+R163+R168+R175+R194</f>
        <v>429.94701399999997</v>
      </c>
      <c r="S124" s="208"/>
      <c r="T124" s="210">
        <f>T125+T161+T163+T168+T175+T194</f>
        <v>6.7829999999999995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82</v>
      </c>
      <c r="AT124" s="212" t="s">
        <v>73</v>
      </c>
      <c r="AU124" s="212" t="s">
        <v>74</v>
      </c>
      <c r="AY124" s="211" t="s">
        <v>123</v>
      </c>
      <c r="BK124" s="213">
        <f>BK125+BK161+BK163+BK168+BK175+BK194</f>
        <v>0</v>
      </c>
    </row>
    <row r="125" s="12" customFormat="1" ht="22.8" customHeight="1">
      <c r="A125" s="12"/>
      <c r="B125" s="200"/>
      <c r="C125" s="201"/>
      <c r="D125" s="202" t="s">
        <v>73</v>
      </c>
      <c r="E125" s="214" t="s">
        <v>82</v>
      </c>
      <c r="F125" s="214" t="s">
        <v>124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SUM(P126:P160)</f>
        <v>0</v>
      </c>
      <c r="Q125" s="208"/>
      <c r="R125" s="209">
        <f>SUM(R126:R160)</f>
        <v>390.03386999999998</v>
      </c>
      <c r="S125" s="208"/>
      <c r="T125" s="210">
        <f>SUM(T126:T160)</f>
        <v>6.7829999999999995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82</v>
      </c>
      <c r="AT125" s="212" t="s">
        <v>73</v>
      </c>
      <c r="AU125" s="212" t="s">
        <v>82</v>
      </c>
      <c r="AY125" s="211" t="s">
        <v>123</v>
      </c>
      <c r="BK125" s="213">
        <f>SUM(BK126:BK160)</f>
        <v>0</v>
      </c>
    </row>
    <row r="126" s="2" customFormat="1" ht="24.15" customHeight="1">
      <c r="A126" s="35"/>
      <c r="B126" s="36"/>
      <c r="C126" s="216" t="s">
        <v>82</v>
      </c>
      <c r="D126" s="216" t="s">
        <v>125</v>
      </c>
      <c r="E126" s="217" t="s">
        <v>126</v>
      </c>
      <c r="F126" s="218" t="s">
        <v>127</v>
      </c>
      <c r="G126" s="219" t="s">
        <v>128</v>
      </c>
      <c r="H126" s="220">
        <v>8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0.44</v>
      </c>
      <c r="T126" s="227">
        <f>S126*H126</f>
        <v>3.52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129</v>
      </c>
      <c r="AT126" s="228" t="s">
        <v>125</v>
      </c>
      <c r="AU126" s="228" t="s">
        <v>84</v>
      </c>
      <c r="AY126" s="14" t="s">
        <v>123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129</v>
      </c>
      <c r="BM126" s="228" t="s">
        <v>441</v>
      </c>
    </row>
    <row r="127" s="2" customFormat="1" ht="24.15" customHeight="1">
      <c r="A127" s="35"/>
      <c r="B127" s="36"/>
      <c r="C127" s="216" t="s">
        <v>84</v>
      </c>
      <c r="D127" s="216" t="s">
        <v>125</v>
      </c>
      <c r="E127" s="217" t="s">
        <v>131</v>
      </c>
      <c r="F127" s="218" t="s">
        <v>132</v>
      </c>
      <c r="G127" s="219" t="s">
        <v>128</v>
      </c>
      <c r="H127" s="220">
        <v>11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0.098000000000000004</v>
      </c>
      <c r="T127" s="227">
        <f>S127*H127</f>
        <v>1.0780000000000001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129</v>
      </c>
      <c r="AT127" s="228" t="s">
        <v>125</v>
      </c>
      <c r="AU127" s="228" t="s">
        <v>84</v>
      </c>
      <c r="AY127" s="14" t="s">
        <v>123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129</v>
      </c>
      <c r="BM127" s="228" t="s">
        <v>442</v>
      </c>
    </row>
    <row r="128" s="2" customFormat="1" ht="33" customHeight="1">
      <c r="A128" s="35"/>
      <c r="B128" s="36"/>
      <c r="C128" s="216" t="s">
        <v>134</v>
      </c>
      <c r="D128" s="216" t="s">
        <v>125</v>
      </c>
      <c r="E128" s="217" t="s">
        <v>135</v>
      </c>
      <c r="F128" s="218" t="s">
        <v>136</v>
      </c>
      <c r="G128" s="219" t="s">
        <v>128</v>
      </c>
      <c r="H128" s="220">
        <v>19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9.0000000000000006E-05</v>
      </c>
      <c r="R128" s="226">
        <f>Q128*H128</f>
        <v>0.0017100000000000002</v>
      </c>
      <c r="S128" s="226">
        <v>0.11500000000000001</v>
      </c>
      <c r="T128" s="227">
        <f>S128*H128</f>
        <v>2.1850000000000001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129</v>
      </c>
      <c r="AT128" s="228" t="s">
        <v>125</v>
      </c>
      <c r="AU128" s="228" t="s">
        <v>84</v>
      </c>
      <c r="AY128" s="14" t="s">
        <v>123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129</v>
      </c>
      <c r="BM128" s="228" t="s">
        <v>443</v>
      </c>
    </row>
    <row r="129" s="2" customFormat="1" ht="24.15" customHeight="1">
      <c r="A129" s="35"/>
      <c r="B129" s="36"/>
      <c r="C129" s="216" t="s">
        <v>129</v>
      </c>
      <c r="D129" s="216" t="s">
        <v>125</v>
      </c>
      <c r="E129" s="217" t="s">
        <v>138</v>
      </c>
      <c r="F129" s="218" t="s">
        <v>139</v>
      </c>
      <c r="G129" s="219" t="s">
        <v>140</v>
      </c>
      <c r="H129" s="220">
        <v>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0.0086800000000000002</v>
      </c>
      <c r="R129" s="226">
        <f>Q129*H129</f>
        <v>0.01736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129</v>
      </c>
      <c r="AT129" s="228" t="s">
        <v>125</v>
      </c>
      <c r="AU129" s="228" t="s">
        <v>84</v>
      </c>
      <c r="AY129" s="14" t="s">
        <v>123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129</v>
      </c>
      <c r="BM129" s="228" t="s">
        <v>444</v>
      </c>
    </row>
    <row r="130" s="2" customFormat="1" ht="24.15" customHeight="1">
      <c r="A130" s="35"/>
      <c r="B130" s="36"/>
      <c r="C130" s="216" t="s">
        <v>142</v>
      </c>
      <c r="D130" s="216" t="s">
        <v>125</v>
      </c>
      <c r="E130" s="217" t="s">
        <v>143</v>
      </c>
      <c r="F130" s="218" t="s">
        <v>144</v>
      </c>
      <c r="G130" s="219" t="s">
        <v>140</v>
      </c>
      <c r="H130" s="220">
        <v>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0.0086800000000000002</v>
      </c>
      <c r="R130" s="226">
        <f>Q130*H130</f>
        <v>0.01736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129</v>
      </c>
      <c r="AT130" s="228" t="s">
        <v>125</v>
      </c>
      <c r="AU130" s="228" t="s">
        <v>84</v>
      </c>
      <c r="AY130" s="14" t="s">
        <v>123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129</v>
      </c>
      <c r="BM130" s="228" t="s">
        <v>445</v>
      </c>
    </row>
    <row r="131" s="2" customFormat="1" ht="24.15" customHeight="1">
      <c r="A131" s="35"/>
      <c r="B131" s="36"/>
      <c r="C131" s="216" t="s">
        <v>146</v>
      </c>
      <c r="D131" s="216" t="s">
        <v>125</v>
      </c>
      <c r="E131" s="217" t="s">
        <v>147</v>
      </c>
      <c r="F131" s="218" t="s">
        <v>148</v>
      </c>
      <c r="G131" s="219" t="s">
        <v>140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0.036900000000000002</v>
      </c>
      <c r="R131" s="226">
        <f>Q131*H131</f>
        <v>0.073800000000000004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129</v>
      </c>
      <c r="AT131" s="228" t="s">
        <v>125</v>
      </c>
      <c r="AU131" s="228" t="s">
        <v>84</v>
      </c>
      <c r="AY131" s="14" t="s">
        <v>123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129</v>
      </c>
      <c r="BM131" s="228" t="s">
        <v>446</v>
      </c>
    </row>
    <row r="132" s="2" customFormat="1" ht="24.15" customHeight="1">
      <c r="A132" s="35"/>
      <c r="B132" s="36"/>
      <c r="C132" s="216" t="s">
        <v>150</v>
      </c>
      <c r="D132" s="216" t="s">
        <v>125</v>
      </c>
      <c r="E132" s="217" t="s">
        <v>164</v>
      </c>
      <c r="F132" s="218" t="s">
        <v>165</v>
      </c>
      <c r="G132" s="219" t="s">
        <v>153</v>
      </c>
      <c r="H132" s="220">
        <v>10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129</v>
      </c>
      <c r="AT132" s="228" t="s">
        <v>125</v>
      </c>
      <c r="AU132" s="228" t="s">
        <v>84</v>
      </c>
      <c r="AY132" s="14" t="s">
        <v>123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129</v>
      </c>
      <c r="BM132" s="228" t="s">
        <v>447</v>
      </c>
    </row>
    <row r="133" s="2" customFormat="1" ht="16.5" customHeight="1">
      <c r="A133" s="35"/>
      <c r="B133" s="36"/>
      <c r="C133" s="216" t="s">
        <v>155</v>
      </c>
      <c r="D133" s="216" t="s">
        <v>125</v>
      </c>
      <c r="E133" s="217" t="s">
        <v>168</v>
      </c>
      <c r="F133" s="218" t="s">
        <v>169</v>
      </c>
      <c r="G133" s="219" t="s">
        <v>140</v>
      </c>
      <c r="H133" s="220">
        <v>80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0.00055999999999999995</v>
      </c>
      <c r="R133" s="226">
        <f>Q133*H133</f>
        <v>0.044799999999999993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129</v>
      </c>
      <c r="AT133" s="228" t="s">
        <v>125</v>
      </c>
      <c r="AU133" s="228" t="s">
        <v>84</v>
      </c>
      <c r="AY133" s="14" t="s">
        <v>123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129</v>
      </c>
      <c r="BM133" s="228" t="s">
        <v>448</v>
      </c>
    </row>
    <row r="134" s="2" customFormat="1" ht="21.75" customHeight="1">
      <c r="A134" s="35"/>
      <c r="B134" s="36"/>
      <c r="C134" s="216" t="s">
        <v>159</v>
      </c>
      <c r="D134" s="216" t="s">
        <v>125</v>
      </c>
      <c r="E134" s="217" t="s">
        <v>171</v>
      </c>
      <c r="F134" s="218" t="s">
        <v>172</v>
      </c>
      <c r="G134" s="219" t="s">
        <v>140</v>
      </c>
      <c r="H134" s="220">
        <v>80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129</v>
      </c>
      <c r="AT134" s="228" t="s">
        <v>125</v>
      </c>
      <c r="AU134" s="228" t="s">
        <v>84</v>
      </c>
      <c r="AY134" s="14" t="s">
        <v>123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129</v>
      </c>
      <c r="BM134" s="228" t="s">
        <v>449</v>
      </c>
    </row>
    <row r="135" s="2" customFormat="1" ht="24.15" customHeight="1">
      <c r="A135" s="35"/>
      <c r="B135" s="36"/>
      <c r="C135" s="216" t="s">
        <v>163</v>
      </c>
      <c r="D135" s="216" t="s">
        <v>125</v>
      </c>
      <c r="E135" s="217" t="s">
        <v>175</v>
      </c>
      <c r="F135" s="218" t="s">
        <v>176</v>
      </c>
      <c r="G135" s="219" t="s">
        <v>140</v>
      </c>
      <c r="H135" s="220">
        <v>10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0.00014999999999999999</v>
      </c>
      <c r="R135" s="226">
        <f>Q135*H135</f>
        <v>0.0014999999999999998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129</v>
      </c>
      <c r="AT135" s="228" t="s">
        <v>125</v>
      </c>
      <c r="AU135" s="228" t="s">
        <v>84</v>
      </c>
      <c r="AY135" s="14" t="s">
        <v>123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129</v>
      </c>
      <c r="BM135" s="228" t="s">
        <v>450</v>
      </c>
    </row>
    <row r="136" s="2" customFormat="1" ht="24.15" customHeight="1">
      <c r="A136" s="35"/>
      <c r="B136" s="36"/>
      <c r="C136" s="216" t="s">
        <v>167</v>
      </c>
      <c r="D136" s="216" t="s">
        <v>125</v>
      </c>
      <c r="E136" s="217" t="s">
        <v>179</v>
      </c>
      <c r="F136" s="218" t="s">
        <v>180</v>
      </c>
      <c r="G136" s="219" t="s">
        <v>140</v>
      </c>
      <c r="H136" s="220">
        <v>10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129</v>
      </c>
      <c r="AT136" s="228" t="s">
        <v>125</v>
      </c>
      <c r="AU136" s="228" t="s">
        <v>84</v>
      </c>
      <c r="AY136" s="14" t="s">
        <v>123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129</v>
      </c>
      <c r="BM136" s="228" t="s">
        <v>451</v>
      </c>
    </row>
    <row r="137" s="2" customFormat="1" ht="24.15" customHeight="1">
      <c r="A137" s="35"/>
      <c r="B137" s="36"/>
      <c r="C137" s="216" t="s">
        <v>8</v>
      </c>
      <c r="D137" s="216" t="s">
        <v>125</v>
      </c>
      <c r="E137" s="217" t="s">
        <v>183</v>
      </c>
      <c r="F137" s="218" t="s">
        <v>184</v>
      </c>
      <c r="G137" s="219" t="s">
        <v>140</v>
      </c>
      <c r="H137" s="220">
        <v>6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0.00046999999999999999</v>
      </c>
      <c r="R137" s="226">
        <f>Q137*H137</f>
        <v>0.00282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129</v>
      </c>
      <c r="AT137" s="228" t="s">
        <v>125</v>
      </c>
      <c r="AU137" s="228" t="s">
        <v>84</v>
      </c>
      <c r="AY137" s="14" t="s">
        <v>123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129</v>
      </c>
      <c r="BM137" s="228" t="s">
        <v>452</v>
      </c>
    </row>
    <row r="138" s="2" customFormat="1" ht="24.15" customHeight="1">
      <c r="A138" s="35"/>
      <c r="B138" s="36"/>
      <c r="C138" s="216" t="s">
        <v>174</v>
      </c>
      <c r="D138" s="216" t="s">
        <v>125</v>
      </c>
      <c r="E138" s="217" t="s">
        <v>187</v>
      </c>
      <c r="F138" s="218" t="s">
        <v>188</v>
      </c>
      <c r="G138" s="219" t="s">
        <v>140</v>
      </c>
      <c r="H138" s="220">
        <v>6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129</v>
      </c>
      <c r="AT138" s="228" t="s">
        <v>125</v>
      </c>
      <c r="AU138" s="228" t="s">
        <v>84</v>
      </c>
      <c r="AY138" s="14" t="s">
        <v>123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129</v>
      </c>
      <c r="BM138" s="228" t="s">
        <v>453</v>
      </c>
    </row>
    <row r="139" s="2" customFormat="1" ht="24.15" customHeight="1">
      <c r="A139" s="35"/>
      <c r="B139" s="36"/>
      <c r="C139" s="216" t="s">
        <v>178</v>
      </c>
      <c r="D139" s="216" t="s">
        <v>125</v>
      </c>
      <c r="E139" s="217" t="s">
        <v>454</v>
      </c>
      <c r="F139" s="218" t="s">
        <v>455</v>
      </c>
      <c r="G139" s="219" t="s">
        <v>153</v>
      </c>
      <c r="H139" s="220">
        <v>25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129</v>
      </c>
      <c r="AT139" s="228" t="s">
        <v>125</v>
      </c>
      <c r="AU139" s="228" t="s">
        <v>84</v>
      </c>
      <c r="AY139" s="14" t="s">
        <v>123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129</v>
      </c>
      <c r="BM139" s="228" t="s">
        <v>456</v>
      </c>
    </row>
    <row r="140" s="2" customFormat="1" ht="33" customHeight="1">
      <c r="A140" s="35"/>
      <c r="B140" s="36"/>
      <c r="C140" s="216" t="s">
        <v>182</v>
      </c>
      <c r="D140" s="216" t="s">
        <v>125</v>
      </c>
      <c r="E140" s="217" t="s">
        <v>457</v>
      </c>
      <c r="F140" s="218" t="s">
        <v>458</v>
      </c>
      <c r="G140" s="219" t="s">
        <v>153</v>
      </c>
      <c r="H140" s="220">
        <v>25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129</v>
      </c>
      <c r="AT140" s="228" t="s">
        <v>125</v>
      </c>
      <c r="AU140" s="228" t="s">
        <v>84</v>
      </c>
      <c r="AY140" s="14" t="s">
        <v>123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129</v>
      </c>
      <c r="BM140" s="228" t="s">
        <v>459</v>
      </c>
    </row>
    <row r="141" s="2" customFormat="1" ht="33" customHeight="1">
      <c r="A141" s="35"/>
      <c r="B141" s="36"/>
      <c r="C141" s="216" t="s">
        <v>186</v>
      </c>
      <c r="D141" s="216" t="s">
        <v>125</v>
      </c>
      <c r="E141" s="217" t="s">
        <v>160</v>
      </c>
      <c r="F141" s="218" t="s">
        <v>161</v>
      </c>
      <c r="G141" s="219" t="s">
        <v>153</v>
      </c>
      <c r="H141" s="220">
        <v>83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129</v>
      </c>
      <c r="AT141" s="228" t="s">
        <v>125</v>
      </c>
      <c r="AU141" s="228" t="s">
        <v>84</v>
      </c>
      <c r="AY141" s="14" t="s">
        <v>123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129</v>
      </c>
      <c r="BM141" s="228" t="s">
        <v>460</v>
      </c>
    </row>
    <row r="142" s="2" customFormat="1" ht="33" customHeight="1">
      <c r="A142" s="35"/>
      <c r="B142" s="36"/>
      <c r="C142" s="216" t="s">
        <v>190</v>
      </c>
      <c r="D142" s="216" t="s">
        <v>125</v>
      </c>
      <c r="E142" s="217" t="s">
        <v>156</v>
      </c>
      <c r="F142" s="218" t="s">
        <v>157</v>
      </c>
      <c r="G142" s="219" t="s">
        <v>153</v>
      </c>
      <c r="H142" s="220">
        <v>83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129</v>
      </c>
      <c r="AT142" s="228" t="s">
        <v>125</v>
      </c>
      <c r="AU142" s="228" t="s">
        <v>84</v>
      </c>
      <c r="AY142" s="14" t="s">
        <v>123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129</v>
      </c>
      <c r="BM142" s="228" t="s">
        <v>461</v>
      </c>
    </row>
    <row r="143" s="2" customFormat="1" ht="21.75" customHeight="1">
      <c r="A143" s="35"/>
      <c r="B143" s="36"/>
      <c r="C143" s="216" t="s">
        <v>194</v>
      </c>
      <c r="D143" s="216" t="s">
        <v>125</v>
      </c>
      <c r="E143" s="217" t="s">
        <v>191</v>
      </c>
      <c r="F143" s="218" t="s">
        <v>192</v>
      </c>
      <c r="G143" s="219" t="s">
        <v>128</v>
      </c>
      <c r="H143" s="220">
        <v>253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0.00084000000000000003</v>
      </c>
      <c r="R143" s="226">
        <f>Q143*H143</f>
        <v>0.21252000000000001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129</v>
      </c>
      <c r="AT143" s="228" t="s">
        <v>125</v>
      </c>
      <c r="AU143" s="228" t="s">
        <v>84</v>
      </c>
      <c r="AY143" s="14" t="s">
        <v>123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129</v>
      </c>
      <c r="BM143" s="228" t="s">
        <v>462</v>
      </c>
    </row>
    <row r="144" s="2" customFormat="1" ht="24.15" customHeight="1">
      <c r="A144" s="35"/>
      <c r="B144" s="36"/>
      <c r="C144" s="216" t="s">
        <v>198</v>
      </c>
      <c r="D144" s="216" t="s">
        <v>125</v>
      </c>
      <c r="E144" s="217" t="s">
        <v>195</v>
      </c>
      <c r="F144" s="218" t="s">
        <v>196</v>
      </c>
      <c r="G144" s="219" t="s">
        <v>128</v>
      </c>
      <c r="H144" s="220">
        <v>253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129</v>
      </c>
      <c r="AT144" s="228" t="s">
        <v>125</v>
      </c>
      <c r="AU144" s="228" t="s">
        <v>84</v>
      </c>
      <c r="AY144" s="14" t="s">
        <v>123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129</v>
      </c>
      <c r="BM144" s="228" t="s">
        <v>463</v>
      </c>
    </row>
    <row r="145" s="2" customFormat="1" ht="33" customHeight="1">
      <c r="A145" s="35"/>
      <c r="B145" s="36"/>
      <c r="C145" s="216" t="s">
        <v>202</v>
      </c>
      <c r="D145" s="216" t="s">
        <v>125</v>
      </c>
      <c r="E145" s="217" t="s">
        <v>199</v>
      </c>
      <c r="F145" s="218" t="s">
        <v>200</v>
      </c>
      <c r="G145" s="219" t="s">
        <v>153</v>
      </c>
      <c r="H145" s="220">
        <v>96.349999999999994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129</v>
      </c>
      <c r="AT145" s="228" t="s">
        <v>125</v>
      </c>
      <c r="AU145" s="228" t="s">
        <v>84</v>
      </c>
      <c r="AY145" s="14" t="s">
        <v>123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129</v>
      </c>
      <c r="BM145" s="228" t="s">
        <v>464</v>
      </c>
    </row>
    <row r="146" s="2" customFormat="1" ht="37.8" customHeight="1">
      <c r="A146" s="35"/>
      <c r="B146" s="36"/>
      <c r="C146" s="216" t="s">
        <v>7</v>
      </c>
      <c r="D146" s="216" t="s">
        <v>125</v>
      </c>
      <c r="E146" s="217" t="s">
        <v>203</v>
      </c>
      <c r="F146" s="218" t="s">
        <v>204</v>
      </c>
      <c r="G146" s="219" t="s">
        <v>153</v>
      </c>
      <c r="H146" s="220">
        <v>1252.55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129</v>
      </c>
      <c r="AT146" s="228" t="s">
        <v>125</v>
      </c>
      <c r="AU146" s="228" t="s">
        <v>84</v>
      </c>
      <c r="AY146" s="14" t="s">
        <v>123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129</v>
      </c>
      <c r="BM146" s="228" t="s">
        <v>465</v>
      </c>
    </row>
    <row r="147" s="2" customFormat="1" ht="37.8" customHeight="1">
      <c r="A147" s="35"/>
      <c r="B147" s="36"/>
      <c r="C147" s="216" t="s">
        <v>209</v>
      </c>
      <c r="D147" s="216" t="s">
        <v>125</v>
      </c>
      <c r="E147" s="217" t="s">
        <v>206</v>
      </c>
      <c r="F147" s="218" t="s">
        <v>207</v>
      </c>
      <c r="G147" s="219" t="s">
        <v>153</v>
      </c>
      <c r="H147" s="220">
        <v>96.349999999999994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129</v>
      </c>
      <c r="AT147" s="228" t="s">
        <v>125</v>
      </c>
      <c r="AU147" s="228" t="s">
        <v>84</v>
      </c>
      <c r="AY147" s="14" t="s">
        <v>123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129</v>
      </c>
      <c r="BM147" s="228" t="s">
        <v>466</v>
      </c>
    </row>
    <row r="148" s="2" customFormat="1" ht="37.8" customHeight="1">
      <c r="A148" s="35"/>
      <c r="B148" s="36"/>
      <c r="C148" s="216" t="s">
        <v>213</v>
      </c>
      <c r="D148" s="216" t="s">
        <v>125</v>
      </c>
      <c r="E148" s="217" t="s">
        <v>210</v>
      </c>
      <c r="F148" s="218" t="s">
        <v>211</v>
      </c>
      <c r="G148" s="219" t="s">
        <v>153</v>
      </c>
      <c r="H148" s="220">
        <v>1252.55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129</v>
      </c>
      <c r="AT148" s="228" t="s">
        <v>125</v>
      </c>
      <c r="AU148" s="228" t="s">
        <v>84</v>
      </c>
      <c r="AY148" s="14" t="s">
        <v>123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129</v>
      </c>
      <c r="BM148" s="228" t="s">
        <v>467</v>
      </c>
    </row>
    <row r="149" s="2" customFormat="1" ht="24.15" customHeight="1">
      <c r="A149" s="35"/>
      <c r="B149" s="36"/>
      <c r="C149" s="216" t="s">
        <v>217</v>
      </c>
      <c r="D149" s="216" t="s">
        <v>125</v>
      </c>
      <c r="E149" s="217" t="s">
        <v>214</v>
      </c>
      <c r="F149" s="218" t="s">
        <v>215</v>
      </c>
      <c r="G149" s="219" t="s">
        <v>153</v>
      </c>
      <c r="H149" s="220">
        <v>96.349999999999994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129</v>
      </c>
      <c r="AT149" s="228" t="s">
        <v>125</v>
      </c>
      <c r="AU149" s="228" t="s">
        <v>84</v>
      </c>
      <c r="AY149" s="14" t="s">
        <v>123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129</v>
      </c>
      <c r="BM149" s="228" t="s">
        <v>468</v>
      </c>
    </row>
    <row r="150" s="2" customFormat="1" ht="24.15" customHeight="1">
      <c r="A150" s="35"/>
      <c r="B150" s="36"/>
      <c r="C150" s="216" t="s">
        <v>221</v>
      </c>
      <c r="D150" s="216" t="s">
        <v>125</v>
      </c>
      <c r="E150" s="217" t="s">
        <v>218</v>
      </c>
      <c r="F150" s="218" t="s">
        <v>219</v>
      </c>
      <c r="G150" s="219" t="s">
        <v>153</v>
      </c>
      <c r="H150" s="220">
        <v>96.349999999999994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129</v>
      </c>
      <c r="AT150" s="228" t="s">
        <v>125</v>
      </c>
      <c r="AU150" s="228" t="s">
        <v>84</v>
      </c>
      <c r="AY150" s="14" t="s">
        <v>123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129</v>
      </c>
      <c r="BM150" s="228" t="s">
        <v>469</v>
      </c>
    </row>
    <row r="151" s="2" customFormat="1" ht="16.5" customHeight="1">
      <c r="A151" s="35"/>
      <c r="B151" s="36"/>
      <c r="C151" s="216" t="s">
        <v>225</v>
      </c>
      <c r="D151" s="216" t="s">
        <v>125</v>
      </c>
      <c r="E151" s="217" t="s">
        <v>222</v>
      </c>
      <c r="F151" s="218" t="s">
        <v>223</v>
      </c>
      <c r="G151" s="219" t="s">
        <v>153</v>
      </c>
      <c r="H151" s="220">
        <v>192.69999999999999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129</v>
      </c>
      <c r="AT151" s="228" t="s">
        <v>125</v>
      </c>
      <c r="AU151" s="228" t="s">
        <v>84</v>
      </c>
      <c r="AY151" s="14" t="s">
        <v>123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129</v>
      </c>
      <c r="BM151" s="228" t="s">
        <v>470</v>
      </c>
    </row>
    <row r="152" s="2" customFormat="1" ht="33" customHeight="1">
      <c r="A152" s="35"/>
      <c r="B152" s="36"/>
      <c r="C152" s="216" t="s">
        <v>230</v>
      </c>
      <c r="D152" s="216" t="s">
        <v>125</v>
      </c>
      <c r="E152" s="217" t="s">
        <v>226</v>
      </c>
      <c r="F152" s="218" t="s">
        <v>227</v>
      </c>
      <c r="G152" s="219" t="s">
        <v>228</v>
      </c>
      <c r="H152" s="220">
        <v>346.89999999999998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129</v>
      </c>
      <c r="AT152" s="228" t="s">
        <v>125</v>
      </c>
      <c r="AU152" s="228" t="s">
        <v>84</v>
      </c>
      <c r="AY152" s="14" t="s">
        <v>123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129</v>
      </c>
      <c r="BM152" s="228" t="s">
        <v>471</v>
      </c>
    </row>
    <row r="153" s="2" customFormat="1" ht="24.15" customHeight="1">
      <c r="A153" s="35"/>
      <c r="B153" s="36"/>
      <c r="C153" s="216" t="s">
        <v>234</v>
      </c>
      <c r="D153" s="216" t="s">
        <v>125</v>
      </c>
      <c r="E153" s="217" t="s">
        <v>231</v>
      </c>
      <c r="F153" s="218" t="s">
        <v>232</v>
      </c>
      <c r="G153" s="219" t="s">
        <v>153</v>
      </c>
      <c r="H153" s="220">
        <v>178.38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129</v>
      </c>
      <c r="AT153" s="228" t="s">
        <v>125</v>
      </c>
      <c r="AU153" s="228" t="s">
        <v>84</v>
      </c>
      <c r="AY153" s="14" t="s">
        <v>123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129</v>
      </c>
      <c r="BM153" s="228" t="s">
        <v>472</v>
      </c>
    </row>
    <row r="154" s="2" customFormat="1" ht="24.15" customHeight="1">
      <c r="A154" s="35"/>
      <c r="B154" s="36"/>
      <c r="C154" s="216" t="s">
        <v>238</v>
      </c>
      <c r="D154" s="216" t="s">
        <v>125</v>
      </c>
      <c r="E154" s="217" t="s">
        <v>235</v>
      </c>
      <c r="F154" s="218" t="s">
        <v>236</v>
      </c>
      <c r="G154" s="219" t="s">
        <v>153</v>
      </c>
      <c r="H154" s="220">
        <v>28.59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129</v>
      </c>
      <c r="AT154" s="228" t="s">
        <v>125</v>
      </c>
      <c r="AU154" s="228" t="s">
        <v>84</v>
      </c>
      <c r="AY154" s="14" t="s">
        <v>123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129</v>
      </c>
      <c r="BM154" s="228" t="s">
        <v>473</v>
      </c>
    </row>
    <row r="155" s="2" customFormat="1" ht="16.5" customHeight="1">
      <c r="A155" s="35"/>
      <c r="B155" s="36"/>
      <c r="C155" s="230" t="s">
        <v>243</v>
      </c>
      <c r="D155" s="230" t="s">
        <v>239</v>
      </c>
      <c r="E155" s="231" t="s">
        <v>240</v>
      </c>
      <c r="F155" s="232" t="s">
        <v>241</v>
      </c>
      <c r="G155" s="233" t="s">
        <v>228</v>
      </c>
      <c r="H155" s="234">
        <v>321.06</v>
      </c>
      <c r="I155" s="235"/>
      <c r="J155" s="236">
        <f>ROUND(I155*H155,2)</f>
        <v>0</v>
      </c>
      <c r="K155" s="237"/>
      <c r="L155" s="238"/>
      <c r="M155" s="239" t="s">
        <v>1</v>
      </c>
      <c r="N155" s="240" t="s">
        <v>39</v>
      </c>
      <c r="O155" s="88"/>
      <c r="P155" s="226">
        <f>O155*H155</f>
        <v>0</v>
      </c>
      <c r="Q155" s="226">
        <v>1</v>
      </c>
      <c r="R155" s="226">
        <f>Q155*H155</f>
        <v>321.06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155</v>
      </c>
      <c r="AT155" s="228" t="s">
        <v>239</v>
      </c>
      <c r="AU155" s="228" t="s">
        <v>84</v>
      </c>
      <c r="AY155" s="14" t="s">
        <v>123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129</v>
      </c>
      <c r="BM155" s="228" t="s">
        <v>474</v>
      </c>
    </row>
    <row r="156" s="2" customFormat="1" ht="16.5" customHeight="1">
      <c r="A156" s="35"/>
      <c r="B156" s="36"/>
      <c r="C156" s="230" t="s">
        <v>247</v>
      </c>
      <c r="D156" s="230" t="s">
        <v>239</v>
      </c>
      <c r="E156" s="231" t="s">
        <v>244</v>
      </c>
      <c r="F156" s="232" t="s">
        <v>245</v>
      </c>
      <c r="G156" s="233" t="s">
        <v>228</v>
      </c>
      <c r="H156" s="234">
        <v>68.599999999999994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39</v>
      </c>
      <c r="O156" s="88"/>
      <c r="P156" s="226">
        <f>O156*H156</f>
        <v>0</v>
      </c>
      <c r="Q156" s="226">
        <v>1</v>
      </c>
      <c r="R156" s="226">
        <f>Q156*H156</f>
        <v>68.599999999999994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155</v>
      </c>
      <c r="AT156" s="228" t="s">
        <v>239</v>
      </c>
      <c r="AU156" s="228" t="s">
        <v>84</v>
      </c>
      <c r="AY156" s="14" t="s">
        <v>123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129</v>
      </c>
      <c r="BM156" s="228" t="s">
        <v>475</v>
      </c>
    </row>
    <row r="157" s="2" customFormat="1" ht="24.15" customHeight="1">
      <c r="A157" s="35"/>
      <c r="B157" s="36"/>
      <c r="C157" s="216" t="s">
        <v>251</v>
      </c>
      <c r="D157" s="216" t="s">
        <v>125</v>
      </c>
      <c r="E157" s="217" t="s">
        <v>248</v>
      </c>
      <c r="F157" s="218" t="s">
        <v>249</v>
      </c>
      <c r="G157" s="219" t="s">
        <v>128</v>
      </c>
      <c r="H157" s="220">
        <v>228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129</v>
      </c>
      <c r="AT157" s="228" t="s">
        <v>125</v>
      </c>
      <c r="AU157" s="228" t="s">
        <v>84</v>
      </c>
      <c r="AY157" s="14" t="s">
        <v>123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129</v>
      </c>
      <c r="BM157" s="228" t="s">
        <v>476</v>
      </c>
    </row>
    <row r="158" s="2" customFormat="1" ht="33" customHeight="1">
      <c r="A158" s="35"/>
      <c r="B158" s="36"/>
      <c r="C158" s="216" t="s">
        <v>255</v>
      </c>
      <c r="D158" s="216" t="s">
        <v>125</v>
      </c>
      <c r="E158" s="217" t="s">
        <v>252</v>
      </c>
      <c r="F158" s="218" t="s">
        <v>253</v>
      </c>
      <c r="G158" s="219" t="s">
        <v>128</v>
      </c>
      <c r="H158" s="220">
        <v>84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129</v>
      </c>
      <c r="AT158" s="228" t="s">
        <v>125</v>
      </c>
      <c r="AU158" s="228" t="s">
        <v>84</v>
      </c>
      <c r="AY158" s="14" t="s">
        <v>123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129</v>
      </c>
      <c r="BM158" s="228" t="s">
        <v>477</v>
      </c>
    </row>
    <row r="159" s="2" customFormat="1" ht="16.5" customHeight="1">
      <c r="A159" s="35"/>
      <c r="B159" s="36"/>
      <c r="C159" s="230" t="s">
        <v>260</v>
      </c>
      <c r="D159" s="230" t="s">
        <v>239</v>
      </c>
      <c r="E159" s="231" t="s">
        <v>256</v>
      </c>
      <c r="F159" s="232" t="s">
        <v>257</v>
      </c>
      <c r="G159" s="233" t="s">
        <v>258</v>
      </c>
      <c r="H159" s="234">
        <v>2</v>
      </c>
      <c r="I159" s="235"/>
      <c r="J159" s="236">
        <f>ROUND(I159*H159,2)</f>
        <v>0</v>
      </c>
      <c r="K159" s="237"/>
      <c r="L159" s="238"/>
      <c r="M159" s="239" t="s">
        <v>1</v>
      </c>
      <c r="N159" s="240" t="s">
        <v>39</v>
      </c>
      <c r="O159" s="88"/>
      <c r="P159" s="226">
        <f>O159*H159</f>
        <v>0</v>
      </c>
      <c r="Q159" s="226">
        <v>0.001</v>
      </c>
      <c r="R159" s="226">
        <f>Q159*H159</f>
        <v>0.002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155</v>
      </c>
      <c r="AT159" s="228" t="s">
        <v>239</v>
      </c>
      <c r="AU159" s="228" t="s">
        <v>84</v>
      </c>
      <c r="AY159" s="14" t="s">
        <v>123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129</v>
      </c>
      <c r="BM159" s="228" t="s">
        <v>478</v>
      </c>
    </row>
    <row r="160" s="2" customFormat="1" ht="24.15" customHeight="1">
      <c r="A160" s="35"/>
      <c r="B160" s="36"/>
      <c r="C160" s="216" t="s">
        <v>265</v>
      </c>
      <c r="D160" s="216" t="s">
        <v>125</v>
      </c>
      <c r="E160" s="217" t="s">
        <v>261</v>
      </c>
      <c r="F160" s="218" t="s">
        <v>262</v>
      </c>
      <c r="G160" s="219" t="s">
        <v>128</v>
      </c>
      <c r="H160" s="220">
        <v>84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129</v>
      </c>
      <c r="AT160" s="228" t="s">
        <v>125</v>
      </c>
      <c r="AU160" s="228" t="s">
        <v>84</v>
      </c>
      <c r="AY160" s="14" t="s">
        <v>123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129</v>
      </c>
      <c r="BM160" s="228" t="s">
        <v>479</v>
      </c>
    </row>
    <row r="161" s="12" customFormat="1" ht="22.8" customHeight="1">
      <c r="A161" s="12"/>
      <c r="B161" s="200"/>
      <c r="C161" s="201"/>
      <c r="D161" s="202" t="s">
        <v>73</v>
      </c>
      <c r="E161" s="214" t="s">
        <v>134</v>
      </c>
      <c r="F161" s="214" t="s">
        <v>480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P162</f>
        <v>0</v>
      </c>
      <c r="Q161" s="208"/>
      <c r="R161" s="209">
        <f>R162</f>
        <v>0</v>
      </c>
      <c r="S161" s="208"/>
      <c r="T161" s="21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82</v>
      </c>
      <c r="AT161" s="212" t="s">
        <v>73</v>
      </c>
      <c r="AU161" s="212" t="s">
        <v>82</v>
      </c>
      <c r="AY161" s="211" t="s">
        <v>123</v>
      </c>
      <c r="BK161" s="213">
        <f>BK162</f>
        <v>0</v>
      </c>
    </row>
    <row r="162" s="2" customFormat="1" ht="21.75" customHeight="1">
      <c r="A162" s="35"/>
      <c r="B162" s="36"/>
      <c r="C162" s="216" t="s">
        <v>269</v>
      </c>
      <c r="D162" s="216" t="s">
        <v>125</v>
      </c>
      <c r="E162" s="217" t="s">
        <v>481</v>
      </c>
      <c r="F162" s="218" t="s">
        <v>482</v>
      </c>
      <c r="G162" s="219" t="s">
        <v>140</v>
      </c>
      <c r="H162" s="220">
        <v>81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129</v>
      </c>
      <c r="AT162" s="228" t="s">
        <v>125</v>
      </c>
      <c r="AU162" s="228" t="s">
        <v>84</v>
      </c>
      <c r="AY162" s="14" t="s">
        <v>123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129</v>
      </c>
      <c r="BM162" s="228" t="s">
        <v>483</v>
      </c>
    </row>
    <row r="163" s="12" customFormat="1" ht="22.8" customHeight="1">
      <c r="A163" s="12"/>
      <c r="B163" s="200"/>
      <c r="C163" s="201"/>
      <c r="D163" s="202" t="s">
        <v>73</v>
      </c>
      <c r="E163" s="214" t="s">
        <v>129</v>
      </c>
      <c r="F163" s="214" t="s">
        <v>264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SUM(P164:P167)</f>
        <v>0</v>
      </c>
      <c r="Q163" s="208"/>
      <c r="R163" s="209">
        <f>SUM(R164:R167)</f>
        <v>18.6651381</v>
      </c>
      <c r="S163" s="208"/>
      <c r="T163" s="210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82</v>
      </c>
      <c r="AT163" s="212" t="s">
        <v>73</v>
      </c>
      <c r="AU163" s="212" t="s">
        <v>82</v>
      </c>
      <c r="AY163" s="211" t="s">
        <v>123</v>
      </c>
      <c r="BK163" s="213">
        <f>SUM(BK164:BK167)</f>
        <v>0</v>
      </c>
    </row>
    <row r="164" s="2" customFormat="1" ht="16.5" customHeight="1">
      <c r="A164" s="35"/>
      <c r="B164" s="36"/>
      <c r="C164" s="216" t="s">
        <v>273</v>
      </c>
      <c r="D164" s="216" t="s">
        <v>125</v>
      </c>
      <c r="E164" s="217" t="s">
        <v>266</v>
      </c>
      <c r="F164" s="218" t="s">
        <v>267</v>
      </c>
      <c r="G164" s="219" t="s">
        <v>153</v>
      </c>
      <c r="H164" s="220">
        <v>9.5299999999999994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1.8907700000000001</v>
      </c>
      <c r="R164" s="226">
        <f>Q164*H164</f>
        <v>18.0190381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129</v>
      </c>
      <c r="AT164" s="228" t="s">
        <v>125</v>
      </c>
      <c r="AU164" s="228" t="s">
        <v>84</v>
      </c>
      <c r="AY164" s="14" t="s">
        <v>123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129</v>
      </c>
      <c r="BM164" s="228" t="s">
        <v>484</v>
      </c>
    </row>
    <row r="165" s="2" customFormat="1" ht="21.75" customHeight="1">
      <c r="A165" s="35"/>
      <c r="B165" s="36"/>
      <c r="C165" s="216" t="s">
        <v>278</v>
      </c>
      <c r="D165" s="216" t="s">
        <v>125</v>
      </c>
      <c r="E165" s="217" t="s">
        <v>485</v>
      </c>
      <c r="F165" s="218" t="s">
        <v>486</v>
      </c>
      <c r="G165" s="219" t="s">
        <v>319</v>
      </c>
      <c r="H165" s="220">
        <v>5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0.087419999999999998</v>
      </c>
      <c r="R165" s="226">
        <f>Q165*H165</f>
        <v>0.43709999999999999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129</v>
      </c>
      <c r="AT165" s="228" t="s">
        <v>125</v>
      </c>
      <c r="AU165" s="228" t="s">
        <v>84</v>
      </c>
      <c r="AY165" s="14" t="s">
        <v>123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129</v>
      </c>
      <c r="BM165" s="228" t="s">
        <v>487</v>
      </c>
    </row>
    <row r="166" s="2" customFormat="1" ht="16.5" customHeight="1">
      <c r="A166" s="35"/>
      <c r="B166" s="36"/>
      <c r="C166" s="230" t="s">
        <v>282</v>
      </c>
      <c r="D166" s="230" t="s">
        <v>239</v>
      </c>
      <c r="E166" s="231" t="s">
        <v>488</v>
      </c>
      <c r="F166" s="232" t="s">
        <v>489</v>
      </c>
      <c r="G166" s="233" t="s">
        <v>319</v>
      </c>
      <c r="H166" s="234">
        <v>2</v>
      </c>
      <c r="I166" s="235"/>
      <c r="J166" s="236">
        <f>ROUND(I166*H166,2)</f>
        <v>0</v>
      </c>
      <c r="K166" s="237"/>
      <c r="L166" s="238"/>
      <c r="M166" s="239" t="s">
        <v>1</v>
      </c>
      <c r="N166" s="240" t="s">
        <v>39</v>
      </c>
      <c r="O166" s="88"/>
      <c r="P166" s="226">
        <f>O166*H166</f>
        <v>0</v>
      </c>
      <c r="Q166" s="226">
        <v>0.055</v>
      </c>
      <c r="R166" s="226">
        <f>Q166*H166</f>
        <v>0.11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155</v>
      </c>
      <c r="AT166" s="228" t="s">
        <v>239</v>
      </c>
      <c r="AU166" s="228" t="s">
        <v>84</v>
      </c>
      <c r="AY166" s="14" t="s">
        <v>123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129</v>
      </c>
      <c r="BM166" s="228" t="s">
        <v>490</v>
      </c>
    </row>
    <row r="167" s="2" customFormat="1" ht="16.5" customHeight="1">
      <c r="A167" s="35"/>
      <c r="B167" s="36"/>
      <c r="C167" s="230" t="s">
        <v>286</v>
      </c>
      <c r="D167" s="230" t="s">
        <v>239</v>
      </c>
      <c r="E167" s="231" t="s">
        <v>491</v>
      </c>
      <c r="F167" s="232" t="s">
        <v>492</v>
      </c>
      <c r="G167" s="233" t="s">
        <v>319</v>
      </c>
      <c r="H167" s="234">
        <v>3</v>
      </c>
      <c r="I167" s="235"/>
      <c r="J167" s="236">
        <f>ROUND(I167*H167,2)</f>
        <v>0</v>
      </c>
      <c r="K167" s="237"/>
      <c r="L167" s="238"/>
      <c r="M167" s="239" t="s">
        <v>1</v>
      </c>
      <c r="N167" s="240" t="s">
        <v>39</v>
      </c>
      <c r="O167" s="88"/>
      <c r="P167" s="226">
        <f>O167*H167</f>
        <v>0</v>
      </c>
      <c r="Q167" s="226">
        <v>0.033000000000000002</v>
      </c>
      <c r="R167" s="226">
        <f>Q167*H167</f>
        <v>0.099000000000000005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155</v>
      </c>
      <c r="AT167" s="228" t="s">
        <v>239</v>
      </c>
      <c r="AU167" s="228" t="s">
        <v>84</v>
      </c>
      <c r="AY167" s="14" t="s">
        <v>123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129</v>
      </c>
      <c r="BM167" s="228" t="s">
        <v>493</v>
      </c>
    </row>
    <row r="168" s="12" customFormat="1" ht="22.8" customHeight="1">
      <c r="A168" s="12"/>
      <c r="B168" s="200"/>
      <c r="C168" s="201"/>
      <c r="D168" s="202" t="s">
        <v>73</v>
      </c>
      <c r="E168" s="214" t="s">
        <v>142</v>
      </c>
      <c r="F168" s="214" t="s">
        <v>277</v>
      </c>
      <c r="G168" s="201"/>
      <c r="H168" s="201"/>
      <c r="I168" s="204"/>
      <c r="J168" s="215">
        <f>BK168</f>
        <v>0</v>
      </c>
      <c r="K168" s="201"/>
      <c r="L168" s="206"/>
      <c r="M168" s="207"/>
      <c r="N168" s="208"/>
      <c r="O168" s="208"/>
      <c r="P168" s="209">
        <f>SUM(P169:P174)</f>
        <v>0</v>
      </c>
      <c r="Q168" s="208"/>
      <c r="R168" s="209">
        <f>SUM(R169:R174)</f>
        <v>8.8164899999999999</v>
      </c>
      <c r="S168" s="208"/>
      <c r="T168" s="210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82</v>
      </c>
      <c r="AT168" s="212" t="s">
        <v>73</v>
      </c>
      <c r="AU168" s="212" t="s">
        <v>82</v>
      </c>
      <c r="AY168" s="211" t="s">
        <v>123</v>
      </c>
      <c r="BK168" s="213">
        <f>SUM(BK169:BK174)</f>
        <v>0</v>
      </c>
    </row>
    <row r="169" s="2" customFormat="1" ht="21.75" customHeight="1">
      <c r="A169" s="35"/>
      <c r="B169" s="36"/>
      <c r="C169" s="216" t="s">
        <v>290</v>
      </c>
      <c r="D169" s="216" t="s">
        <v>125</v>
      </c>
      <c r="E169" s="217" t="s">
        <v>279</v>
      </c>
      <c r="F169" s="218" t="s">
        <v>280</v>
      </c>
      <c r="G169" s="219" t="s">
        <v>128</v>
      </c>
      <c r="H169" s="220">
        <v>8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0.46000000000000002</v>
      </c>
      <c r="R169" s="226">
        <f>Q169*H169</f>
        <v>3.6800000000000002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129</v>
      </c>
      <c r="AT169" s="228" t="s">
        <v>125</v>
      </c>
      <c r="AU169" s="228" t="s">
        <v>84</v>
      </c>
      <c r="AY169" s="14" t="s">
        <v>123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129</v>
      </c>
      <c r="BM169" s="228" t="s">
        <v>494</v>
      </c>
    </row>
    <row r="170" s="2" customFormat="1" ht="24.15" customHeight="1">
      <c r="A170" s="35"/>
      <c r="B170" s="36"/>
      <c r="C170" s="216" t="s">
        <v>294</v>
      </c>
      <c r="D170" s="216" t="s">
        <v>125</v>
      </c>
      <c r="E170" s="217" t="s">
        <v>283</v>
      </c>
      <c r="F170" s="218" t="s">
        <v>284</v>
      </c>
      <c r="G170" s="219" t="s">
        <v>128</v>
      </c>
      <c r="H170" s="220">
        <v>11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129</v>
      </c>
      <c r="AT170" s="228" t="s">
        <v>125</v>
      </c>
      <c r="AU170" s="228" t="s">
        <v>84</v>
      </c>
      <c r="AY170" s="14" t="s">
        <v>123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129</v>
      </c>
      <c r="BM170" s="228" t="s">
        <v>495</v>
      </c>
    </row>
    <row r="171" s="2" customFormat="1" ht="24.15" customHeight="1">
      <c r="A171" s="35"/>
      <c r="B171" s="36"/>
      <c r="C171" s="216" t="s">
        <v>298</v>
      </c>
      <c r="D171" s="216" t="s">
        <v>125</v>
      </c>
      <c r="E171" s="217" t="s">
        <v>287</v>
      </c>
      <c r="F171" s="218" t="s">
        <v>288</v>
      </c>
      <c r="G171" s="219" t="s">
        <v>128</v>
      </c>
      <c r="H171" s="220">
        <v>14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0.0060099999999999997</v>
      </c>
      <c r="R171" s="226">
        <f>Q171*H171</f>
        <v>0.084139999999999993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129</v>
      </c>
      <c r="AT171" s="228" t="s">
        <v>125</v>
      </c>
      <c r="AU171" s="228" t="s">
        <v>84</v>
      </c>
      <c r="AY171" s="14" t="s">
        <v>123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129</v>
      </c>
      <c r="BM171" s="228" t="s">
        <v>496</v>
      </c>
    </row>
    <row r="172" s="2" customFormat="1" ht="21.75" customHeight="1">
      <c r="A172" s="35"/>
      <c r="B172" s="36"/>
      <c r="C172" s="216" t="s">
        <v>303</v>
      </c>
      <c r="D172" s="216" t="s">
        <v>125</v>
      </c>
      <c r="E172" s="217" t="s">
        <v>291</v>
      </c>
      <c r="F172" s="218" t="s">
        <v>292</v>
      </c>
      <c r="G172" s="219" t="s">
        <v>128</v>
      </c>
      <c r="H172" s="220">
        <v>19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0.00021000000000000001</v>
      </c>
      <c r="R172" s="226">
        <f>Q172*H172</f>
        <v>0.0039900000000000005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129</v>
      </c>
      <c r="AT172" s="228" t="s">
        <v>125</v>
      </c>
      <c r="AU172" s="228" t="s">
        <v>84</v>
      </c>
      <c r="AY172" s="14" t="s">
        <v>123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129</v>
      </c>
      <c r="BM172" s="228" t="s">
        <v>497</v>
      </c>
    </row>
    <row r="173" s="2" customFormat="1" ht="33" customHeight="1">
      <c r="A173" s="35"/>
      <c r="B173" s="36"/>
      <c r="C173" s="216" t="s">
        <v>308</v>
      </c>
      <c r="D173" s="216" t="s">
        <v>125</v>
      </c>
      <c r="E173" s="217" t="s">
        <v>295</v>
      </c>
      <c r="F173" s="218" t="s">
        <v>296</v>
      </c>
      <c r="G173" s="219" t="s">
        <v>128</v>
      </c>
      <c r="H173" s="220">
        <v>19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0.12966</v>
      </c>
      <c r="R173" s="226">
        <f>Q173*H173</f>
        <v>2.4635400000000001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129</v>
      </c>
      <c r="AT173" s="228" t="s">
        <v>125</v>
      </c>
      <c r="AU173" s="228" t="s">
        <v>84</v>
      </c>
      <c r="AY173" s="14" t="s">
        <v>123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129</v>
      </c>
      <c r="BM173" s="228" t="s">
        <v>498</v>
      </c>
    </row>
    <row r="174" s="2" customFormat="1" ht="33" customHeight="1">
      <c r="A174" s="35"/>
      <c r="B174" s="36"/>
      <c r="C174" s="216" t="s">
        <v>312</v>
      </c>
      <c r="D174" s="216" t="s">
        <v>125</v>
      </c>
      <c r="E174" s="217" t="s">
        <v>299</v>
      </c>
      <c r="F174" s="218" t="s">
        <v>300</v>
      </c>
      <c r="G174" s="219" t="s">
        <v>128</v>
      </c>
      <c r="H174" s="220">
        <v>14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0.18462999999999999</v>
      </c>
      <c r="R174" s="226">
        <f>Q174*H174</f>
        <v>2.5848199999999997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129</v>
      </c>
      <c r="AT174" s="228" t="s">
        <v>125</v>
      </c>
      <c r="AU174" s="228" t="s">
        <v>84</v>
      </c>
      <c r="AY174" s="14" t="s">
        <v>123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82</v>
      </c>
      <c r="BK174" s="229">
        <f>ROUND(I174*H174,2)</f>
        <v>0</v>
      </c>
      <c r="BL174" s="14" t="s">
        <v>129</v>
      </c>
      <c r="BM174" s="228" t="s">
        <v>499</v>
      </c>
    </row>
    <row r="175" s="12" customFormat="1" ht="22.8" customHeight="1">
      <c r="A175" s="12"/>
      <c r="B175" s="200"/>
      <c r="C175" s="201"/>
      <c r="D175" s="202" t="s">
        <v>73</v>
      </c>
      <c r="E175" s="214" t="s">
        <v>155</v>
      </c>
      <c r="F175" s="214" t="s">
        <v>302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SUM(P176:P193)</f>
        <v>0</v>
      </c>
      <c r="Q175" s="208"/>
      <c r="R175" s="209">
        <f>SUM(R176:R193)</f>
        <v>12.431515900000003</v>
      </c>
      <c r="S175" s="208"/>
      <c r="T175" s="210">
        <f>SUM(T176:T193)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82</v>
      </c>
      <c r="AT175" s="212" t="s">
        <v>73</v>
      </c>
      <c r="AU175" s="212" t="s">
        <v>82</v>
      </c>
      <c r="AY175" s="211" t="s">
        <v>123</v>
      </c>
      <c r="BK175" s="213">
        <f>SUM(BK176:BK193)</f>
        <v>0</v>
      </c>
    </row>
    <row r="176" s="2" customFormat="1" ht="33" customHeight="1">
      <c r="A176" s="35"/>
      <c r="B176" s="36"/>
      <c r="C176" s="216" t="s">
        <v>316</v>
      </c>
      <c r="D176" s="216" t="s">
        <v>125</v>
      </c>
      <c r="E176" s="217" t="s">
        <v>500</v>
      </c>
      <c r="F176" s="218" t="s">
        <v>501</v>
      </c>
      <c r="G176" s="219" t="s">
        <v>140</v>
      </c>
      <c r="H176" s="220">
        <v>81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2.0000000000000002E-05</v>
      </c>
      <c r="R176" s="226">
        <f>Q176*H176</f>
        <v>0.0016200000000000001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129</v>
      </c>
      <c r="AT176" s="228" t="s">
        <v>125</v>
      </c>
      <c r="AU176" s="228" t="s">
        <v>84</v>
      </c>
      <c r="AY176" s="14" t="s">
        <v>123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129</v>
      </c>
      <c r="BM176" s="228" t="s">
        <v>502</v>
      </c>
    </row>
    <row r="177" s="2" customFormat="1" ht="24.15" customHeight="1">
      <c r="A177" s="35"/>
      <c r="B177" s="36"/>
      <c r="C177" s="230" t="s">
        <v>321</v>
      </c>
      <c r="D177" s="230" t="s">
        <v>239</v>
      </c>
      <c r="E177" s="231" t="s">
        <v>503</v>
      </c>
      <c r="F177" s="232" t="s">
        <v>504</v>
      </c>
      <c r="G177" s="233" t="s">
        <v>140</v>
      </c>
      <c r="H177" s="234">
        <v>83.430000000000007</v>
      </c>
      <c r="I177" s="235"/>
      <c r="J177" s="236">
        <f>ROUND(I177*H177,2)</f>
        <v>0</v>
      </c>
      <c r="K177" s="237"/>
      <c r="L177" s="238"/>
      <c r="M177" s="239" t="s">
        <v>1</v>
      </c>
      <c r="N177" s="240" t="s">
        <v>39</v>
      </c>
      <c r="O177" s="88"/>
      <c r="P177" s="226">
        <f>O177*H177</f>
        <v>0</v>
      </c>
      <c r="Q177" s="226">
        <v>0.013129999999999999</v>
      </c>
      <c r="R177" s="226">
        <f>Q177*H177</f>
        <v>1.0954359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155</v>
      </c>
      <c r="AT177" s="228" t="s">
        <v>239</v>
      </c>
      <c r="AU177" s="228" t="s">
        <v>84</v>
      </c>
      <c r="AY177" s="14" t="s">
        <v>123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129</v>
      </c>
      <c r="BM177" s="228" t="s">
        <v>505</v>
      </c>
    </row>
    <row r="178" s="2" customFormat="1" ht="24.15" customHeight="1">
      <c r="A178" s="35"/>
      <c r="B178" s="36"/>
      <c r="C178" s="216" t="s">
        <v>325</v>
      </c>
      <c r="D178" s="216" t="s">
        <v>125</v>
      </c>
      <c r="E178" s="217" t="s">
        <v>386</v>
      </c>
      <c r="F178" s="218" t="s">
        <v>387</v>
      </c>
      <c r="G178" s="219" t="s">
        <v>319</v>
      </c>
      <c r="H178" s="220">
        <v>4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39</v>
      </c>
      <c r="O178" s="88"/>
      <c r="P178" s="226">
        <f>O178*H178</f>
        <v>0</v>
      </c>
      <c r="Q178" s="226">
        <v>0.45937</v>
      </c>
      <c r="R178" s="226">
        <f>Q178*H178</f>
        <v>1.83748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129</v>
      </c>
      <c r="AT178" s="228" t="s">
        <v>125</v>
      </c>
      <c r="AU178" s="228" t="s">
        <v>84</v>
      </c>
      <c r="AY178" s="14" t="s">
        <v>123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82</v>
      </c>
      <c r="BK178" s="229">
        <f>ROUND(I178*H178,2)</f>
        <v>0</v>
      </c>
      <c r="BL178" s="14" t="s">
        <v>129</v>
      </c>
      <c r="BM178" s="228" t="s">
        <v>506</v>
      </c>
    </row>
    <row r="179" s="2" customFormat="1" ht="24.15" customHeight="1">
      <c r="A179" s="35"/>
      <c r="B179" s="36"/>
      <c r="C179" s="216" t="s">
        <v>329</v>
      </c>
      <c r="D179" s="216" t="s">
        <v>125</v>
      </c>
      <c r="E179" s="217" t="s">
        <v>507</v>
      </c>
      <c r="F179" s="218" t="s">
        <v>508</v>
      </c>
      <c r="G179" s="219" t="s">
        <v>509</v>
      </c>
      <c r="H179" s="220">
        <v>2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0.00031</v>
      </c>
      <c r="R179" s="226">
        <f>Q179*H179</f>
        <v>0.00062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129</v>
      </c>
      <c r="AT179" s="228" t="s">
        <v>125</v>
      </c>
      <c r="AU179" s="228" t="s">
        <v>84</v>
      </c>
      <c r="AY179" s="14" t="s">
        <v>123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129</v>
      </c>
      <c r="BM179" s="228" t="s">
        <v>510</v>
      </c>
    </row>
    <row r="180" s="2" customFormat="1" ht="21.75" customHeight="1">
      <c r="A180" s="35"/>
      <c r="B180" s="36"/>
      <c r="C180" s="216" t="s">
        <v>333</v>
      </c>
      <c r="D180" s="216" t="s">
        <v>125</v>
      </c>
      <c r="E180" s="217" t="s">
        <v>481</v>
      </c>
      <c r="F180" s="218" t="s">
        <v>482</v>
      </c>
      <c r="G180" s="219" t="s">
        <v>140</v>
      </c>
      <c r="H180" s="220">
        <v>81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39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129</v>
      </c>
      <c r="AT180" s="228" t="s">
        <v>125</v>
      </c>
      <c r="AU180" s="228" t="s">
        <v>84</v>
      </c>
      <c r="AY180" s="14" t="s">
        <v>123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82</v>
      </c>
      <c r="BK180" s="229">
        <f>ROUND(I180*H180,2)</f>
        <v>0</v>
      </c>
      <c r="BL180" s="14" t="s">
        <v>129</v>
      </c>
      <c r="BM180" s="228" t="s">
        <v>511</v>
      </c>
    </row>
    <row r="181" s="2" customFormat="1" ht="24.15" customHeight="1">
      <c r="A181" s="35"/>
      <c r="B181" s="36"/>
      <c r="C181" s="216" t="s">
        <v>337</v>
      </c>
      <c r="D181" s="216" t="s">
        <v>125</v>
      </c>
      <c r="E181" s="217" t="s">
        <v>512</v>
      </c>
      <c r="F181" s="218" t="s">
        <v>513</v>
      </c>
      <c r="G181" s="219" t="s">
        <v>319</v>
      </c>
      <c r="H181" s="220">
        <v>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0.010189999999999999</v>
      </c>
      <c r="R181" s="226">
        <f>Q181*H181</f>
        <v>0.050949999999999995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129</v>
      </c>
      <c r="AT181" s="228" t="s">
        <v>125</v>
      </c>
      <c r="AU181" s="228" t="s">
        <v>84</v>
      </c>
      <c r="AY181" s="14" t="s">
        <v>123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129</v>
      </c>
      <c r="BM181" s="228" t="s">
        <v>514</v>
      </c>
    </row>
    <row r="182" s="2" customFormat="1" ht="16.5" customHeight="1">
      <c r="A182" s="35"/>
      <c r="B182" s="36"/>
      <c r="C182" s="230" t="s">
        <v>385</v>
      </c>
      <c r="D182" s="230" t="s">
        <v>239</v>
      </c>
      <c r="E182" s="231" t="s">
        <v>515</v>
      </c>
      <c r="F182" s="232" t="s">
        <v>516</v>
      </c>
      <c r="G182" s="233" t="s">
        <v>319</v>
      </c>
      <c r="H182" s="234">
        <v>2</v>
      </c>
      <c r="I182" s="235"/>
      <c r="J182" s="236">
        <f>ROUND(I182*H182,2)</f>
        <v>0</v>
      </c>
      <c r="K182" s="237"/>
      <c r="L182" s="238"/>
      <c r="M182" s="239" t="s">
        <v>1</v>
      </c>
      <c r="N182" s="240" t="s">
        <v>39</v>
      </c>
      <c r="O182" s="88"/>
      <c r="P182" s="226">
        <f>O182*H182</f>
        <v>0</v>
      </c>
      <c r="Q182" s="226">
        <v>0.254</v>
      </c>
      <c r="R182" s="226">
        <f>Q182*H182</f>
        <v>0.50800000000000001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155</v>
      </c>
      <c r="AT182" s="228" t="s">
        <v>239</v>
      </c>
      <c r="AU182" s="228" t="s">
        <v>84</v>
      </c>
      <c r="AY182" s="14" t="s">
        <v>123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82</v>
      </c>
      <c r="BK182" s="229">
        <f>ROUND(I182*H182,2)</f>
        <v>0</v>
      </c>
      <c r="BL182" s="14" t="s">
        <v>129</v>
      </c>
      <c r="BM182" s="228" t="s">
        <v>517</v>
      </c>
    </row>
    <row r="183" s="2" customFormat="1" ht="16.5" customHeight="1">
      <c r="A183" s="35"/>
      <c r="B183" s="36"/>
      <c r="C183" s="230" t="s">
        <v>389</v>
      </c>
      <c r="D183" s="230" t="s">
        <v>239</v>
      </c>
      <c r="E183" s="231" t="s">
        <v>518</v>
      </c>
      <c r="F183" s="232" t="s">
        <v>519</v>
      </c>
      <c r="G183" s="233" t="s">
        <v>319</v>
      </c>
      <c r="H183" s="234">
        <v>3</v>
      </c>
      <c r="I183" s="235"/>
      <c r="J183" s="236">
        <f>ROUND(I183*H183,2)</f>
        <v>0</v>
      </c>
      <c r="K183" s="237"/>
      <c r="L183" s="238"/>
      <c r="M183" s="239" t="s">
        <v>1</v>
      </c>
      <c r="N183" s="240" t="s">
        <v>39</v>
      </c>
      <c r="O183" s="88"/>
      <c r="P183" s="226">
        <f>O183*H183</f>
        <v>0</v>
      </c>
      <c r="Q183" s="226">
        <v>0.50600000000000001</v>
      </c>
      <c r="R183" s="226">
        <f>Q183*H183</f>
        <v>1.518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155</v>
      </c>
      <c r="AT183" s="228" t="s">
        <v>239</v>
      </c>
      <c r="AU183" s="228" t="s">
        <v>84</v>
      </c>
      <c r="AY183" s="14" t="s">
        <v>123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82</v>
      </c>
      <c r="BK183" s="229">
        <f>ROUND(I183*H183,2)</f>
        <v>0</v>
      </c>
      <c r="BL183" s="14" t="s">
        <v>129</v>
      </c>
      <c r="BM183" s="228" t="s">
        <v>520</v>
      </c>
    </row>
    <row r="184" s="2" customFormat="1" ht="24.15" customHeight="1">
      <c r="A184" s="35"/>
      <c r="B184" s="36"/>
      <c r="C184" s="216" t="s">
        <v>345</v>
      </c>
      <c r="D184" s="216" t="s">
        <v>125</v>
      </c>
      <c r="E184" s="217" t="s">
        <v>521</v>
      </c>
      <c r="F184" s="218" t="s">
        <v>522</v>
      </c>
      <c r="G184" s="219" t="s">
        <v>319</v>
      </c>
      <c r="H184" s="220">
        <v>3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0.01248</v>
      </c>
      <c r="R184" s="226">
        <f>Q184*H184</f>
        <v>0.037440000000000001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129</v>
      </c>
      <c r="AT184" s="228" t="s">
        <v>125</v>
      </c>
      <c r="AU184" s="228" t="s">
        <v>84</v>
      </c>
      <c r="AY184" s="14" t="s">
        <v>123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129</v>
      </c>
      <c r="BM184" s="228" t="s">
        <v>523</v>
      </c>
    </row>
    <row r="185" s="2" customFormat="1" ht="24.15" customHeight="1">
      <c r="A185" s="35"/>
      <c r="B185" s="36"/>
      <c r="C185" s="230" t="s">
        <v>393</v>
      </c>
      <c r="D185" s="230" t="s">
        <v>239</v>
      </c>
      <c r="E185" s="231" t="s">
        <v>524</v>
      </c>
      <c r="F185" s="232" t="s">
        <v>525</v>
      </c>
      <c r="G185" s="233" t="s">
        <v>319</v>
      </c>
      <c r="H185" s="234">
        <v>3</v>
      </c>
      <c r="I185" s="235"/>
      <c r="J185" s="236">
        <f>ROUND(I185*H185,2)</f>
        <v>0</v>
      </c>
      <c r="K185" s="237"/>
      <c r="L185" s="238"/>
      <c r="M185" s="239" t="s">
        <v>1</v>
      </c>
      <c r="N185" s="240" t="s">
        <v>39</v>
      </c>
      <c r="O185" s="88"/>
      <c r="P185" s="226">
        <f>O185*H185</f>
        <v>0</v>
      </c>
      <c r="Q185" s="226">
        <v>0.56999999999999995</v>
      </c>
      <c r="R185" s="226">
        <f>Q185*H185</f>
        <v>1.71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155</v>
      </c>
      <c r="AT185" s="228" t="s">
        <v>239</v>
      </c>
      <c r="AU185" s="228" t="s">
        <v>84</v>
      </c>
      <c r="AY185" s="14" t="s">
        <v>123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129</v>
      </c>
      <c r="BM185" s="228" t="s">
        <v>526</v>
      </c>
    </row>
    <row r="186" s="2" customFormat="1" ht="24.15" customHeight="1">
      <c r="A186" s="35"/>
      <c r="B186" s="36"/>
      <c r="C186" s="216" t="s">
        <v>353</v>
      </c>
      <c r="D186" s="216" t="s">
        <v>125</v>
      </c>
      <c r="E186" s="217" t="s">
        <v>527</v>
      </c>
      <c r="F186" s="218" t="s">
        <v>528</v>
      </c>
      <c r="G186" s="219" t="s">
        <v>319</v>
      </c>
      <c r="H186" s="220">
        <v>3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39</v>
      </c>
      <c r="O186" s="88"/>
      <c r="P186" s="226">
        <f>O186*H186</f>
        <v>0</v>
      </c>
      <c r="Q186" s="226">
        <v>0.028539999999999999</v>
      </c>
      <c r="R186" s="226">
        <f>Q186*H186</f>
        <v>0.085620000000000002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129</v>
      </c>
      <c r="AT186" s="228" t="s">
        <v>125</v>
      </c>
      <c r="AU186" s="228" t="s">
        <v>84</v>
      </c>
      <c r="AY186" s="14" t="s">
        <v>123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82</v>
      </c>
      <c r="BK186" s="229">
        <f>ROUND(I186*H186,2)</f>
        <v>0</v>
      </c>
      <c r="BL186" s="14" t="s">
        <v>129</v>
      </c>
      <c r="BM186" s="228" t="s">
        <v>529</v>
      </c>
    </row>
    <row r="187" s="2" customFormat="1" ht="24.15" customHeight="1">
      <c r="A187" s="35"/>
      <c r="B187" s="36"/>
      <c r="C187" s="230" t="s">
        <v>398</v>
      </c>
      <c r="D187" s="230" t="s">
        <v>239</v>
      </c>
      <c r="E187" s="231" t="s">
        <v>530</v>
      </c>
      <c r="F187" s="232" t="s">
        <v>531</v>
      </c>
      <c r="G187" s="233" t="s">
        <v>319</v>
      </c>
      <c r="H187" s="234">
        <v>3</v>
      </c>
      <c r="I187" s="235"/>
      <c r="J187" s="236">
        <f>ROUND(I187*H187,2)</f>
        <v>0</v>
      </c>
      <c r="K187" s="237"/>
      <c r="L187" s="238"/>
      <c r="M187" s="239" t="s">
        <v>1</v>
      </c>
      <c r="N187" s="240" t="s">
        <v>39</v>
      </c>
      <c r="O187" s="88"/>
      <c r="P187" s="226">
        <f>O187*H187</f>
        <v>0</v>
      </c>
      <c r="Q187" s="226">
        <v>1.4630000000000001</v>
      </c>
      <c r="R187" s="226">
        <f>Q187*H187</f>
        <v>4.3890000000000002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155</v>
      </c>
      <c r="AT187" s="228" t="s">
        <v>239</v>
      </c>
      <c r="AU187" s="228" t="s">
        <v>84</v>
      </c>
      <c r="AY187" s="14" t="s">
        <v>123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129</v>
      </c>
      <c r="BM187" s="228" t="s">
        <v>532</v>
      </c>
    </row>
    <row r="188" s="2" customFormat="1" ht="24.15" customHeight="1">
      <c r="A188" s="35"/>
      <c r="B188" s="36"/>
      <c r="C188" s="216" t="s">
        <v>361</v>
      </c>
      <c r="D188" s="216" t="s">
        <v>125</v>
      </c>
      <c r="E188" s="217" t="s">
        <v>533</v>
      </c>
      <c r="F188" s="218" t="s">
        <v>534</v>
      </c>
      <c r="G188" s="219" t="s">
        <v>319</v>
      </c>
      <c r="H188" s="220">
        <v>5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39</v>
      </c>
      <c r="O188" s="88"/>
      <c r="P188" s="226">
        <f>O188*H188</f>
        <v>0</v>
      </c>
      <c r="Q188" s="226">
        <v>0.039269999999999999</v>
      </c>
      <c r="R188" s="226">
        <f>Q188*H188</f>
        <v>0.19635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129</v>
      </c>
      <c r="AT188" s="228" t="s">
        <v>125</v>
      </c>
      <c r="AU188" s="228" t="s">
        <v>84</v>
      </c>
      <c r="AY188" s="14" t="s">
        <v>123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129</v>
      </c>
      <c r="BM188" s="228" t="s">
        <v>535</v>
      </c>
    </row>
    <row r="189" s="2" customFormat="1" ht="24.15" customHeight="1">
      <c r="A189" s="35"/>
      <c r="B189" s="36"/>
      <c r="C189" s="230" t="s">
        <v>402</v>
      </c>
      <c r="D189" s="230" t="s">
        <v>239</v>
      </c>
      <c r="E189" s="231" t="s">
        <v>536</v>
      </c>
      <c r="F189" s="232" t="s">
        <v>537</v>
      </c>
      <c r="G189" s="233" t="s">
        <v>319</v>
      </c>
      <c r="H189" s="234">
        <v>2</v>
      </c>
      <c r="I189" s="235"/>
      <c r="J189" s="236">
        <f>ROUND(I189*H189,2)</f>
        <v>0</v>
      </c>
      <c r="K189" s="237"/>
      <c r="L189" s="238"/>
      <c r="M189" s="239" t="s">
        <v>1</v>
      </c>
      <c r="N189" s="240" t="s">
        <v>39</v>
      </c>
      <c r="O189" s="88"/>
      <c r="P189" s="226">
        <f>O189*H189</f>
        <v>0</v>
      </c>
      <c r="Q189" s="226">
        <v>0.040000000000000001</v>
      </c>
      <c r="R189" s="226">
        <f>Q189*H189</f>
        <v>0.080000000000000002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155</v>
      </c>
      <c r="AT189" s="228" t="s">
        <v>239</v>
      </c>
      <c r="AU189" s="228" t="s">
        <v>84</v>
      </c>
      <c r="AY189" s="14" t="s">
        <v>123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129</v>
      </c>
      <c r="BM189" s="228" t="s">
        <v>538</v>
      </c>
    </row>
    <row r="190" s="2" customFormat="1" ht="24.15" customHeight="1">
      <c r="A190" s="35"/>
      <c r="B190" s="36"/>
      <c r="C190" s="230" t="s">
        <v>406</v>
      </c>
      <c r="D190" s="230" t="s">
        <v>239</v>
      </c>
      <c r="E190" s="231" t="s">
        <v>539</v>
      </c>
      <c r="F190" s="232" t="s">
        <v>540</v>
      </c>
      <c r="G190" s="233" t="s">
        <v>319</v>
      </c>
      <c r="H190" s="234">
        <v>3</v>
      </c>
      <c r="I190" s="235"/>
      <c r="J190" s="236">
        <f>ROUND(I190*H190,2)</f>
        <v>0</v>
      </c>
      <c r="K190" s="237"/>
      <c r="L190" s="238"/>
      <c r="M190" s="239" t="s">
        <v>1</v>
      </c>
      <c r="N190" s="240" t="s">
        <v>39</v>
      </c>
      <c r="O190" s="88"/>
      <c r="P190" s="226">
        <f>O190*H190</f>
        <v>0</v>
      </c>
      <c r="Q190" s="226">
        <v>0.052999999999999998</v>
      </c>
      <c r="R190" s="226">
        <f>Q190*H190</f>
        <v>0.159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155</v>
      </c>
      <c r="AT190" s="228" t="s">
        <v>239</v>
      </c>
      <c r="AU190" s="228" t="s">
        <v>84</v>
      </c>
      <c r="AY190" s="14" t="s">
        <v>123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82</v>
      </c>
      <c r="BK190" s="229">
        <f>ROUND(I190*H190,2)</f>
        <v>0</v>
      </c>
      <c r="BL190" s="14" t="s">
        <v>129</v>
      </c>
      <c r="BM190" s="228" t="s">
        <v>541</v>
      </c>
    </row>
    <row r="191" s="2" customFormat="1" ht="24.15" customHeight="1">
      <c r="A191" s="35"/>
      <c r="B191" s="36"/>
      <c r="C191" s="230" t="s">
        <v>369</v>
      </c>
      <c r="D191" s="230" t="s">
        <v>239</v>
      </c>
      <c r="E191" s="231" t="s">
        <v>542</v>
      </c>
      <c r="F191" s="232" t="s">
        <v>543</v>
      </c>
      <c r="G191" s="233" t="s">
        <v>319</v>
      </c>
      <c r="H191" s="234">
        <v>9</v>
      </c>
      <c r="I191" s="235"/>
      <c r="J191" s="236">
        <f>ROUND(I191*H191,2)</f>
        <v>0</v>
      </c>
      <c r="K191" s="237"/>
      <c r="L191" s="238"/>
      <c r="M191" s="239" t="s">
        <v>1</v>
      </c>
      <c r="N191" s="240" t="s">
        <v>39</v>
      </c>
      <c r="O191" s="88"/>
      <c r="P191" s="226">
        <f>O191*H191</f>
        <v>0</v>
      </c>
      <c r="Q191" s="226">
        <v>0.002</v>
      </c>
      <c r="R191" s="226">
        <f>Q191*H191</f>
        <v>0.018000000000000002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155</v>
      </c>
      <c r="AT191" s="228" t="s">
        <v>239</v>
      </c>
      <c r="AU191" s="228" t="s">
        <v>84</v>
      </c>
      <c r="AY191" s="14" t="s">
        <v>123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129</v>
      </c>
      <c r="BM191" s="228" t="s">
        <v>544</v>
      </c>
    </row>
    <row r="192" s="2" customFormat="1" ht="24.15" customHeight="1">
      <c r="A192" s="35"/>
      <c r="B192" s="36"/>
      <c r="C192" s="216" t="s">
        <v>373</v>
      </c>
      <c r="D192" s="216" t="s">
        <v>125</v>
      </c>
      <c r="E192" s="217" t="s">
        <v>545</v>
      </c>
      <c r="F192" s="218" t="s">
        <v>546</v>
      </c>
      <c r="G192" s="219" t="s">
        <v>319</v>
      </c>
      <c r="H192" s="220">
        <v>3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0.089999999999999997</v>
      </c>
      <c r="R192" s="226">
        <f>Q192*H192</f>
        <v>0.27000000000000002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129</v>
      </c>
      <c r="AT192" s="228" t="s">
        <v>125</v>
      </c>
      <c r="AU192" s="228" t="s">
        <v>84</v>
      </c>
      <c r="AY192" s="14" t="s">
        <v>123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82</v>
      </c>
      <c r="BK192" s="229">
        <f>ROUND(I192*H192,2)</f>
        <v>0</v>
      </c>
      <c r="BL192" s="14" t="s">
        <v>129</v>
      </c>
      <c r="BM192" s="228" t="s">
        <v>547</v>
      </c>
    </row>
    <row r="193" s="2" customFormat="1" ht="24.15" customHeight="1">
      <c r="A193" s="35"/>
      <c r="B193" s="36"/>
      <c r="C193" s="230" t="s">
        <v>377</v>
      </c>
      <c r="D193" s="230" t="s">
        <v>239</v>
      </c>
      <c r="E193" s="231" t="s">
        <v>548</v>
      </c>
      <c r="F193" s="232" t="s">
        <v>549</v>
      </c>
      <c r="G193" s="233" t="s">
        <v>319</v>
      </c>
      <c r="H193" s="234">
        <v>3</v>
      </c>
      <c r="I193" s="235"/>
      <c r="J193" s="236">
        <f>ROUND(I193*H193,2)</f>
        <v>0</v>
      </c>
      <c r="K193" s="237"/>
      <c r="L193" s="238"/>
      <c r="M193" s="239" t="s">
        <v>1</v>
      </c>
      <c r="N193" s="240" t="s">
        <v>39</v>
      </c>
      <c r="O193" s="88"/>
      <c r="P193" s="226">
        <f>O193*H193</f>
        <v>0</v>
      </c>
      <c r="Q193" s="226">
        <v>0.158</v>
      </c>
      <c r="R193" s="226">
        <f>Q193*H193</f>
        <v>0.47399999999999998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155</v>
      </c>
      <c r="AT193" s="228" t="s">
        <v>239</v>
      </c>
      <c r="AU193" s="228" t="s">
        <v>84</v>
      </c>
      <c r="AY193" s="14" t="s">
        <v>123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82</v>
      </c>
      <c r="BK193" s="229">
        <f>ROUND(I193*H193,2)</f>
        <v>0</v>
      </c>
      <c r="BL193" s="14" t="s">
        <v>129</v>
      </c>
      <c r="BM193" s="228" t="s">
        <v>550</v>
      </c>
    </row>
    <row r="194" s="12" customFormat="1" ht="22.8" customHeight="1">
      <c r="A194" s="12"/>
      <c r="B194" s="200"/>
      <c r="C194" s="201"/>
      <c r="D194" s="202" t="s">
        <v>73</v>
      </c>
      <c r="E194" s="214" t="s">
        <v>434</v>
      </c>
      <c r="F194" s="214" t="s">
        <v>411</v>
      </c>
      <c r="G194" s="201"/>
      <c r="H194" s="201"/>
      <c r="I194" s="204"/>
      <c r="J194" s="215">
        <f>BK194</f>
        <v>0</v>
      </c>
      <c r="K194" s="201"/>
      <c r="L194" s="206"/>
      <c r="M194" s="207"/>
      <c r="N194" s="208"/>
      <c r="O194" s="208"/>
      <c r="P194" s="209">
        <f>P195</f>
        <v>0</v>
      </c>
      <c r="Q194" s="208"/>
      <c r="R194" s="209">
        <f>R195</f>
        <v>0</v>
      </c>
      <c r="S194" s="208"/>
      <c r="T194" s="21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1" t="s">
        <v>82</v>
      </c>
      <c r="AT194" s="212" t="s">
        <v>73</v>
      </c>
      <c r="AU194" s="212" t="s">
        <v>82</v>
      </c>
      <c r="AY194" s="211" t="s">
        <v>123</v>
      </c>
      <c r="BK194" s="213">
        <f>BK195</f>
        <v>0</v>
      </c>
    </row>
    <row r="195" s="2" customFormat="1" ht="24.15" customHeight="1">
      <c r="A195" s="35"/>
      <c r="B195" s="36"/>
      <c r="C195" s="216" t="s">
        <v>381</v>
      </c>
      <c r="D195" s="216" t="s">
        <v>125</v>
      </c>
      <c r="E195" s="217" t="s">
        <v>413</v>
      </c>
      <c r="F195" s="218" t="s">
        <v>414</v>
      </c>
      <c r="G195" s="219" t="s">
        <v>228</v>
      </c>
      <c r="H195" s="220">
        <v>12.724</v>
      </c>
      <c r="I195" s="221"/>
      <c r="J195" s="222">
        <f>ROUND(I195*H195,2)</f>
        <v>0</v>
      </c>
      <c r="K195" s="223"/>
      <c r="L195" s="41"/>
      <c r="M195" s="241" t="s">
        <v>1</v>
      </c>
      <c r="N195" s="242" t="s">
        <v>39</v>
      </c>
      <c r="O195" s="243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129</v>
      </c>
      <c r="AT195" s="228" t="s">
        <v>125</v>
      </c>
      <c r="AU195" s="228" t="s">
        <v>84</v>
      </c>
      <c r="AY195" s="14" t="s">
        <v>123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82</v>
      </c>
      <c r="BK195" s="229">
        <f>ROUND(I195*H195,2)</f>
        <v>0</v>
      </c>
      <c r="BL195" s="14" t="s">
        <v>129</v>
      </c>
      <c r="BM195" s="228" t="s">
        <v>551</v>
      </c>
    </row>
    <row r="196" s="2" customFormat="1" ht="6.96" customHeight="1">
      <c r="A196" s="35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41"/>
      <c r="M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</row>
  </sheetData>
  <sheetProtection sheet="1" autoFilter="0" formatColumns="0" formatRows="0" objects="1" scenarios="1" spinCount="100000" saltValue="kaz7A8PTiNnjYsVAzLc4x71LCw6+vkjqMOAXWan78wOaLc7zsJZMdZXci0kqXpIVNYAq0od7aQmHEc7JUxSQ5Q==" hashValue="vuvZDLzwPAp4rI1bfSytEh2oJXnq2mTq+Ggh5qNmykmUd7sEz/I7n2M0Wa2kJ9IsRFRYYIAWswJ69J7WFRi68Q==" algorithmName="SHA-512" password="CC35"/>
  <autoFilter ref="C122:K19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91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16.5" customHeight="1">
      <c r="B7" s="17"/>
      <c r="E7" s="138" t="str">
        <f>'Rekapitulace stavby'!K6</f>
        <v>Vodovod a kanalizace pro 2 parcely v Pomezí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92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552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25. 10. 2023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ROUND((SUM(BE120:BE132)),  2)</f>
        <v>0</v>
      </c>
      <c r="G33" s="35"/>
      <c r="H33" s="35"/>
      <c r="I33" s="152">
        <v>0.20999999999999999</v>
      </c>
      <c r="J33" s="151">
        <f>ROUND(((SUM(BE120:BE132))*I33),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ROUND((SUM(BF120:BF132)),  2)</f>
        <v>0</v>
      </c>
      <c r="G34" s="35"/>
      <c r="H34" s="35"/>
      <c r="I34" s="152">
        <v>0.12</v>
      </c>
      <c r="J34" s="151">
        <f>ROUND(((SUM(BF120:BF132))*I34),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ROUND((SUM(BG120:BG132)),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ROUND((SUM(BH120:BH132)),  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ROUND((SUM(BI120:BI132)),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Vodovod a kanalizace pro 2 parcely v Pomezí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92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VRN - Vedlejší rozpočtové náklady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Pomezí</v>
      </c>
      <c r="G89" s="37"/>
      <c r="H89" s="37"/>
      <c r="I89" s="29" t="s">
        <v>22</v>
      </c>
      <c r="J89" s="76" t="str">
        <f>IF(J12="","",J12)</f>
        <v>25. 10. 2023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95</v>
      </c>
      <c r="D94" s="173"/>
      <c r="E94" s="173"/>
      <c r="F94" s="173"/>
      <c r="G94" s="173"/>
      <c r="H94" s="173"/>
      <c r="I94" s="173"/>
      <c r="J94" s="174" t="s">
        <v>96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97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98</v>
      </c>
    </row>
    <row r="97" s="9" customFormat="1" ht="24.96" customHeight="1">
      <c r="A97" s="9"/>
      <c r="B97" s="176"/>
      <c r="C97" s="177"/>
      <c r="D97" s="178" t="s">
        <v>552</v>
      </c>
      <c r="E97" s="179"/>
      <c r="F97" s="179"/>
      <c r="G97" s="179"/>
      <c r="H97" s="179"/>
      <c r="I97" s="179"/>
      <c r="J97" s="180">
        <f>J121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553</v>
      </c>
      <c r="E98" s="185"/>
      <c r="F98" s="185"/>
      <c r="G98" s="185"/>
      <c r="H98" s="185"/>
      <c r="I98" s="185"/>
      <c r="J98" s="186">
        <f>J122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554</v>
      </c>
      <c r="E99" s="185"/>
      <c r="F99" s="185"/>
      <c r="G99" s="185"/>
      <c r="H99" s="185"/>
      <c r="I99" s="185"/>
      <c r="J99" s="186">
        <f>J127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555</v>
      </c>
      <c r="E100" s="185"/>
      <c r="F100" s="185"/>
      <c r="G100" s="185"/>
      <c r="H100" s="185"/>
      <c r="I100" s="185"/>
      <c r="J100" s="186">
        <f>J130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108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71" t="str">
        <f>E7</f>
        <v>Vodovod a kanalizace pro 2 parcely v Pomezí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92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3" t="str">
        <f>E9</f>
        <v>VRN - Vedlejší rozpočtové náklady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>Pomezí</v>
      </c>
      <c r="G114" s="37"/>
      <c r="H114" s="37"/>
      <c r="I114" s="29" t="s">
        <v>22</v>
      </c>
      <c r="J114" s="76" t="str">
        <f>IF(J12="","",J12)</f>
        <v>25. 10. 2023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29" t="s">
        <v>30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88"/>
      <c r="B119" s="189"/>
      <c r="C119" s="190" t="s">
        <v>109</v>
      </c>
      <c r="D119" s="191" t="s">
        <v>59</v>
      </c>
      <c r="E119" s="191" t="s">
        <v>55</v>
      </c>
      <c r="F119" s="191" t="s">
        <v>56</v>
      </c>
      <c r="G119" s="191" t="s">
        <v>110</v>
      </c>
      <c r="H119" s="191" t="s">
        <v>111</v>
      </c>
      <c r="I119" s="191" t="s">
        <v>112</v>
      </c>
      <c r="J119" s="192" t="s">
        <v>96</v>
      </c>
      <c r="K119" s="193" t="s">
        <v>113</v>
      </c>
      <c r="L119" s="194"/>
      <c r="M119" s="97" t="s">
        <v>1</v>
      </c>
      <c r="N119" s="98" t="s">
        <v>38</v>
      </c>
      <c r="O119" s="98" t="s">
        <v>114</v>
      </c>
      <c r="P119" s="98" t="s">
        <v>115</v>
      </c>
      <c r="Q119" s="98" t="s">
        <v>116</v>
      </c>
      <c r="R119" s="98" t="s">
        <v>117</v>
      </c>
      <c r="S119" s="98" t="s">
        <v>118</v>
      </c>
      <c r="T119" s="99" t="s">
        <v>119</v>
      </c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</row>
    <row r="120" s="2" customFormat="1" ht="22.8" customHeight="1">
      <c r="A120" s="35"/>
      <c r="B120" s="36"/>
      <c r="C120" s="104" t="s">
        <v>120</v>
      </c>
      <c r="D120" s="37"/>
      <c r="E120" s="37"/>
      <c r="F120" s="37"/>
      <c r="G120" s="37"/>
      <c r="H120" s="37"/>
      <c r="I120" s="37"/>
      <c r="J120" s="195">
        <f>BK120</f>
        <v>0</v>
      </c>
      <c r="K120" s="37"/>
      <c r="L120" s="41"/>
      <c r="M120" s="100"/>
      <c r="N120" s="196"/>
      <c r="O120" s="101"/>
      <c r="P120" s="197">
        <f>P121</f>
        <v>0</v>
      </c>
      <c r="Q120" s="101"/>
      <c r="R120" s="197">
        <f>R121</f>
        <v>0.0099000000000000008</v>
      </c>
      <c r="S120" s="101"/>
      <c r="T120" s="198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73</v>
      </c>
      <c r="AU120" s="14" t="s">
        <v>98</v>
      </c>
      <c r="BK120" s="199">
        <f>BK121</f>
        <v>0</v>
      </c>
    </row>
    <row r="121" s="12" customFormat="1" ht="25.92" customHeight="1">
      <c r="A121" s="12"/>
      <c r="B121" s="200"/>
      <c r="C121" s="201"/>
      <c r="D121" s="202" t="s">
        <v>73</v>
      </c>
      <c r="E121" s="203" t="s">
        <v>88</v>
      </c>
      <c r="F121" s="203" t="s">
        <v>89</v>
      </c>
      <c r="G121" s="201"/>
      <c r="H121" s="201"/>
      <c r="I121" s="204"/>
      <c r="J121" s="205">
        <f>BK121</f>
        <v>0</v>
      </c>
      <c r="K121" s="201"/>
      <c r="L121" s="206"/>
      <c r="M121" s="207"/>
      <c r="N121" s="208"/>
      <c r="O121" s="208"/>
      <c r="P121" s="209">
        <f>P122+P127+P130</f>
        <v>0</v>
      </c>
      <c r="Q121" s="208"/>
      <c r="R121" s="209">
        <f>R122+R127+R130</f>
        <v>0.0099000000000000008</v>
      </c>
      <c r="S121" s="208"/>
      <c r="T121" s="210">
        <f>T122+T127+T130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142</v>
      </c>
      <c r="AT121" s="212" t="s">
        <v>73</v>
      </c>
      <c r="AU121" s="212" t="s">
        <v>74</v>
      </c>
      <c r="AY121" s="211" t="s">
        <v>123</v>
      </c>
      <c r="BK121" s="213">
        <f>BK122+BK127+BK130</f>
        <v>0</v>
      </c>
    </row>
    <row r="122" s="12" customFormat="1" ht="22.8" customHeight="1">
      <c r="A122" s="12"/>
      <c r="B122" s="200"/>
      <c r="C122" s="201"/>
      <c r="D122" s="202" t="s">
        <v>73</v>
      </c>
      <c r="E122" s="214" t="s">
        <v>556</v>
      </c>
      <c r="F122" s="214" t="s">
        <v>557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SUM(P123:P126)</f>
        <v>0</v>
      </c>
      <c r="Q122" s="208"/>
      <c r="R122" s="209">
        <f>SUM(R123:R126)</f>
        <v>0.0099000000000000008</v>
      </c>
      <c r="S122" s="208"/>
      <c r="T122" s="210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142</v>
      </c>
      <c r="AT122" s="212" t="s">
        <v>73</v>
      </c>
      <c r="AU122" s="212" t="s">
        <v>82</v>
      </c>
      <c r="AY122" s="211" t="s">
        <v>123</v>
      </c>
      <c r="BK122" s="213">
        <f>SUM(BK123:BK126)</f>
        <v>0</v>
      </c>
    </row>
    <row r="123" s="2" customFormat="1" ht="16.5" customHeight="1">
      <c r="A123" s="35"/>
      <c r="B123" s="36"/>
      <c r="C123" s="216" t="s">
        <v>82</v>
      </c>
      <c r="D123" s="216" t="s">
        <v>125</v>
      </c>
      <c r="E123" s="217" t="s">
        <v>558</v>
      </c>
      <c r="F123" s="218" t="s">
        <v>559</v>
      </c>
      <c r="G123" s="219" t="s">
        <v>560</v>
      </c>
      <c r="H123" s="220">
        <v>1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39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561</v>
      </c>
      <c r="AT123" s="228" t="s">
        <v>125</v>
      </c>
      <c r="AU123" s="228" t="s">
        <v>84</v>
      </c>
      <c r="AY123" s="14" t="s">
        <v>123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82</v>
      </c>
      <c r="BK123" s="229">
        <f>ROUND(I123*H123,2)</f>
        <v>0</v>
      </c>
      <c r="BL123" s="14" t="s">
        <v>561</v>
      </c>
      <c r="BM123" s="228" t="s">
        <v>562</v>
      </c>
    </row>
    <row r="124" s="2" customFormat="1" ht="16.5" customHeight="1">
      <c r="A124" s="35"/>
      <c r="B124" s="36"/>
      <c r="C124" s="216" t="s">
        <v>84</v>
      </c>
      <c r="D124" s="216" t="s">
        <v>125</v>
      </c>
      <c r="E124" s="217" t="s">
        <v>563</v>
      </c>
      <c r="F124" s="218" t="s">
        <v>564</v>
      </c>
      <c r="G124" s="219" t="s">
        <v>560</v>
      </c>
      <c r="H124" s="220">
        <v>1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561</v>
      </c>
      <c r="AT124" s="228" t="s">
        <v>125</v>
      </c>
      <c r="AU124" s="228" t="s">
        <v>84</v>
      </c>
      <c r="AY124" s="14" t="s">
        <v>123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561</v>
      </c>
      <c r="BM124" s="228" t="s">
        <v>565</v>
      </c>
    </row>
    <row r="125" s="2" customFormat="1" ht="16.5" customHeight="1">
      <c r="A125" s="35"/>
      <c r="B125" s="36"/>
      <c r="C125" s="216" t="s">
        <v>134</v>
      </c>
      <c r="D125" s="216" t="s">
        <v>125</v>
      </c>
      <c r="E125" s="217" t="s">
        <v>566</v>
      </c>
      <c r="F125" s="218" t="s">
        <v>567</v>
      </c>
      <c r="G125" s="219" t="s">
        <v>560</v>
      </c>
      <c r="H125" s="220">
        <v>1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561</v>
      </c>
      <c r="AT125" s="228" t="s">
        <v>125</v>
      </c>
      <c r="AU125" s="228" t="s">
        <v>84</v>
      </c>
      <c r="AY125" s="14" t="s">
        <v>123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561</v>
      </c>
      <c r="BM125" s="228" t="s">
        <v>568</v>
      </c>
    </row>
    <row r="126" s="2" customFormat="1" ht="21.75" customHeight="1">
      <c r="A126" s="35"/>
      <c r="B126" s="36"/>
      <c r="C126" s="216" t="s">
        <v>129</v>
      </c>
      <c r="D126" s="216" t="s">
        <v>125</v>
      </c>
      <c r="E126" s="217" t="s">
        <v>569</v>
      </c>
      <c r="F126" s="218" t="s">
        <v>570</v>
      </c>
      <c r="G126" s="219" t="s">
        <v>560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0.0099000000000000008</v>
      </c>
      <c r="R126" s="226">
        <f>Q126*H126</f>
        <v>0.0099000000000000008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129</v>
      </c>
      <c r="AT126" s="228" t="s">
        <v>125</v>
      </c>
      <c r="AU126" s="228" t="s">
        <v>84</v>
      </c>
      <c r="AY126" s="14" t="s">
        <v>123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129</v>
      </c>
      <c r="BM126" s="228" t="s">
        <v>571</v>
      </c>
    </row>
    <row r="127" s="12" customFormat="1" ht="22.8" customHeight="1">
      <c r="A127" s="12"/>
      <c r="B127" s="200"/>
      <c r="C127" s="201"/>
      <c r="D127" s="202" t="s">
        <v>73</v>
      </c>
      <c r="E127" s="214" t="s">
        <v>572</v>
      </c>
      <c r="F127" s="214" t="s">
        <v>573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SUM(P128:P129)</f>
        <v>0</v>
      </c>
      <c r="Q127" s="208"/>
      <c r="R127" s="209">
        <f>SUM(R128:R129)</f>
        <v>0</v>
      </c>
      <c r="S127" s="208"/>
      <c r="T127" s="210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142</v>
      </c>
      <c r="AT127" s="212" t="s">
        <v>73</v>
      </c>
      <c r="AU127" s="212" t="s">
        <v>82</v>
      </c>
      <c r="AY127" s="211" t="s">
        <v>123</v>
      </c>
      <c r="BK127" s="213">
        <f>SUM(BK128:BK129)</f>
        <v>0</v>
      </c>
    </row>
    <row r="128" s="2" customFormat="1" ht="21.75" customHeight="1">
      <c r="A128" s="35"/>
      <c r="B128" s="36"/>
      <c r="C128" s="216" t="s">
        <v>142</v>
      </c>
      <c r="D128" s="216" t="s">
        <v>125</v>
      </c>
      <c r="E128" s="217" t="s">
        <v>574</v>
      </c>
      <c r="F128" s="218" t="s">
        <v>575</v>
      </c>
      <c r="G128" s="219" t="s">
        <v>560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561</v>
      </c>
      <c r="AT128" s="228" t="s">
        <v>125</v>
      </c>
      <c r="AU128" s="228" t="s">
        <v>84</v>
      </c>
      <c r="AY128" s="14" t="s">
        <v>123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561</v>
      </c>
      <c r="BM128" s="228" t="s">
        <v>576</v>
      </c>
    </row>
    <row r="129" s="2" customFormat="1" ht="16.5" customHeight="1">
      <c r="A129" s="35"/>
      <c r="B129" s="36"/>
      <c r="C129" s="216" t="s">
        <v>146</v>
      </c>
      <c r="D129" s="216" t="s">
        <v>125</v>
      </c>
      <c r="E129" s="217" t="s">
        <v>577</v>
      </c>
      <c r="F129" s="218" t="s">
        <v>578</v>
      </c>
      <c r="G129" s="219" t="s">
        <v>560</v>
      </c>
      <c r="H129" s="220">
        <v>1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561</v>
      </c>
      <c r="AT129" s="228" t="s">
        <v>125</v>
      </c>
      <c r="AU129" s="228" t="s">
        <v>84</v>
      </c>
      <c r="AY129" s="14" t="s">
        <v>123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561</v>
      </c>
      <c r="BM129" s="228" t="s">
        <v>579</v>
      </c>
    </row>
    <row r="130" s="12" customFormat="1" ht="22.8" customHeight="1">
      <c r="A130" s="12"/>
      <c r="B130" s="200"/>
      <c r="C130" s="201"/>
      <c r="D130" s="202" t="s">
        <v>73</v>
      </c>
      <c r="E130" s="214" t="s">
        <v>580</v>
      </c>
      <c r="F130" s="214" t="s">
        <v>581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SUM(P131:P132)</f>
        <v>0</v>
      </c>
      <c r="Q130" s="208"/>
      <c r="R130" s="209">
        <f>SUM(R131:R132)</f>
        <v>0</v>
      </c>
      <c r="S130" s="208"/>
      <c r="T130" s="21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142</v>
      </c>
      <c r="AT130" s="212" t="s">
        <v>73</v>
      </c>
      <c r="AU130" s="212" t="s">
        <v>82</v>
      </c>
      <c r="AY130" s="211" t="s">
        <v>123</v>
      </c>
      <c r="BK130" s="213">
        <f>SUM(BK131:BK132)</f>
        <v>0</v>
      </c>
    </row>
    <row r="131" s="2" customFormat="1" ht="16.5" customHeight="1">
      <c r="A131" s="35"/>
      <c r="B131" s="36"/>
      <c r="C131" s="216" t="s">
        <v>150</v>
      </c>
      <c r="D131" s="216" t="s">
        <v>125</v>
      </c>
      <c r="E131" s="217" t="s">
        <v>582</v>
      </c>
      <c r="F131" s="218" t="s">
        <v>583</v>
      </c>
      <c r="G131" s="219" t="s">
        <v>584</v>
      </c>
      <c r="H131" s="220">
        <v>1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561</v>
      </c>
      <c r="AT131" s="228" t="s">
        <v>125</v>
      </c>
      <c r="AU131" s="228" t="s">
        <v>84</v>
      </c>
      <c r="AY131" s="14" t="s">
        <v>123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561</v>
      </c>
      <c r="BM131" s="228" t="s">
        <v>585</v>
      </c>
    </row>
    <row r="132" s="2" customFormat="1" ht="16.5" customHeight="1">
      <c r="A132" s="35"/>
      <c r="B132" s="36"/>
      <c r="C132" s="216" t="s">
        <v>155</v>
      </c>
      <c r="D132" s="216" t="s">
        <v>125</v>
      </c>
      <c r="E132" s="217" t="s">
        <v>586</v>
      </c>
      <c r="F132" s="218" t="s">
        <v>587</v>
      </c>
      <c r="G132" s="219" t="s">
        <v>560</v>
      </c>
      <c r="H132" s="220">
        <v>1</v>
      </c>
      <c r="I132" s="221"/>
      <c r="J132" s="222">
        <f>ROUND(I132*H132,2)</f>
        <v>0</v>
      </c>
      <c r="K132" s="223"/>
      <c r="L132" s="41"/>
      <c r="M132" s="241" t="s">
        <v>1</v>
      </c>
      <c r="N132" s="242" t="s">
        <v>39</v>
      </c>
      <c r="O132" s="243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561</v>
      </c>
      <c r="AT132" s="228" t="s">
        <v>125</v>
      </c>
      <c r="AU132" s="228" t="s">
        <v>84</v>
      </c>
      <c r="AY132" s="14" t="s">
        <v>123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561</v>
      </c>
      <c r="BM132" s="228" t="s">
        <v>588</v>
      </c>
    </row>
    <row r="133" s="2" customFormat="1" ht="6.96" customHeight="1">
      <c r="A133" s="35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41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sheet="1" autoFilter="0" formatColumns="0" formatRows="0" objects="1" scenarios="1" spinCount="100000" saltValue="b3ykb0mz23j1J8QbdM8NMmrXU+CTPASN+Kx8TFQUs3jqsijYLoPcwBGWK96tAcYQ9kMClZFJpmHe0E5CmgsbHQ==" hashValue="frU+IRVdduPpw1szQinEXeFNVKlTnch9KeXPUMoKhHSDt+/gwvSqjVNhgf+jT9aq87NK/6HbibUA5Fz3eMWlMA==" algorithmName="SHA-512" password="CC35"/>
  <autoFilter ref="C119:K13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MENCOVAPC\LenkaMencová</dc:creator>
  <cp:lastModifiedBy>MENCOVAPC\LenkaMencová</cp:lastModifiedBy>
  <dcterms:created xsi:type="dcterms:W3CDTF">2024-02-29T10:31:44Z</dcterms:created>
  <dcterms:modified xsi:type="dcterms:W3CDTF">2024-02-29T10:31:48Z</dcterms:modified>
</cp:coreProperties>
</file>