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90" activeTab="0"/>
  </bookViews>
  <sheets>
    <sheet name="Rekapitulace stavby" sheetId="1" r:id="rId1"/>
    <sheet name="70_3 - Oprava MK ulice Na..." sheetId="2" r:id="rId2"/>
    <sheet name="Pokyny pro vyplnění" sheetId="3" r:id="rId3"/>
  </sheets>
  <definedNames>
    <definedName name="_xlnm._FilterDatabase" localSheetId="1" hidden="1">'70_3 - Oprava MK ulice Na...'!$C$80:$K$80</definedName>
    <definedName name="_xlnm.Print_Titles" localSheetId="1">'70_3 - Oprava MK ulice Na...'!$80:$80</definedName>
    <definedName name="_xlnm.Print_Titles" localSheetId="0">'Rekapitulace stavby'!$49:$49</definedName>
    <definedName name="_xlnm.Print_Area" localSheetId="1">'70_3 - Oprava MK ulice Na...'!$C$4:$J$34,'70_3 - Oprava MK ulice Na...'!$C$40:$J$64,'70_3 - Oprava MK ulice Na...'!$C$70:$K$168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<sst xmlns="http://schemas.openxmlformats.org/spreadsheetml/2006/main" count="1483" uniqueCount="471">
  <si>
    <t>Export VZ</t>
  </si>
  <si>
    <t>List obsahuje:</t>
  </si>
  <si>
    <t>3.0</t>
  </si>
  <si>
    <t>ZAMOK</t>
  </si>
  <si>
    <t>False</t>
  </si>
  <si>
    <t>{43f256c8-4dcc-4687-a9a7-3f47c7ca43eb}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</si>
  <si>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</si>
  <si>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</si>
  <si>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</si>
  <si>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</si>
  <si>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</si>
  <si>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</si>
  <si>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</si>
  <si>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</si>
  <si>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70_3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</si>
  <si>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</si>
  <si>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</si>
  <si>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MK ulice Na Mělách Městečko</t>
  </si>
  <si>
    <t>0,1</t>
  </si>
  <si>
    <t>KSO:</t>
  </si>
  <si>
    <t/>
  </si>
  <si>
    <t>CC-CZ:</t>
  </si>
  <si>
    <t>1</t>
  </si>
  <si>
    <t>Místo:</t>
  </si>
  <si>
    <t xml:space="preserve">Nespeky </t>
  </si>
  <si>
    <t>Datum:</t>
  </si>
  <si>
    <t>19.6.2016</t>
  </si>
  <si>
    <t>10</t>
  </si>
  <si>
    <t>100</t>
  </si>
  <si>
    <t>Zadavatel:</t>
  </si>
  <si>
    <t>IČ:</t>
  </si>
  <si>
    <t xml:space="preserve">Obec Nespeky </t>
  </si>
  <si>
    <t>DIČ:</t>
  </si>
  <si>
    <t>Uchazeč:</t>
  </si>
  <si>
    <t>Vyplň údaj</t>
  </si>
  <si>
    <t>Projektant:</t>
  </si>
  <si>
    <t>450 61319</t>
  </si>
  <si>
    <t xml:space="preserve">Ing. Roman Tichovský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</si>
  <si>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</si>
  <si>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</si>
  <si>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</si>
  <si>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</si>
  <si>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</si>
  <si>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</si>
  <si>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</si>
  <si>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</si>
  <si>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</si>
  <si>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</si>
  <si>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</si>
  <si>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</si>
  <si>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</si>
  <si>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</si>
  <si>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</si>
  <si>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</si>
  <si>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</si>
  <si>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</si>
  <si>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</si>
  <si>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</si>
  <si>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</si>
  <si>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</si>
  <si>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</si>
  <si>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</si>
  <si>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</si>
  <si>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</si>
  <si>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</si>
  <si>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</si>
  <si>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</si>
  <si>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</si>
  <si>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</si>
  <si>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</si>
  <si>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</si>
  <si>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</si>
  <si>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</si>
  <si>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</si>
  <si>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</si>
  <si>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</si>
  <si>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</si>
  <si>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</si>
  <si>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</si>
  <si>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</si>
  <si>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</si>
  <si>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</si>
  <si>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</si>
  <si>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</si>
  <si>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</si>
  <si>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</si>
  <si>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</si>
  <si>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</si>
  <si>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</si>
  <si>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</t>
  </si>
  <si>
    <t xml:space="preserve">    9 - Ostatní konstrukce a práce-bourání</t>
  </si>
  <si>
    <t xml:space="preserve">      99 - Přesun hmot</t>
  </si>
  <si>
    <t xml:space="preserve">    997 - Přesun sutě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</si>
  <si>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</si>
  <si>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</si>
  <si>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</si>
  <si>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</si>
  <si>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</si>
  <si>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</si>
  <si>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</si>
  <si>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</si>
  <si>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</si>
  <si>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</si>
  <si>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</si>
  <si>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</si>
  <si>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</si>
  <si>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</si>
  <si>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</si>
  <si>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</si>
  <si>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</si>
  <si>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</si>
  <si>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</si>
  <si>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</si>
  <si>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</si>
  <si>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</si>
  <si>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</si>
  <si>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34</t>
  </si>
  <si>
    <t>K</t>
  </si>
  <si>
    <t>113107212</t>
  </si>
  <si>
    <t>Odstranění podkladu pl přes 200 m2 z kameniva těženého tl 200 mm</t>
  </si>
  <si>
    <t>m2</t>
  </si>
  <si>
    <t>CS ÚRS 2016 01</t>
  </si>
  <si>
    <t>4</t>
  </si>
  <si>
    <t>88965569</t>
  </si>
  <si>
    <t>PP</t>
  </si>
  <si>
    <t>Odstranění podkladů nebo krytů s přemístěním hmot na skládku na vzdálenost do 20 m nebo s naložením na dopravní prostředek v ploše jednotlivě přes 200 m2 z kameniva těženého, o tl. vrstvy přes 100 do 200 mm</t>
  </si>
  <si>
    <t>35</t>
  </si>
  <si>
    <t>113107243</t>
  </si>
  <si>
    <t>Odstranění podkladu pl přes 200 m2 živičných tl 150 mm</t>
  </si>
  <si>
    <t>-2026476434</t>
  </si>
  <si>
    <t>Odstranění podkladů nebo krytů s přemístěním hmot na skládku na vzdálenost do 20 m nebo s naložením na dopravní prostředek v ploše jednotlivě přes 200 m2 živičných, o tl. vrstvy přes 100 do 150 mm</t>
  </si>
  <si>
    <t>113108441</t>
  </si>
  <si>
    <t>Rozrytí krytu z kameniva bez zhutnění bez živičného pojiva</t>
  </si>
  <si>
    <t>1509873313</t>
  </si>
  <si>
    <t>VV</t>
  </si>
  <si>
    <t>"celá plocha" 1539</t>
  </si>
  <si>
    <t>36</t>
  </si>
  <si>
    <t>113154265</t>
  </si>
  <si>
    <t>Frézování živičného krytu tl 200 mm pruh š 2 m pl do 1000 m2 s překážkami v trase</t>
  </si>
  <si>
    <t>-361642159</t>
  </si>
  <si>
    <t>Frézování živičného podkladu nebo krytu s naložením na dopravní prostředek plochy přes 500 do 1 000 m2 s překážkami v trase pruhu šířky přes 1 m do 2 m, tloušťky vrstvy 200 mm</t>
  </si>
  <si>
    <t>37</t>
  </si>
  <si>
    <t>132301101</t>
  </si>
  <si>
    <t>Hloubení rýh š do 600 mm v hornině tř. 4 objemu do 100 m3 žlab</t>
  </si>
  <si>
    <t>m3</t>
  </si>
  <si>
    <t>428786033</t>
  </si>
  <si>
    <t>Hloubení zapažených i nezapažených rýh šířky do 600 mm s urovnáním dna do předepsaného profilu a spádu v hornině tř. 4 do 100 m3</t>
  </si>
  <si>
    <t>7*0,6*0,5</t>
  </si>
  <si>
    <t>3</t>
  </si>
  <si>
    <t>162501102</t>
  </si>
  <si>
    <t>Vodorovné přemístění do 3000 m výkopku/sypaniny z horniny tř. 1 až 4</t>
  </si>
  <si>
    <t>-1502644444</t>
  </si>
  <si>
    <t>2,1</t>
  </si>
  <si>
    <t>Součet</t>
  </si>
  <si>
    <t>171201201</t>
  </si>
  <si>
    <t>Uložení sypaniny na skládky</t>
  </si>
  <si>
    <t>860345234</t>
  </si>
  <si>
    <t>5</t>
  </si>
  <si>
    <t>181102302</t>
  </si>
  <si>
    <t>Úprava pláně se zhutněním</t>
  </si>
  <si>
    <t>-1971484037</t>
  </si>
  <si>
    <t>Úprava pláně v zářezech se zhutněním</t>
  </si>
  <si>
    <t>"plocha" 1539</t>
  </si>
  <si>
    <t>27</t>
  </si>
  <si>
    <t>181301102</t>
  </si>
  <si>
    <t xml:space="preserve">Rozprostření ornice tl vrstvy do 150 mm  v rovině + osetí </t>
  </si>
  <si>
    <t>1162777490</t>
  </si>
  <si>
    <t>Rozprostření a urovnání ornice v rovině nebo ve svahu sklonu do 1:5 při souvislé ploše do 500 m2, tl. vrstvy přes 100 do 150 mm</t>
  </si>
  <si>
    <t>358,62*1,0*2</t>
  </si>
  <si>
    <t>Komunikace</t>
  </si>
  <si>
    <t>23</t>
  </si>
  <si>
    <t>566501111</t>
  </si>
  <si>
    <t>Úprava krytu z kameniva drceného pro nový kryt s doplněním kameniva drceného do 0,10 m3/m2</t>
  </si>
  <si>
    <t>-1821745700</t>
  </si>
  <si>
    <t>Úprava dosavadního krytu z kameniva drceného jako podklad pro nový kryt s vyrovnáním profilu v příčném i podélném směru, s vlhčením a zhutněním, s doplněním kamenivem drceným, jeho rozprostřením a zhutněním, v množství přes 0,08 do 0,10 m3/m2</t>
  </si>
  <si>
    <t>1539*1,05</t>
  </si>
  <si>
    <t>7</t>
  </si>
  <si>
    <t>569821112</t>
  </si>
  <si>
    <t>Zpevnění krajnic štěrkodrtí tl 90 mm</t>
  </si>
  <si>
    <t>413113545</t>
  </si>
  <si>
    <t>358,62*0,5*2</t>
  </si>
  <si>
    <t>42</t>
  </si>
  <si>
    <t>573111112</t>
  </si>
  <si>
    <t>Postřik živičný infiltrační s posypem z asfaltu množství 1 kg/m2</t>
  </si>
  <si>
    <t>-209162333</t>
  </si>
  <si>
    <t>Postřik živičný infiltrační z asfaltu silničního s posypem kamenivem, v množství 1,00 kg/m2</t>
  </si>
  <si>
    <t>40</t>
  </si>
  <si>
    <t>577155122</t>
  </si>
  <si>
    <t>Asfaltový beton vrstva ložní ACL 16 (ABH) tl 60 mm š přes 3 m z nemodifikovaného asfaltu</t>
  </si>
  <si>
    <t>1395624960</t>
  </si>
  <si>
    <t>Asfaltový beton vrstva ložní ACL 16 (ABH) s rozprostřením a zhutněním z nemodifikovaného asfaltu v pruhu šířky přes 3 m, po zhutnění tl. 60 mm</t>
  </si>
  <si>
    <t>1539*1,03</t>
  </si>
  <si>
    <t>43</t>
  </si>
  <si>
    <t>573231111</t>
  </si>
  <si>
    <t>Postřik živičný spojovací ze silniční emulze v množství do 0,7 kg/m2</t>
  </si>
  <si>
    <t>CS ÚRS 2015 01</t>
  </si>
  <si>
    <t>-1512379623</t>
  </si>
  <si>
    <t>Postřik živičný spojovací bez posypu kamenivem ze silniční emulze, v množství od 0,50 do 0,80 kg/m2</t>
  </si>
  <si>
    <t>1539</t>
  </si>
  <si>
    <t>41</t>
  </si>
  <si>
    <t>577134221</t>
  </si>
  <si>
    <t>Asfaltový beton vrstva obrusná ACO 11 (ABS) tř. II tl 40 mm š přes 3 m z nemodifikovaného asfaltu</t>
  </si>
  <si>
    <t>-2002585090</t>
  </si>
  <si>
    <t>Asfaltový beton vrstva obrusná ACO 11 (ABS) s rozprostřením a se zhutněním z nemodifikovaného asfaltu v pruhu šířky přes 3 m tř. II, po zhutnění tl. 40 mm</t>
  </si>
  <si>
    <t>9</t>
  </si>
  <si>
    <t>Ostatní konstrukce a práce-bourání</t>
  </si>
  <si>
    <t>12</t>
  </si>
  <si>
    <t>919731122</t>
  </si>
  <si>
    <t>Zarovnání styčné plochy podkladu nebo krytu živičného tl do 100 mm</t>
  </si>
  <si>
    <t>m</t>
  </si>
  <si>
    <t>2111612726</t>
  </si>
  <si>
    <t>4,2*3</t>
  </si>
  <si>
    <t>13</t>
  </si>
  <si>
    <t>919735112</t>
  </si>
  <si>
    <t>Řezání stávajícího živičného krytu hl do 100 mm</t>
  </si>
  <si>
    <t>-87131287</t>
  </si>
  <si>
    <t>15,8</t>
  </si>
  <si>
    <t>44</t>
  </si>
  <si>
    <t>935114121</t>
  </si>
  <si>
    <t>Štěrbinový odvodňovací betonový žlab 450x500 mm bez vnitřního spádu se základem</t>
  </si>
  <si>
    <t>-1347589924</t>
  </si>
  <si>
    <t>Štěrbinový odvodňovací betonový žlab se základem z betonu prostého a s obetonováním rozměru 450x500 mm bez obrubníku bez vnitřního spádu</t>
  </si>
  <si>
    <t>39</t>
  </si>
  <si>
    <t>938902311</t>
  </si>
  <si>
    <t>Čištění rigolů strojně při tl. nánosu do 100 mm</t>
  </si>
  <si>
    <t>-1808346868</t>
  </si>
  <si>
    <t>Čištění rigolů komunikací s odstraněním travnatého porostu nebo nánosu s naložením na dopravní prostředek nebo s přemístěním na hromady na vzdálenost do 20 m strojně při tl. nánosu do 100 mm</t>
  </si>
  <si>
    <t>38</t>
  </si>
  <si>
    <t>938909111</t>
  </si>
  <si>
    <t>Čištění vozovek metením strojně podkladu nebo krytu štěrkového</t>
  </si>
  <si>
    <t>-1658732383</t>
  </si>
  <si>
    <t>Čištění vozovek metením bláta, prachu nebo hlinitého nánosu s odklizením na hromady na vzdálenost do 20 m nebo naložením na dopravní prostředek strojně povrchu podkladu nebo krytu štěrkového</t>
  </si>
  <si>
    <t>16</t>
  </si>
  <si>
    <t>938909611</t>
  </si>
  <si>
    <t>Odstranění nánosu na krajnicích tl do 100 mm</t>
  </si>
  <si>
    <t>838117836</t>
  </si>
  <si>
    <t>285,17*1,1*0,5*2</t>
  </si>
  <si>
    <t>99</t>
  </si>
  <si>
    <t>Přesun hmot</t>
  </si>
  <si>
    <t>17</t>
  </si>
  <si>
    <t>998225111</t>
  </si>
  <si>
    <t>Přesun hmot pro pozemní komunikace s krytem z kamene, monolitickým betonovým nebo živičným</t>
  </si>
  <si>
    <t>t</t>
  </si>
  <si>
    <t>1238525468</t>
  </si>
  <si>
    <t>997</t>
  </si>
  <si>
    <t>Přesun sutě</t>
  </si>
  <si>
    <t>18</t>
  </si>
  <si>
    <t>997221551</t>
  </si>
  <si>
    <t>Vodorovná doprava suti ze sypkých materiálů do 1 km</t>
  </si>
  <si>
    <t>-604317468</t>
  </si>
  <si>
    <t>19</t>
  </si>
  <si>
    <t>997221559</t>
  </si>
  <si>
    <t>Příplatek ZKD 1 km u vodorovné dopravy suti ze sypkých materiálů</t>
  </si>
  <si>
    <t>-742084533</t>
  </si>
  <si>
    <t>530,972*2</t>
  </si>
  <si>
    <t>20</t>
  </si>
  <si>
    <t>997221855</t>
  </si>
  <si>
    <t>Poplatek za uložení odpadu z kameniva na skládce (skládkovné)</t>
  </si>
  <si>
    <t>-1704915192</t>
  </si>
  <si>
    <t>VRN</t>
  </si>
  <si>
    <t>Vedlejší rozpočtové náklady</t>
  </si>
  <si>
    <t>VRN1</t>
  </si>
  <si>
    <t>Průzkumné, geodetické a projektové práce</t>
  </si>
  <si>
    <t>29</t>
  </si>
  <si>
    <t>010001000</t>
  </si>
  <si>
    <t>…kpl</t>
  </si>
  <si>
    <t>1024</t>
  </si>
  <si>
    <t>-577159831</t>
  </si>
  <si>
    <t>Základní rozdělení průvodních činností a nákladů průzkumné, geodetické a projektové práce</t>
  </si>
  <si>
    <t>VRN3</t>
  </si>
  <si>
    <t>Zařízení staveniště</t>
  </si>
  <si>
    <t>28</t>
  </si>
  <si>
    <t>030001000</t>
  </si>
  <si>
    <t>1277005750</t>
  </si>
  <si>
    <t>Základní rozdělení průvodních činností a nákladů zařízení staveniště</t>
  </si>
  <si>
    <t>VRN7</t>
  </si>
  <si>
    <t>Provozní vlivy</t>
  </si>
  <si>
    <t>31</t>
  </si>
  <si>
    <t>071002000</t>
  </si>
  <si>
    <t>Provoz třetích osob</t>
  </si>
  <si>
    <t>-1234959331</t>
  </si>
  <si>
    <t>Hlavní tituly průvodních činností a nákladů provozní vlivy provoz investora, třetích osob</t>
  </si>
  <si>
    <t>VRN9</t>
  </si>
  <si>
    <t>Ostatní náklady</t>
  </si>
  <si>
    <t>30</t>
  </si>
  <si>
    <t>090001000</t>
  </si>
  <si>
    <t>Ostatní náklady - DIO</t>
  </si>
  <si>
    <t>-696904859</t>
  </si>
  <si>
    <t>Základní rozdělení průvodních činností a nákladů ostatní náklady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</si>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</sst>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170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171" fontId="58" fillId="0" borderId="0" applyFont="0" applyFill="0" applyBorder="0" applyAlignment="0" applyProtection="0"/>
    <xf numFmtId="169" fontId="58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4" fillId="0" borderId="0" applyAlignment="0">
      <protection locked="0"/>
    </xf>
    <xf numFmtId="0" fontId="69" fillId="0" borderId="0" applyNumberFormat="0" applyFill="0" applyBorder="0" applyAlignment="0" applyProtection="0"/>
    <xf numFmtId="0" fontId="58" fillId="23" borderId="6" applyNumberFormat="0" applyFont="0" applyAlignment="0" applyProtection="0"/>
    <xf numFmtId="9" fontId="58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38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0" fillId="0" borderId="0" xfId="0" applyFont="1" applyAlignment="1">
      <alignment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84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/>
    </xf>
    <xf numFmtId="0" fontId="8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86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7" fillId="0" borderId="0" xfId="0" applyFont="1" applyBorder="1" applyAlignment="1">
      <alignment horizontal="right" vertical="center"/>
    </xf>
    <xf numFmtId="0" fontId="7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0" fontId="77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86" fillId="0" borderId="27" xfId="0" applyFont="1" applyBorder="1" applyAlignment="1">
      <alignment horizontal="center" vertical="center" wrapText="1"/>
    </xf>
    <xf numFmtId="0" fontId="86" fillId="0" borderId="28" xfId="0" applyFont="1" applyBorder="1" applyAlignment="1">
      <alignment horizontal="center" vertical="center" wrapText="1"/>
    </xf>
    <xf numFmtId="0" fontId="86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88" fillId="0" borderId="24" xfId="0" applyNumberFormat="1" applyFont="1" applyBorder="1" applyAlignment="1">
      <alignment vertical="center"/>
    </xf>
    <xf numFmtId="4" fontId="88" fillId="0" borderId="0" xfId="0" applyNumberFormat="1" applyFont="1" applyBorder="1" applyAlignment="1">
      <alignment vertical="center"/>
    </xf>
    <xf numFmtId="174" fontId="88" fillId="0" borderId="0" xfId="0" applyNumberFormat="1" applyFont="1" applyBorder="1" applyAlignment="1">
      <alignment vertical="center"/>
    </xf>
    <xf numFmtId="4" fontId="88" fillId="0" borderId="25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91" fillId="0" borderId="31" xfId="0" applyNumberFormat="1" applyFont="1" applyBorder="1" applyAlignment="1">
      <alignment vertical="center"/>
    </xf>
    <xf numFmtId="4" fontId="91" fillId="0" borderId="32" xfId="0" applyNumberFormat="1" applyFont="1" applyBorder="1" applyAlignment="1">
      <alignment vertical="center"/>
    </xf>
    <xf numFmtId="174" fontId="91" fillId="0" borderId="32" xfId="0" applyNumberFormat="1" applyFont="1" applyBorder="1" applyAlignment="1">
      <alignment vertical="center"/>
    </xf>
    <xf numFmtId="4" fontId="91" fillId="0" borderId="33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86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87" fillId="0" borderId="0" xfId="0" applyNumberFormat="1" applyFont="1" applyBorder="1" applyAlignment="1">
      <alignment vertical="center"/>
    </xf>
    <xf numFmtId="0" fontId="77" fillId="0" borderId="0" xfId="0" applyFont="1" applyBorder="1" applyAlignment="1" applyProtection="1">
      <alignment horizontal="right" vertical="center"/>
      <protection locked="0"/>
    </xf>
    <xf numFmtId="4" fontId="77" fillId="0" borderId="0" xfId="0" applyNumberFormat="1" applyFont="1" applyBorder="1" applyAlignment="1">
      <alignment vertical="center"/>
    </xf>
    <xf numFmtId="172" fontId="77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2" fillId="0" borderId="0" xfId="0" applyFont="1" applyBorder="1" applyAlignment="1">
      <alignment horizontal="left"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32" xfId="0" applyFont="1" applyBorder="1" applyAlignment="1">
      <alignment horizontal="left" vertical="center"/>
    </xf>
    <xf numFmtId="0" fontId="78" fillId="0" borderId="32" xfId="0" applyFont="1" applyBorder="1" applyAlignment="1">
      <alignment vertical="center"/>
    </xf>
    <xf numFmtId="0" fontId="78" fillId="0" borderId="32" xfId="0" applyFont="1" applyBorder="1" applyAlignment="1" applyProtection="1">
      <alignment vertical="center"/>
      <protection locked="0"/>
    </xf>
    <xf numFmtId="4" fontId="78" fillId="0" borderId="32" xfId="0" applyNumberFormat="1" applyFont="1" applyBorder="1" applyAlignment="1">
      <alignment vertical="center"/>
    </xf>
    <xf numFmtId="0" fontId="78" fillId="0" borderId="14" xfId="0" applyFont="1" applyBorder="1" applyAlignment="1">
      <alignment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32" xfId="0" applyFont="1" applyBorder="1" applyAlignment="1">
      <alignment horizontal="left" vertical="center"/>
    </xf>
    <xf numFmtId="0" fontId="79" fillId="0" borderId="32" xfId="0" applyFont="1" applyBorder="1" applyAlignment="1">
      <alignment vertical="center"/>
    </xf>
    <xf numFmtId="0" fontId="79" fillId="0" borderId="32" xfId="0" applyFont="1" applyBorder="1" applyAlignment="1" applyProtection="1">
      <alignment vertical="center"/>
      <protection locked="0"/>
    </xf>
    <xf numFmtId="4" fontId="79" fillId="0" borderId="32" xfId="0" applyNumberFormat="1" applyFont="1" applyBorder="1" applyAlignment="1">
      <alignment vertical="center"/>
    </xf>
    <xf numFmtId="0" fontId="79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86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93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87" fillId="0" borderId="0" xfId="0" applyNumberFormat="1" applyFont="1" applyAlignment="1">
      <alignment/>
    </xf>
    <xf numFmtId="174" fontId="94" fillId="0" borderId="22" xfId="0" applyNumberFormat="1" applyFont="1" applyBorder="1" applyAlignment="1">
      <alignment/>
    </xf>
    <xf numFmtId="174" fontId="94" fillId="0" borderId="23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80" fillId="0" borderId="13" xfId="0" applyFont="1" applyBorder="1" applyAlignment="1">
      <alignment/>
    </xf>
    <xf numFmtId="0" fontId="80" fillId="0" borderId="0" xfId="0" applyFont="1" applyAlignment="1">
      <alignment horizontal="left"/>
    </xf>
    <xf numFmtId="0" fontId="78" fillId="0" borderId="0" xfId="0" applyFont="1" applyAlignment="1">
      <alignment horizontal="left"/>
    </xf>
    <xf numFmtId="0" fontId="80" fillId="0" borderId="0" xfId="0" applyFont="1" applyAlignment="1" applyProtection="1">
      <alignment/>
      <protection locked="0"/>
    </xf>
    <xf numFmtId="4" fontId="78" fillId="0" borderId="0" xfId="0" applyNumberFormat="1" applyFont="1" applyAlignment="1">
      <alignment/>
    </xf>
    <xf numFmtId="0" fontId="80" fillId="0" borderId="24" xfId="0" applyFont="1" applyBorder="1" applyAlignment="1">
      <alignment/>
    </xf>
    <xf numFmtId="0" fontId="80" fillId="0" borderId="0" xfId="0" applyFont="1" applyBorder="1" applyAlignment="1">
      <alignment/>
    </xf>
    <xf numFmtId="174" fontId="80" fillId="0" borderId="0" xfId="0" applyNumberFormat="1" applyFont="1" applyBorder="1" applyAlignment="1">
      <alignment/>
    </xf>
    <xf numFmtId="174" fontId="80" fillId="0" borderId="25" xfId="0" applyNumberFormat="1" applyFont="1" applyBorder="1" applyAlignment="1">
      <alignment/>
    </xf>
    <xf numFmtId="0" fontId="80" fillId="0" borderId="0" xfId="0" applyFont="1" applyAlignment="1">
      <alignment horizontal="center"/>
    </xf>
    <xf numFmtId="4" fontId="80" fillId="0" borderId="0" xfId="0" applyNumberFormat="1" applyFont="1" applyAlignment="1">
      <alignment vertical="center"/>
    </xf>
    <xf numFmtId="0" fontId="80" fillId="0" borderId="0" xfId="0" applyFont="1" applyBorder="1" applyAlignment="1">
      <alignment horizontal="left"/>
    </xf>
    <xf numFmtId="0" fontId="79" fillId="0" borderId="0" xfId="0" applyFont="1" applyBorder="1" applyAlignment="1">
      <alignment horizontal="left"/>
    </xf>
    <xf numFmtId="4" fontId="79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75" fontId="4" fillId="0" borderId="36" xfId="0" applyNumberFormat="1" applyFont="1" applyBorder="1" applyAlignment="1" applyProtection="1">
      <alignment vertical="center"/>
      <protection/>
    </xf>
    <xf numFmtId="4" fontId="4" fillId="23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77" fillId="23" borderId="36" xfId="0" applyFont="1" applyFill="1" applyBorder="1" applyAlignment="1" applyProtection="1">
      <alignment horizontal="left" vertical="center"/>
      <protection locked="0"/>
    </xf>
    <xf numFmtId="0" fontId="77" fillId="0" borderId="0" xfId="0" applyFont="1" applyBorder="1" applyAlignment="1">
      <alignment horizontal="center" vertical="center"/>
    </xf>
    <xf numFmtId="174" fontId="77" fillId="0" borderId="0" xfId="0" applyNumberFormat="1" applyFont="1" applyBorder="1" applyAlignment="1">
      <alignment vertical="center"/>
    </xf>
    <xf numFmtId="174" fontId="77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9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 wrapText="1"/>
    </xf>
    <xf numFmtId="175" fontId="81" fillId="0" borderId="0" xfId="0" applyNumberFormat="1" applyFont="1" applyBorder="1" applyAlignment="1">
      <alignment vertical="center"/>
    </xf>
    <xf numFmtId="0" fontId="81" fillId="0" borderId="0" xfId="0" applyFont="1" applyAlignment="1" applyProtection="1">
      <alignment vertical="center"/>
      <protection locked="0"/>
    </xf>
    <xf numFmtId="0" fontId="81" fillId="0" borderId="24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25" xfId="0" applyFont="1" applyBorder="1" applyAlignment="1">
      <alignment vertical="center"/>
    </xf>
    <xf numFmtId="0" fontId="81" fillId="0" borderId="0" xfId="0" applyFont="1" applyAlignment="1">
      <alignment horizontal="left" vertical="center"/>
    </xf>
    <xf numFmtId="0" fontId="81" fillId="0" borderId="0" xfId="0" applyFont="1" applyAlignment="1">
      <alignment horizontal="left" vertical="center" wrapText="1"/>
    </xf>
    <xf numFmtId="175" fontId="81" fillId="0" borderId="0" xfId="0" applyNumberFormat="1" applyFont="1" applyAlignment="1">
      <alignment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 wrapText="1"/>
    </xf>
    <xf numFmtId="175" fontId="82" fillId="0" borderId="0" xfId="0" applyNumberFormat="1" applyFont="1" applyBorder="1" applyAlignment="1">
      <alignment vertical="center"/>
    </xf>
    <xf numFmtId="0" fontId="82" fillId="0" borderId="0" xfId="0" applyFont="1" applyAlignment="1" applyProtection="1">
      <alignment vertical="center"/>
      <protection locked="0"/>
    </xf>
    <xf numFmtId="0" fontId="82" fillId="0" borderId="24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25" xfId="0" applyFont="1" applyBorder="1" applyAlignment="1">
      <alignment vertical="center"/>
    </xf>
    <xf numFmtId="0" fontId="82" fillId="0" borderId="0" xfId="0" applyFont="1" applyAlignment="1">
      <alignment horizontal="left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0" xfId="0" applyFont="1" applyAlignment="1">
      <alignment/>
    </xf>
    <xf numFmtId="0" fontId="96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77" fillId="0" borderId="0" xfId="0" applyNumberFormat="1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4" fontId="96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88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4" fontId="90" fillId="0" borderId="0" xfId="0" applyNumberFormat="1" applyFont="1" applyAlignment="1">
      <alignment vertical="center"/>
    </xf>
    <xf numFmtId="0" fontId="90" fillId="0" borderId="0" xfId="0" applyFont="1" applyAlignment="1">
      <alignment vertical="center"/>
    </xf>
    <xf numFmtId="0" fontId="89" fillId="0" borderId="0" xfId="0" applyFont="1" applyAlignment="1">
      <alignment horizontal="left" vertical="center" wrapText="1"/>
    </xf>
    <xf numFmtId="4" fontId="87" fillId="0" borderId="0" xfId="0" applyNumberFormat="1" applyFont="1" applyAlignment="1">
      <alignment horizontal="right" vertical="center"/>
    </xf>
    <xf numFmtId="4" fontId="8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61" fillId="33" borderId="0" xfId="36" applyFill="1" applyAlignment="1">
      <alignment/>
    </xf>
    <xf numFmtId="0" fontId="97" fillId="0" borderId="0" xfId="36" applyFont="1" applyAlignment="1">
      <alignment horizontal="center" vertical="center"/>
    </xf>
    <xf numFmtId="0" fontId="98" fillId="33" borderId="0" xfId="0" applyFont="1" applyFill="1" applyAlignment="1">
      <alignment horizontal="left" vertical="center"/>
    </xf>
    <xf numFmtId="0" fontId="54" fillId="33" borderId="0" xfId="0" applyFont="1" applyFill="1" applyAlignment="1">
      <alignment vertical="center"/>
    </xf>
    <xf numFmtId="0" fontId="99" fillId="33" borderId="0" xfId="36" applyFont="1" applyFill="1" applyAlignment="1">
      <alignment vertical="center"/>
    </xf>
    <xf numFmtId="0" fontId="83" fillId="33" borderId="0" xfId="0" applyFont="1" applyFill="1" applyAlignment="1" applyProtection="1">
      <alignment horizontal="left" vertical="center"/>
      <protection/>
    </xf>
    <xf numFmtId="0" fontId="54" fillId="33" borderId="0" xfId="0" applyFont="1" applyFill="1" applyAlignment="1" applyProtection="1">
      <alignment vertical="center"/>
      <protection/>
    </xf>
    <xf numFmtId="0" fontId="98" fillId="33" borderId="0" xfId="0" applyFont="1" applyFill="1" applyAlignment="1" applyProtection="1">
      <alignment horizontal="left" vertical="center"/>
      <protection/>
    </xf>
    <xf numFmtId="0" fontId="99" fillId="33" borderId="0" xfId="36" applyFont="1" applyFill="1" applyAlignment="1" applyProtection="1">
      <alignment vertical="center"/>
      <protection/>
    </xf>
    <xf numFmtId="0" fontId="99" fillId="33" borderId="0" xfId="36" applyFont="1" applyFill="1" applyAlignment="1">
      <alignment vertical="center"/>
    </xf>
    <xf numFmtId="0" fontId="54" fillId="33" borderId="0" xfId="0" applyFont="1" applyFill="1" applyAlignment="1" applyProtection="1">
      <alignment vertical="center"/>
      <protection locked="0"/>
    </xf>
    <xf numFmtId="0" fontId="4" fillId="0" borderId="0" xfId="47" applyAlignment="1">
      <alignment vertical="top"/>
      <protection locked="0"/>
    </xf>
    <xf numFmtId="0" fontId="4" fillId="0" borderId="37" xfId="47" applyFont="1" applyBorder="1" applyAlignment="1">
      <alignment vertical="center" wrapText="1"/>
      <protection locked="0"/>
    </xf>
    <xf numFmtId="0" fontId="4" fillId="0" borderId="38" xfId="47" applyFont="1" applyBorder="1" applyAlignment="1">
      <alignment vertical="center" wrapText="1"/>
      <protection locked="0"/>
    </xf>
    <xf numFmtId="0" fontId="4" fillId="0" borderId="39" xfId="47" applyFont="1" applyBorder="1" applyAlignment="1">
      <alignment vertical="center" wrapText="1"/>
      <protection locked="0"/>
    </xf>
    <xf numFmtId="0" fontId="4" fillId="0" borderId="40" xfId="47" applyFont="1" applyBorder="1" applyAlignment="1">
      <alignment horizontal="center" vertical="center" wrapText="1"/>
      <protection locked="0"/>
    </xf>
    <xf numFmtId="0" fontId="8" fillId="0" borderId="0" xfId="47" applyFont="1" applyBorder="1" applyAlignment="1">
      <alignment horizontal="center" vertical="center" wrapText="1"/>
      <protection locked="0"/>
    </xf>
    <xf numFmtId="0" fontId="4" fillId="0" borderId="41" xfId="47" applyFont="1" applyBorder="1" applyAlignment="1">
      <alignment horizontal="center" vertical="center" wrapText="1"/>
      <protection locked="0"/>
    </xf>
    <xf numFmtId="0" fontId="4" fillId="0" borderId="0" xfId="47" applyAlignment="1">
      <alignment horizontal="center" vertical="center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11" fillId="0" borderId="42" xfId="47" applyFont="1" applyBorder="1" applyAlignment="1">
      <alignment horizontal="left" wrapText="1"/>
      <protection locked="0"/>
    </xf>
    <xf numFmtId="0" fontId="4" fillId="0" borderId="41" xfId="47" applyFont="1" applyBorder="1" applyAlignment="1">
      <alignment vertical="center" wrapText="1"/>
      <protection locked="0"/>
    </xf>
    <xf numFmtId="0" fontId="11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/>
      <protection locked="0"/>
    </xf>
    <xf numFmtId="0" fontId="5" fillId="0" borderId="0" xfId="47" applyFont="1" applyBorder="1" applyAlignment="1">
      <alignment horizontal="left" vertical="center"/>
      <protection locked="0"/>
    </xf>
    <xf numFmtId="49" fontId="5" fillId="0" borderId="0" xfId="47" applyNumberFormat="1" applyFont="1" applyBorder="1" applyAlignment="1">
      <alignment horizontal="left" vertical="center" wrapText="1"/>
      <protection locked="0"/>
    </xf>
    <xf numFmtId="49" fontId="5" fillId="0" borderId="0" xfId="47" applyNumberFormat="1" applyFont="1" applyBorder="1" applyAlignment="1">
      <alignment vertical="center" wrapText="1"/>
      <protection locked="0"/>
    </xf>
    <xf numFmtId="0" fontId="4" fillId="0" borderId="43" xfId="47" applyFont="1" applyBorder="1" applyAlignment="1">
      <alignment vertical="center" wrapText="1"/>
      <protection locked="0"/>
    </xf>
    <xf numFmtId="0" fontId="54" fillId="0" borderId="42" xfId="47" applyFont="1" applyBorder="1" applyAlignment="1">
      <alignment vertical="center" wrapText="1"/>
      <protection locked="0"/>
    </xf>
    <xf numFmtId="0" fontId="4" fillId="0" borderId="44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top"/>
      <protection locked="0"/>
    </xf>
    <xf numFmtId="0" fontId="4" fillId="0" borderId="0" xfId="47" applyFont="1" applyAlignment="1">
      <alignment vertical="top"/>
      <protection locked="0"/>
    </xf>
    <xf numFmtId="0" fontId="4" fillId="0" borderId="37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9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8" fillId="0" borderId="0" xfId="47" applyFont="1" applyBorder="1" applyAlignment="1">
      <alignment horizontal="center" vertical="center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11" fillId="0" borderId="0" xfId="47" applyFont="1" applyBorder="1" applyAlignment="1">
      <alignment horizontal="left" vertical="center"/>
      <protection locked="0"/>
    </xf>
    <xf numFmtId="0" fontId="7" fillId="0" borderId="0" xfId="47" applyFont="1" applyAlignment="1">
      <alignment horizontal="left" vertical="center"/>
      <protection locked="0"/>
    </xf>
    <xf numFmtId="0" fontId="11" fillId="0" borderId="42" xfId="47" applyFont="1" applyBorder="1" applyAlignment="1">
      <alignment horizontal="left" vertical="center"/>
      <protection locked="0"/>
    </xf>
    <xf numFmtId="0" fontId="11" fillId="0" borderId="42" xfId="47" applyFont="1" applyBorder="1" applyAlignment="1">
      <alignment horizontal="center" vertical="center"/>
      <protection locked="0"/>
    </xf>
    <xf numFmtId="0" fontId="7" fillId="0" borderId="42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5" fillId="0" borderId="0" xfId="47" applyFont="1" applyAlignment="1">
      <alignment horizontal="left" vertical="center"/>
      <protection locked="0"/>
    </xf>
    <xf numFmtId="0" fontId="5" fillId="0" borderId="0" xfId="47" applyFont="1" applyBorder="1" applyAlignment="1">
      <alignment horizontal="center" vertical="center"/>
      <protection locked="0"/>
    </xf>
    <xf numFmtId="0" fontId="5" fillId="0" borderId="40" xfId="47" applyFont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center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54" fillId="0" borderId="42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54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5" fillId="0" borderId="42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center" vertical="center" wrapText="1"/>
      <protection locked="0"/>
    </xf>
    <xf numFmtId="0" fontId="4" fillId="0" borderId="37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9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7" fillId="0" borderId="40" xfId="47" applyFont="1" applyBorder="1" applyAlignment="1">
      <alignment horizontal="left" vertical="center" wrapText="1"/>
      <protection locked="0"/>
    </xf>
    <xf numFmtId="0" fontId="7" fillId="0" borderId="41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/>
      <protection locked="0"/>
    </xf>
    <xf numFmtId="0" fontId="5" fillId="0" borderId="43" xfId="47" applyFont="1" applyBorder="1" applyAlignment="1">
      <alignment horizontal="left" vertical="center" wrapText="1"/>
      <protection locked="0"/>
    </xf>
    <xf numFmtId="0" fontId="5" fillId="0" borderId="42" xfId="47" applyFont="1" applyBorder="1" applyAlignment="1">
      <alignment horizontal="left" vertical="center" wrapText="1"/>
      <protection locked="0"/>
    </xf>
    <xf numFmtId="0" fontId="5" fillId="0" borderId="44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center" vertical="top"/>
      <protection locked="0"/>
    </xf>
    <xf numFmtId="0" fontId="5" fillId="0" borderId="43" xfId="47" applyFont="1" applyBorder="1" applyAlignment="1">
      <alignment horizontal="left" vertical="center"/>
      <protection locked="0"/>
    </xf>
    <xf numFmtId="0" fontId="5" fillId="0" borderId="44" xfId="47" applyFont="1" applyBorder="1" applyAlignment="1">
      <alignment horizontal="left" vertical="center"/>
      <protection locked="0"/>
    </xf>
    <xf numFmtId="0" fontId="7" fillId="0" borderId="0" xfId="47" applyFont="1" applyAlignment="1">
      <alignment vertical="center"/>
      <protection locked="0"/>
    </xf>
    <xf numFmtId="0" fontId="11" fillId="0" borderId="0" xfId="47" applyFont="1" applyBorder="1" applyAlignment="1">
      <alignment vertical="center"/>
      <protection locked="0"/>
    </xf>
    <xf numFmtId="0" fontId="7" fillId="0" borderId="42" xfId="47" applyFont="1" applyBorder="1" applyAlignment="1">
      <alignment vertical="center"/>
      <protection locked="0"/>
    </xf>
    <xf numFmtId="0" fontId="11" fillId="0" borderId="42" xfId="47" applyFont="1" applyBorder="1" applyAlignment="1">
      <alignment vertical="center"/>
      <protection locked="0"/>
    </xf>
    <xf numFmtId="0" fontId="4" fillId="0" borderId="0" xfId="47" applyBorder="1" applyAlignment="1">
      <alignment vertical="top"/>
      <protection locked="0"/>
    </xf>
    <xf numFmtId="49" fontId="5" fillId="0" borderId="0" xfId="47" applyNumberFormat="1" applyFont="1" applyBorder="1" applyAlignment="1">
      <alignment horizontal="left" vertical="center"/>
      <protection locked="0"/>
    </xf>
    <xf numFmtId="0" fontId="4" fillId="0" borderId="42" xfId="47" applyBorder="1" applyAlignment="1">
      <alignment vertical="top"/>
      <protection locked="0"/>
    </xf>
    <xf numFmtId="0" fontId="5" fillId="0" borderId="38" xfId="47" applyFont="1" applyBorder="1" applyAlignment="1">
      <alignment horizontal="left" vertical="center" wrapText="1"/>
      <protection locked="0"/>
    </xf>
    <xf numFmtId="0" fontId="5" fillId="0" borderId="38" xfId="47" applyFont="1" applyBorder="1" applyAlignment="1">
      <alignment horizontal="left" vertical="center"/>
      <protection locked="0"/>
    </xf>
    <xf numFmtId="0" fontId="5" fillId="0" borderId="38" xfId="47" applyFont="1" applyBorder="1" applyAlignment="1">
      <alignment horizontal="center" vertical="center"/>
      <protection locked="0"/>
    </xf>
    <xf numFmtId="0" fontId="11" fillId="0" borderId="42" xfId="47" applyFont="1" applyBorder="1" applyAlignment="1">
      <alignment horizontal="left"/>
      <protection locked="0"/>
    </xf>
    <xf numFmtId="0" fontId="7" fillId="0" borderId="42" xfId="47" applyFont="1" applyBorder="1" applyAlignment="1">
      <alignment/>
      <protection locked="0"/>
    </xf>
    <xf numFmtId="0" fontId="11" fillId="0" borderId="42" xfId="47" applyFont="1" applyBorder="1" applyAlignment="1">
      <alignment horizontal="left"/>
      <protection locked="0"/>
    </xf>
    <xf numFmtId="0" fontId="5" fillId="0" borderId="0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vertical="top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4" fillId="0" borderId="41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43" xfId="47" applyFont="1" applyBorder="1" applyAlignment="1">
      <alignment vertical="top"/>
      <protection locked="0"/>
    </xf>
    <xf numFmtId="0" fontId="4" fillId="0" borderId="42" xfId="47" applyFont="1" applyBorder="1" applyAlignment="1">
      <alignment vertical="top"/>
      <protection locked="0"/>
    </xf>
    <xf numFmtId="0" fontId="4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32DC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19DE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242" t="s">
        <v>0</v>
      </c>
      <c r="B1" s="243"/>
      <c r="C1" s="243"/>
      <c r="D1" s="244" t="s">
        <v>1</v>
      </c>
      <c r="E1" s="243"/>
      <c r="F1" s="243"/>
      <c r="G1" s="243"/>
      <c r="H1" s="243"/>
      <c r="I1" s="243"/>
      <c r="J1" s="243"/>
      <c r="K1" s="245" t="s">
        <v>289</v>
      </c>
      <c r="L1" s="245"/>
      <c r="M1" s="245"/>
      <c r="N1" s="245"/>
      <c r="O1" s="245"/>
      <c r="P1" s="245"/>
      <c r="Q1" s="245"/>
      <c r="R1" s="245"/>
      <c r="S1" s="245"/>
      <c r="T1" s="243"/>
      <c r="U1" s="243"/>
      <c r="V1" s="243"/>
      <c r="W1" s="245" t="s">
        <v>290</v>
      </c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37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75" customHeight="1"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S2" s="16" t="s">
        <v>6</v>
      </c>
      <c r="BT2" s="16" t="s">
        <v>7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6</v>
      </c>
      <c r="BT3" s="16" t="s">
        <v>8</v>
      </c>
    </row>
    <row r="4" spans="2:71" ht="36.7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10</v>
      </c>
      <c r="BE4" s="25" t="s">
        <v>11</v>
      </c>
      <c r="BS4" s="16" t="s">
        <v>12</v>
      </c>
    </row>
    <row r="5" spans="2:71" ht="14.25" customHeight="1">
      <c r="B5" s="20"/>
      <c r="C5" s="21"/>
      <c r="D5" s="26" t="s">
        <v>13</v>
      </c>
      <c r="E5" s="21"/>
      <c r="F5" s="21"/>
      <c r="G5" s="21"/>
      <c r="H5" s="21"/>
      <c r="I5" s="21"/>
      <c r="J5" s="21"/>
      <c r="K5" s="203" t="s">
        <v>14</v>
      </c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1"/>
      <c r="AQ5" s="23"/>
      <c r="BE5" s="199" t="s">
        <v>15</v>
      </c>
      <c r="BS5" s="16" t="s">
        <v>6</v>
      </c>
    </row>
    <row r="6" spans="2:71" ht="36.7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05" t="s">
        <v>17</v>
      </c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1"/>
      <c r="AQ6" s="23"/>
      <c r="BE6" s="200"/>
      <c r="BS6" s="16" t="s">
        <v>18</v>
      </c>
    </row>
    <row r="7" spans="2:71" ht="14.25" customHeight="1">
      <c r="B7" s="20"/>
      <c r="C7" s="21"/>
      <c r="D7" s="29" t="s">
        <v>19</v>
      </c>
      <c r="E7" s="21"/>
      <c r="F7" s="21"/>
      <c r="G7" s="21"/>
      <c r="H7" s="21"/>
      <c r="I7" s="21"/>
      <c r="J7" s="21"/>
      <c r="K7" s="27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20</v>
      </c>
      <c r="AO7" s="21"/>
      <c r="AP7" s="21"/>
      <c r="AQ7" s="23"/>
      <c r="BE7" s="200"/>
      <c r="BS7" s="16" t="s">
        <v>22</v>
      </c>
    </row>
    <row r="8" spans="2:71" ht="14.25" customHeight="1">
      <c r="B8" s="20"/>
      <c r="C8" s="21"/>
      <c r="D8" s="29" t="s">
        <v>23</v>
      </c>
      <c r="E8" s="21"/>
      <c r="F8" s="21"/>
      <c r="G8" s="21"/>
      <c r="H8" s="21"/>
      <c r="I8" s="21"/>
      <c r="J8" s="21"/>
      <c r="K8" s="27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25</v>
      </c>
      <c r="AL8" s="21"/>
      <c r="AM8" s="21"/>
      <c r="AN8" s="30" t="s">
        <v>26</v>
      </c>
      <c r="AO8" s="21"/>
      <c r="AP8" s="21"/>
      <c r="AQ8" s="23"/>
      <c r="BE8" s="200"/>
      <c r="BS8" s="16" t="s">
        <v>27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200"/>
      <c r="BS9" s="16" t="s">
        <v>28</v>
      </c>
    </row>
    <row r="10" spans="2:71" ht="14.25" customHeight="1">
      <c r="B10" s="20"/>
      <c r="C10" s="21"/>
      <c r="D10" s="29" t="s">
        <v>29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30</v>
      </c>
      <c r="AL10" s="21"/>
      <c r="AM10" s="21"/>
      <c r="AN10" s="27" t="s">
        <v>20</v>
      </c>
      <c r="AO10" s="21"/>
      <c r="AP10" s="21"/>
      <c r="AQ10" s="23"/>
      <c r="BE10" s="200"/>
      <c r="BS10" s="16" t="s">
        <v>18</v>
      </c>
    </row>
    <row r="11" spans="2:71" ht="18" customHeight="1">
      <c r="B11" s="20"/>
      <c r="C11" s="21"/>
      <c r="D11" s="21"/>
      <c r="E11" s="27" t="s">
        <v>31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32</v>
      </c>
      <c r="AL11" s="21"/>
      <c r="AM11" s="21"/>
      <c r="AN11" s="27" t="s">
        <v>20</v>
      </c>
      <c r="AO11" s="21"/>
      <c r="AP11" s="21"/>
      <c r="AQ11" s="23"/>
      <c r="BE11" s="200"/>
      <c r="BS11" s="16" t="s">
        <v>18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200"/>
      <c r="BS12" s="16" t="s">
        <v>18</v>
      </c>
    </row>
    <row r="13" spans="2:71" ht="14.25" customHeight="1">
      <c r="B13" s="20"/>
      <c r="C13" s="21"/>
      <c r="D13" s="29" t="s">
        <v>33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30</v>
      </c>
      <c r="AL13" s="21"/>
      <c r="AM13" s="21"/>
      <c r="AN13" s="31" t="s">
        <v>34</v>
      </c>
      <c r="AO13" s="21"/>
      <c r="AP13" s="21"/>
      <c r="AQ13" s="23"/>
      <c r="BE13" s="200"/>
      <c r="BS13" s="16" t="s">
        <v>18</v>
      </c>
    </row>
    <row r="14" spans="2:71" ht="15">
      <c r="B14" s="20"/>
      <c r="C14" s="21"/>
      <c r="D14" s="21"/>
      <c r="E14" s="206" t="s">
        <v>34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9" t="s">
        <v>32</v>
      </c>
      <c r="AL14" s="21"/>
      <c r="AM14" s="21"/>
      <c r="AN14" s="31" t="s">
        <v>34</v>
      </c>
      <c r="AO14" s="21"/>
      <c r="AP14" s="21"/>
      <c r="AQ14" s="23"/>
      <c r="BE14" s="200"/>
      <c r="BS14" s="16" t="s">
        <v>18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200"/>
      <c r="BS15" s="16" t="s">
        <v>4</v>
      </c>
    </row>
    <row r="16" spans="2:71" ht="14.25" customHeight="1">
      <c r="B16" s="20"/>
      <c r="C16" s="21"/>
      <c r="D16" s="29" t="s">
        <v>35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30</v>
      </c>
      <c r="AL16" s="21"/>
      <c r="AM16" s="21"/>
      <c r="AN16" s="27" t="s">
        <v>36</v>
      </c>
      <c r="AO16" s="21"/>
      <c r="AP16" s="21"/>
      <c r="AQ16" s="23"/>
      <c r="BE16" s="200"/>
      <c r="BS16" s="16" t="s">
        <v>4</v>
      </c>
    </row>
    <row r="17" spans="2:71" ht="18" customHeight="1">
      <c r="B17" s="20"/>
      <c r="C17" s="21"/>
      <c r="D17" s="21"/>
      <c r="E17" s="27" t="s">
        <v>37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32</v>
      </c>
      <c r="AL17" s="21"/>
      <c r="AM17" s="21"/>
      <c r="AN17" s="27" t="s">
        <v>20</v>
      </c>
      <c r="AO17" s="21"/>
      <c r="AP17" s="21"/>
      <c r="AQ17" s="23"/>
      <c r="BE17" s="200"/>
      <c r="BS17" s="16" t="s">
        <v>38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200"/>
      <c r="BS18" s="16" t="s">
        <v>6</v>
      </c>
    </row>
    <row r="19" spans="2:71" ht="14.25" customHeight="1">
      <c r="B19" s="20"/>
      <c r="C19" s="21"/>
      <c r="D19" s="29" t="s">
        <v>39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200"/>
      <c r="BS19" s="16" t="s">
        <v>6</v>
      </c>
    </row>
    <row r="20" spans="2:71" ht="22.5" customHeight="1">
      <c r="B20" s="20"/>
      <c r="C20" s="21"/>
      <c r="D20" s="21"/>
      <c r="E20" s="207" t="s">
        <v>20</v>
      </c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1"/>
      <c r="AP20" s="21"/>
      <c r="AQ20" s="23"/>
      <c r="BE20" s="200"/>
      <c r="BS20" s="16" t="s">
        <v>4</v>
      </c>
    </row>
    <row r="21" spans="2:57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200"/>
    </row>
    <row r="22" spans="2:57" ht="6.7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200"/>
    </row>
    <row r="23" spans="2:57" s="1" customFormat="1" ht="25.5" customHeight="1">
      <c r="B23" s="33"/>
      <c r="C23" s="34"/>
      <c r="D23" s="35" t="s">
        <v>40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208">
        <f>ROUND(AG51,2)</f>
        <v>0</v>
      </c>
      <c r="AL23" s="209"/>
      <c r="AM23" s="209"/>
      <c r="AN23" s="209"/>
      <c r="AO23" s="209"/>
      <c r="AP23" s="34"/>
      <c r="AQ23" s="37"/>
      <c r="BE23" s="201"/>
    </row>
    <row r="24" spans="2:57" s="1" customFormat="1" ht="6.7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201"/>
    </row>
    <row r="25" spans="2:57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210" t="s">
        <v>41</v>
      </c>
      <c r="M25" s="211"/>
      <c r="N25" s="211"/>
      <c r="O25" s="211"/>
      <c r="P25" s="34"/>
      <c r="Q25" s="34"/>
      <c r="R25" s="34"/>
      <c r="S25" s="34"/>
      <c r="T25" s="34"/>
      <c r="U25" s="34"/>
      <c r="V25" s="34"/>
      <c r="W25" s="210" t="s">
        <v>42</v>
      </c>
      <c r="X25" s="211"/>
      <c r="Y25" s="211"/>
      <c r="Z25" s="211"/>
      <c r="AA25" s="211"/>
      <c r="AB25" s="211"/>
      <c r="AC25" s="211"/>
      <c r="AD25" s="211"/>
      <c r="AE25" s="211"/>
      <c r="AF25" s="34"/>
      <c r="AG25" s="34"/>
      <c r="AH25" s="34"/>
      <c r="AI25" s="34"/>
      <c r="AJ25" s="34"/>
      <c r="AK25" s="210" t="s">
        <v>43</v>
      </c>
      <c r="AL25" s="211"/>
      <c r="AM25" s="211"/>
      <c r="AN25" s="211"/>
      <c r="AO25" s="211"/>
      <c r="AP25" s="34"/>
      <c r="AQ25" s="37"/>
      <c r="BE25" s="201"/>
    </row>
    <row r="26" spans="2:57" s="2" customFormat="1" ht="14.25" customHeight="1">
      <c r="B26" s="39"/>
      <c r="C26" s="40"/>
      <c r="D26" s="41" t="s">
        <v>44</v>
      </c>
      <c r="E26" s="40"/>
      <c r="F26" s="41" t="s">
        <v>45</v>
      </c>
      <c r="G26" s="40"/>
      <c r="H26" s="40"/>
      <c r="I26" s="40"/>
      <c r="J26" s="40"/>
      <c r="K26" s="40"/>
      <c r="L26" s="212">
        <v>0.21</v>
      </c>
      <c r="M26" s="213"/>
      <c r="N26" s="213"/>
      <c r="O26" s="213"/>
      <c r="P26" s="40"/>
      <c r="Q26" s="40"/>
      <c r="R26" s="40"/>
      <c r="S26" s="40"/>
      <c r="T26" s="40"/>
      <c r="U26" s="40"/>
      <c r="V26" s="40"/>
      <c r="W26" s="214">
        <f>ROUND(AZ51,2)</f>
        <v>0</v>
      </c>
      <c r="X26" s="213"/>
      <c r="Y26" s="213"/>
      <c r="Z26" s="213"/>
      <c r="AA26" s="213"/>
      <c r="AB26" s="213"/>
      <c r="AC26" s="213"/>
      <c r="AD26" s="213"/>
      <c r="AE26" s="213"/>
      <c r="AF26" s="40"/>
      <c r="AG26" s="40"/>
      <c r="AH26" s="40"/>
      <c r="AI26" s="40"/>
      <c r="AJ26" s="40"/>
      <c r="AK26" s="214">
        <f>ROUND(AV51,2)</f>
        <v>0</v>
      </c>
      <c r="AL26" s="213"/>
      <c r="AM26" s="213"/>
      <c r="AN26" s="213"/>
      <c r="AO26" s="213"/>
      <c r="AP26" s="40"/>
      <c r="AQ26" s="42"/>
      <c r="BE26" s="202"/>
    </row>
    <row r="27" spans="2:57" s="2" customFormat="1" ht="14.25" customHeight="1">
      <c r="B27" s="39"/>
      <c r="C27" s="40"/>
      <c r="D27" s="40"/>
      <c r="E27" s="40"/>
      <c r="F27" s="41" t="s">
        <v>46</v>
      </c>
      <c r="G27" s="40"/>
      <c r="H27" s="40"/>
      <c r="I27" s="40"/>
      <c r="J27" s="40"/>
      <c r="K27" s="40"/>
      <c r="L27" s="212">
        <v>0.15</v>
      </c>
      <c r="M27" s="213"/>
      <c r="N27" s="213"/>
      <c r="O27" s="213"/>
      <c r="P27" s="40"/>
      <c r="Q27" s="40"/>
      <c r="R27" s="40"/>
      <c r="S27" s="40"/>
      <c r="T27" s="40"/>
      <c r="U27" s="40"/>
      <c r="V27" s="40"/>
      <c r="W27" s="214">
        <f>ROUND(BA51,2)</f>
        <v>0</v>
      </c>
      <c r="X27" s="213"/>
      <c r="Y27" s="213"/>
      <c r="Z27" s="213"/>
      <c r="AA27" s="213"/>
      <c r="AB27" s="213"/>
      <c r="AC27" s="213"/>
      <c r="AD27" s="213"/>
      <c r="AE27" s="213"/>
      <c r="AF27" s="40"/>
      <c r="AG27" s="40"/>
      <c r="AH27" s="40"/>
      <c r="AI27" s="40"/>
      <c r="AJ27" s="40"/>
      <c r="AK27" s="214">
        <f>ROUND(AW51,2)</f>
        <v>0</v>
      </c>
      <c r="AL27" s="213"/>
      <c r="AM27" s="213"/>
      <c r="AN27" s="213"/>
      <c r="AO27" s="213"/>
      <c r="AP27" s="40"/>
      <c r="AQ27" s="42"/>
      <c r="BE27" s="202"/>
    </row>
    <row r="28" spans="2:57" s="2" customFormat="1" ht="14.25" customHeight="1" hidden="1">
      <c r="B28" s="39"/>
      <c r="C28" s="40"/>
      <c r="D28" s="40"/>
      <c r="E28" s="40"/>
      <c r="F28" s="41" t="s">
        <v>47</v>
      </c>
      <c r="G28" s="40"/>
      <c r="H28" s="40"/>
      <c r="I28" s="40"/>
      <c r="J28" s="40"/>
      <c r="K28" s="40"/>
      <c r="L28" s="212">
        <v>0.21</v>
      </c>
      <c r="M28" s="213"/>
      <c r="N28" s="213"/>
      <c r="O28" s="213"/>
      <c r="P28" s="40"/>
      <c r="Q28" s="40"/>
      <c r="R28" s="40"/>
      <c r="S28" s="40"/>
      <c r="T28" s="40"/>
      <c r="U28" s="40"/>
      <c r="V28" s="40"/>
      <c r="W28" s="214">
        <f>ROUND(BB51,2)</f>
        <v>0</v>
      </c>
      <c r="X28" s="213"/>
      <c r="Y28" s="213"/>
      <c r="Z28" s="213"/>
      <c r="AA28" s="213"/>
      <c r="AB28" s="213"/>
      <c r="AC28" s="213"/>
      <c r="AD28" s="213"/>
      <c r="AE28" s="213"/>
      <c r="AF28" s="40"/>
      <c r="AG28" s="40"/>
      <c r="AH28" s="40"/>
      <c r="AI28" s="40"/>
      <c r="AJ28" s="40"/>
      <c r="AK28" s="214">
        <v>0</v>
      </c>
      <c r="AL28" s="213"/>
      <c r="AM28" s="213"/>
      <c r="AN28" s="213"/>
      <c r="AO28" s="213"/>
      <c r="AP28" s="40"/>
      <c r="AQ28" s="42"/>
      <c r="BE28" s="202"/>
    </row>
    <row r="29" spans="2:57" s="2" customFormat="1" ht="14.25" customHeight="1" hidden="1">
      <c r="B29" s="39"/>
      <c r="C29" s="40"/>
      <c r="D29" s="40"/>
      <c r="E29" s="40"/>
      <c r="F29" s="41" t="s">
        <v>48</v>
      </c>
      <c r="G29" s="40"/>
      <c r="H29" s="40"/>
      <c r="I29" s="40"/>
      <c r="J29" s="40"/>
      <c r="K29" s="40"/>
      <c r="L29" s="212">
        <v>0.15</v>
      </c>
      <c r="M29" s="213"/>
      <c r="N29" s="213"/>
      <c r="O29" s="213"/>
      <c r="P29" s="40"/>
      <c r="Q29" s="40"/>
      <c r="R29" s="40"/>
      <c r="S29" s="40"/>
      <c r="T29" s="40"/>
      <c r="U29" s="40"/>
      <c r="V29" s="40"/>
      <c r="W29" s="214">
        <f>ROUND(BC51,2)</f>
        <v>0</v>
      </c>
      <c r="X29" s="213"/>
      <c r="Y29" s="213"/>
      <c r="Z29" s="213"/>
      <c r="AA29" s="213"/>
      <c r="AB29" s="213"/>
      <c r="AC29" s="213"/>
      <c r="AD29" s="213"/>
      <c r="AE29" s="213"/>
      <c r="AF29" s="40"/>
      <c r="AG29" s="40"/>
      <c r="AH29" s="40"/>
      <c r="AI29" s="40"/>
      <c r="AJ29" s="40"/>
      <c r="AK29" s="214">
        <v>0</v>
      </c>
      <c r="AL29" s="213"/>
      <c r="AM29" s="213"/>
      <c r="AN29" s="213"/>
      <c r="AO29" s="213"/>
      <c r="AP29" s="40"/>
      <c r="AQ29" s="42"/>
      <c r="BE29" s="202"/>
    </row>
    <row r="30" spans="2:57" s="2" customFormat="1" ht="14.25" customHeight="1" hidden="1">
      <c r="B30" s="39"/>
      <c r="C30" s="40"/>
      <c r="D30" s="40"/>
      <c r="E30" s="40"/>
      <c r="F30" s="41" t="s">
        <v>49</v>
      </c>
      <c r="G30" s="40"/>
      <c r="H30" s="40"/>
      <c r="I30" s="40"/>
      <c r="J30" s="40"/>
      <c r="K30" s="40"/>
      <c r="L30" s="212">
        <v>0</v>
      </c>
      <c r="M30" s="213"/>
      <c r="N30" s="213"/>
      <c r="O30" s="213"/>
      <c r="P30" s="40"/>
      <c r="Q30" s="40"/>
      <c r="R30" s="40"/>
      <c r="S30" s="40"/>
      <c r="T30" s="40"/>
      <c r="U30" s="40"/>
      <c r="V30" s="40"/>
      <c r="W30" s="214">
        <f>ROUND(BD51,2)</f>
        <v>0</v>
      </c>
      <c r="X30" s="213"/>
      <c r="Y30" s="213"/>
      <c r="Z30" s="213"/>
      <c r="AA30" s="213"/>
      <c r="AB30" s="213"/>
      <c r="AC30" s="213"/>
      <c r="AD30" s="213"/>
      <c r="AE30" s="213"/>
      <c r="AF30" s="40"/>
      <c r="AG30" s="40"/>
      <c r="AH30" s="40"/>
      <c r="AI30" s="40"/>
      <c r="AJ30" s="40"/>
      <c r="AK30" s="214">
        <v>0</v>
      </c>
      <c r="AL30" s="213"/>
      <c r="AM30" s="213"/>
      <c r="AN30" s="213"/>
      <c r="AO30" s="213"/>
      <c r="AP30" s="40"/>
      <c r="AQ30" s="42"/>
      <c r="BE30" s="202"/>
    </row>
    <row r="31" spans="2:57" s="1" customFormat="1" ht="6.7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201"/>
    </row>
    <row r="32" spans="2:57" s="1" customFormat="1" ht="25.5" customHeight="1">
      <c r="B32" s="33"/>
      <c r="C32" s="43"/>
      <c r="D32" s="44" t="s">
        <v>50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51</v>
      </c>
      <c r="U32" s="45"/>
      <c r="V32" s="45"/>
      <c r="W32" s="45"/>
      <c r="X32" s="215" t="s">
        <v>52</v>
      </c>
      <c r="Y32" s="216"/>
      <c r="Z32" s="216"/>
      <c r="AA32" s="216"/>
      <c r="AB32" s="216"/>
      <c r="AC32" s="45"/>
      <c r="AD32" s="45"/>
      <c r="AE32" s="45"/>
      <c r="AF32" s="45"/>
      <c r="AG32" s="45"/>
      <c r="AH32" s="45"/>
      <c r="AI32" s="45"/>
      <c r="AJ32" s="45"/>
      <c r="AK32" s="217">
        <f>SUM(AK23:AK30)</f>
        <v>0</v>
      </c>
      <c r="AL32" s="216"/>
      <c r="AM32" s="216"/>
      <c r="AN32" s="216"/>
      <c r="AO32" s="218"/>
      <c r="AP32" s="43"/>
      <c r="AQ32" s="47"/>
      <c r="BE32" s="201"/>
    </row>
    <row r="33" spans="2:43" s="1" customFormat="1" ht="6.7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7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7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3"/>
    </row>
    <row r="39" spans="2:44" s="1" customFormat="1" ht="36.75" customHeight="1">
      <c r="B39" s="33"/>
      <c r="C39" s="53" t="s">
        <v>53</v>
      </c>
      <c r="AR39" s="33"/>
    </row>
    <row r="40" spans="2:44" s="1" customFormat="1" ht="6.75" customHeight="1">
      <c r="B40" s="33"/>
      <c r="AR40" s="33"/>
    </row>
    <row r="41" spans="2:44" s="3" customFormat="1" ht="14.25" customHeight="1">
      <c r="B41" s="54"/>
      <c r="C41" s="55" t="s">
        <v>13</v>
      </c>
      <c r="L41" s="3" t="str">
        <f>K5</f>
        <v>70_3</v>
      </c>
      <c r="AR41" s="54"/>
    </row>
    <row r="42" spans="2:44" s="4" customFormat="1" ht="36.75" customHeight="1">
      <c r="B42" s="56"/>
      <c r="C42" s="57" t="s">
        <v>16</v>
      </c>
      <c r="L42" s="219" t="str">
        <f>K6</f>
        <v>Oprava MK ulice Na Mělách Městečko</v>
      </c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R42" s="56"/>
    </row>
    <row r="43" spans="2:44" s="1" customFormat="1" ht="6.75" customHeight="1">
      <c r="B43" s="33"/>
      <c r="AR43" s="33"/>
    </row>
    <row r="44" spans="2:44" s="1" customFormat="1" ht="15">
      <c r="B44" s="33"/>
      <c r="C44" s="55" t="s">
        <v>23</v>
      </c>
      <c r="L44" s="58" t="str">
        <f>IF(K8="","",K8)</f>
        <v>Nespeky </v>
      </c>
      <c r="AI44" s="55" t="s">
        <v>25</v>
      </c>
      <c r="AM44" s="221" t="str">
        <f>IF(AN8="","",AN8)</f>
        <v>19.6.2016</v>
      </c>
      <c r="AN44" s="201"/>
      <c r="AR44" s="33"/>
    </row>
    <row r="45" spans="2:44" s="1" customFormat="1" ht="6.75" customHeight="1">
      <c r="B45" s="33"/>
      <c r="AR45" s="33"/>
    </row>
    <row r="46" spans="2:56" s="1" customFormat="1" ht="15">
      <c r="B46" s="33"/>
      <c r="C46" s="55" t="s">
        <v>29</v>
      </c>
      <c r="L46" s="3" t="str">
        <f>IF(E11="","",E11)</f>
        <v>Obec Nespeky </v>
      </c>
      <c r="AI46" s="55" t="s">
        <v>35</v>
      </c>
      <c r="AM46" s="222" t="str">
        <f>IF(E17="","",E17)</f>
        <v>Ing. Roman Tichovský </v>
      </c>
      <c r="AN46" s="201"/>
      <c r="AO46" s="201"/>
      <c r="AP46" s="201"/>
      <c r="AR46" s="33"/>
      <c r="AS46" s="223" t="s">
        <v>54</v>
      </c>
      <c r="AT46" s="224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5">
      <c r="B47" s="33"/>
      <c r="C47" s="55" t="s">
        <v>33</v>
      </c>
      <c r="L47" s="3">
        <f>IF(E14="Vyplň údaj","",E14)</f>
      </c>
      <c r="AR47" s="33"/>
      <c r="AS47" s="225"/>
      <c r="AT47" s="211"/>
      <c r="AU47" s="34"/>
      <c r="AV47" s="34"/>
      <c r="AW47" s="34"/>
      <c r="AX47" s="34"/>
      <c r="AY47" s="34"/>
      <c r="AZ47" s="34"/>
      <c r="BA47" s="34"/>
      <c r="BB47" s="34"/>
      <c r="BC47" s="34"/>
      <c r="BD47" s="63"/>
    </row>
    <row r="48" spans="2:56" s="1" customFormat="1" ht="10.5" customHeight="1">
      <c r="B48" s="33"/>
      <c r="AR48" s="33"/>
      <c r="AS48" s="225"/>
      <c r="AT48" s="211"/>
      <c r="AU48" s="34"/>
      <c r="AV48" s="34"/>
      <c r="AW48" s="34"/>
      <c r="AX48" s="34"/>
      <c r="AY48" s="34"/>
      <c r="AZ48" s="34"/>
      <c r="BA48" s="34"/>
      <c r="BB48" s="34"/>
      <c r="BC48" s="34"/>
      <c r="BD48" s="63"/>
    </row>
    <row r="49" spans="2:56" s="1" customFormat="1" ht="29.25" customHeight="1">
      <c r="B49" s="33"/>
      <c r="C49" s="226" t="s">
        <v>55</v>
      </c>
      <c r="D49" s="227"/>
      <c r="E49" s="227"/>
      <c r="F49" s="227"/>
      <c r="G49" s="227"/>
      <c r="H49" s="64"/>
      <c r="I49" s="228" t="s">
        <v>56</v>
      </c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9" t="s">
        <v>57</v>
      </c>
      <c r="AH49" s="227"/>
      <c r="AI49" s="227"/>
      <c r="AJ49" s="227"/>
      <c r="AK49" s="227"/>
      <c r="AL49" s="227"/>
      <c r="AM49" s="227"/>
      <c r="AN49" s="228" t="s">
        <v>58</v>
      </c>
      <c r="AO49" s="227"/>
      <c r="AP49" s="227"/>
      <c r="AQ49" s="65" t="s">
        <v>59</v>
      </c>
      <c r="AR49" s="33"/>
      <c r="AS49" s="66" t="s">
        <v>60</v>
      </c>
      <c r="AT49" s="67" t="s">
        <v>61</v>
      </c>
      <c r="AU49" s="67" t="s">
        <v>62</v>
      </c>
      <c r="AV49" s="67" t="s">
        <v>63</v>
      </c>
      <c r="AW49" s="67" t="s">
        <v>64</v>
      </c>
      <c r="AX49" s="67" t="s">
        <v>65</v>
      </c>
      <c r="AY49" s="67" t="s">
        <v>66</v>
      </c>
      <c r="AZ49" s="67" t="s">
        <v>67</v>
      </c>
      <c r="BA49" s="67" t="s">
        <v>68</v>
      </c>
      <c r="BB49" s="67" t="s">
        <v>69</v>
      </c>
      <c r="BC49" s="67" t="s">
        <v>70</v>
      </c>
      <c r="BD49" s="68" t="s">
        <v>71</v>
      </c>
    </row>
    <row r="50" spans="2:56" s="1" customFormat="1" ht="10.5" customHeight="1">
      <c r="B50" s="33"/>
      <c r="AR50" s="33"/>
      <c r="AS50" s="69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25" customHeight="1">
      <c r="B51" s="56"/>
      <c r="C51" s="70" t="s">
        <v>72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233">
        <f>ROUND(AG52,2)</f>
        <v>0</v>
      </c>
      <c r="AH51" s="233"/>
      <c r="AI51" s="233"/>
      <c r="AJ51" s="233"/>
      <c r="AK51" s="233"/>
      <c r="AL51" s="233"/>
      <c r="AM51" s="233"/>
      <c r="AN51" s="234">
        <f>SUM(AG51,AT51)</f>
        <v>0</v>
      </c>
      <c r="AO51" s="234"/>
      <c r="AP51" s="234"/>
      <c r="AQ51" s="72" t="s">
        <v>20</v>
      </c>
      <c r="AR51" s="56"/>
      <c r="AS51" s="73">
        <f>ROUND(AS52,2)</f>
        <v>0</v>
      </c>
      <c r="AT51" s="74">
        <f>ROUND(SUM(AV51:AW51),2)</f>
        <v>0</v>
      </c>
      <c r="AU51" s="75">
        <f>ROUND(AU52,5)</f>
        <v>0</v>
      </c>
      <c r="AV51" s="74">
        <f>ROUND(AZ51*L26,2)</f>
        <v>0</v>
      </c>
      <c r="AW51" s="74">
        <f>ROUND(BA51*L27,2)</f>
        <v>0</v>
      </c>
      <c r="AX51" s="74">
        <f>ROUND(BB51*L26,2)</f>
        <v>0</v>
      </c>
      <c r="AY51" s="74">
        <f>ROUND(BC51*L27,2)</f>
        <v>0</v>
      </c>
      <c r="AZ51" s="74">
        <f>ROUND(AZ52,2)</f>
        <v>0</v>
      </c>
      <c r="BA51" s="74">
        <f>ROUND(BA52,2)</f>
        <v>0</v>
      </c>
      <c r="BB51" s="74">
        <f>ROUND(BB52,2)</f>
        <v>0</v>
      </c>
      <c r="BC51" s="74">
        <f>ROUND(BC52,2)</f>
        <v>0</v>
      </c>
      <c r="BD51" s="76">
        <f>ROUND(BD52,2)</f>
        <v>0</v>
      </c>
      <c r="BS51" s="57" t="s">
        <v>73</v>
      </c>
      <c r="BT51" s="57" t="s">
        <v>74</v>
      </c>
      <c r="BV51" s="57" t="s">
        <v>75</v>
      </c>
      <c r="BW51" s="57" t="s">
        <v>5</v>
      </c>
      <c r="BX51" s="57" t="s">
        <v>76</v>
      </c>
      <c r="CL51" s="57" t="s">
        <v>20</v>
      </c>
    </row>
    <row r="52" spans="1:90" s="5" customFormat="1" ht="27" customHeight="1">
      <c r="A52" s="238" t="s">
        <v>291</v>
      </c>
      <c r="B52" s="77"/>
      <c r="C52" s="78"/>
      <c r="D52" s="232" t="s">
        <v>14</v>
      </c>
      <c r="E52" s="231"/>
      <c r="F52" s="231"/>
      <c r="G52" s="231"/>
      <c r="H52" s="231"/>
      <c r="I52" s="79"/>
      <c r="J52" s="232" t="s">
        <v>17</v>
      </c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0">
        <f>'70_3 - Oprava MK ulice Na...'!J25</f>
        <v>0</v>
      </c>
      <c r="AH52" s="231"/>
      <c r="AI52" s="231"/>
      <c r="AJ52" s="231"/>
      <c r="AK52" s="231"/>
      <c r="AL52" s="231"/>
      <c r="AM52" s="231"/>
      <c r="AN52" s="230">
        <f>SUM(AG52,AT52)</f>
        <v>0</v>
      </c>
      <c r="AO52" s="231"/>
      <c r="AP52" s="231"/>
      <c r="AQ52" s="80" t="s">
        <v>77</v>
      </c>
      <c r="AR52" s="77"/>
      <c r="AS52" s="81">
        <v>0</v>
      </c>
      <c r="AT52" s="82">
        <f>ROUND(SUM(AV52:AW52),2)</f>
        <v>0</v>
      </c>
      <c r="AU52" s="83">
        <f>'70_3 - Oprava MK ulice Na...'!P81</f>
        <v>0</v>
      </c>
      <c r="AV52" s="82">
        <f>'70_3 - Oprava MK ulice Na...'!J28</f>
        <v>0</v>
      </c>
      <c r="AW52" s="82">
        <f>'70_3 - Oprava MK ulice Na...'!J29</f>
        <v>0</v>
      </c>
      <c r="AX52" s="82">
        <f>'70_3 - Oprava MK ulice Na...'!J30</f>
        <v>0</v>
      </c>
      <c r="AY52" s="82">
        <f>'70_3 - Oprava MK ulice Na...'!J31</f>
        <v>0</v>
      </c>
      <c r="AZ52" s="82">
        <f>'70_3 - Oprava MK ulice Na...'!F28</f>
        <v>0</v>
      </c>
      <c r="BA52" s="82">
        <f>'70_3 - Oprava MK ulice Na...'!F29</f>
        <v>0</v>
      </c>
      <c r="BB52" s="82">
        <f>'70_3 - Oprava MK ulice Na...'!F30</f>
        <v>0</v>
      </c>
      <c r="BC52" s="82">
        <f>'70_3 - Oprava MK ulice Na...'!F31</f>
        <v>0</v>
      </c>
      <c r="BD52" s="84">
        <f>'70_3 - Oprava MK ulice Na...'!F32</f>
        <v>0</v>
      </c>
      <c r="BT52" s="85" t="s">
        <v>22</v>
      </c>
      <c r="BU52" s="85" t="s">
        <v>78</v>
      </c>
      <c r="BV52" s="85" t="s">
        <v>75</v>
      </c>
      <c r="BW52" s="85" t="s">
        <v>5</v>
      </c>
      <c r="BX52" s="85" t="s">
        <v>76</v>
      </c>
      <c r="CL52" s="85" t="s">
        <v>20</v>
      </c>
    </row>
    <row r="53" spans="2:44" s="1" customFormat="1" ht="30" customHeight="1">
      <c r="B53" s="33"/>
      <c r="AR53" s="33"/>
    </row>
    <row r="54" spans="2:44" s="1" customFormat="1" ht="6.75" customHeight="1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33"/>
    </row>
  </sheetData>
  <sheetProtection password="CC35" sheet="1" objects="1" scenarios="1" formatColumns="0" formatRows="0" sort="0" autoFilter="0"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70_3 - Oprava MK ulice Na...'!C2" tooltip="70_3 - Oprava MK ulice Na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86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4"/>
      <c r="B1" s="240"/>
      <c r="C1" s="240"/>
      <c r="D1" s="239" t="s">
        <v>1</v>
      </c>
      <c r="E1" s="240"/>
      <c r="F1" s="241" t="s">
        <v>292</v>
      </c>
      <c r="G1" s="246" t="s">
        <v>293</v>
      </c>
      <c r="H1" s="246"/>
      <c r="I1" s="247"/>
      <c r="J1" s="241" t="s">
        <v>294</v>
      </c>
      <c r="K1" s="239" t="s">
        <v>79</v>
      </c>
      <c r="L1" s="241" t="s">
        <v>295</v>
      </c>
      <c r="M1" s="241"/>
      <c r="N1" s="241"/>
      <c r="O1" s="241"/>
      <c r="P1" s="241"/>
      <c r="Q1" s="241"/>
      <c r="R1" s="241"/>
      <c r="S1" s="241"/>
      <c r="T1" s="241"/>
      <c r="U1" s="237"/>
      <c r="V1" s="237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6" t="s">
        <v>5</v>
      </c>
    </row>
    <row r="3" spans="2:46" ht="6.75" customHeight="1">
      <c r="B3" s="17"/>
      <c r="C3" s="18"/>
      <c r="D3" s="18"/>
      <c r="E3" s="18"/>
      <c r="F3" s="18"/>
      <c r="G3" s="18"/>
      <c r="H3" s="18"/>
      <c r="I3" s="87"/>
      <c r="J3" s="18"/>
      <c r="K3" s="19"/>
      <c r="AT3" s="16" t="s">
        <v>80</v>
      </c>
    </row>
    <row r="4" spans="2:46" ht="36.75" customHeight="1">
      <c r="B4" s="20"/>
      <c r="C4" s="21"/>
      <c r="D4" s="22" t="s">
        <v>81</v>
      </c>
      <c r="E4" s="21"/>
      <c r="F4" s="21"/>
      <c r="G4" s="21"/>
      <c r="H4" s="21"/>
      <c r="I4" s="88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88"/>
      <c r="J5" s="21"/>
      <c r="K5" s="23"/>
    </row>
    <row r="6" spans="2:11" s="1" customFormat="1" ht="15">
      <c r="B6" s="33"/>
      <c r="C6" s="34"/>
      <c r="D6" s="29" t="s">
        <v>16</v>
      </c>
      <c r="E6" s="34"/>
      <c r="F6" s="34"/>
      <c r="G6" s="34"/>
      <c r="H6" s="34"/>
      <c r="I6" s="89"/>
      <c r="J6" s="34"/>
      <c r="K6" s="37"/>
    </row>
    <row r="7" spans="2:11" s="1" customFormat="1" ht="36.75" customHeight="1">
      <c r="B7" s="33"/>
      <c r="C7" s="34"/>
      <c r="D7" s="34"/>
      <c r="E7" s="235" t="s">
        <v>17</v>
      </c>
      <c r="F7" s="211"/>
      <c r="G7" s="211"/>
      <c r="H7" s="211"/>
      <c r="I7" s="89"/>
      <c r="J7" s="34"/>
      <c r="K7" s="37"/>
    </row>
    <row r="8" spans="2:11" s="1" customFormat="1" ht="13.5">
      <c r="B8" s="33"/>
      <c r="C8" s="34"/>
      <c r="D8" s="34"/>
      <c r="E8" s="34"/>
      <c r="F8" s="34"/>
      <c r="G8" s="34"/>
      <c r="H8" s="34"/>
      <c r="I8" s="89"/>
      <c r="J8" s="34"/>
      <c r="K8" s="37"/>
    </row>
    <row r="9" spans="2:11" s="1" customFormat="1" ht="14.25" customHeight="1">
      <c r="B9" s="33"/>
      <c r="C9" s="34"/>
      <c r="D9" s="29" t="s">
        <v>19</v>
      </c>
      <c r="E9" s="34"/>
      <c r="F9" s="27" t="s">
        <v>20</v>
      </c>
      <c r="G9" s="34"/>
      <c r="H9" s="34"/>
      <c r="I9" s="90" t="s">
        <v>21</v>
      </c>
      <c r="J9" s="27" t="s">
        <v>20</v>
      </c>
      <c r="K9" s="37"/>
    </row>
    <row r="10" spans="2:11" s="1" customFormat="1" ht="14.25" customHeight="1">
      <c r="B10" s="33"/>
      <c r="C10" s="34"/>
      <c r="D10" s="29" t="s">
        <v>23</v>
      </c>
      <c r="E10" s="34"/>
      <c r="F10" s="27" t="s">
        <v>24</v>
      </c>
      <c r="G10" s="34"/>
      <c r="H10" s="34"/>
      <c r="I10" s="90" t="s">
        <v>25</v>
      </c>
      <c r="J10" s="91" t="str">
        <f>'Rekapitulace stavby'!AN8</f>
        <v>19.6.2016</v>
      </c>
      <c r="K10" s="37"/>
    </row>
    <row r="11" spans="2:11" s="1" customFormat="1" ht="10.5" customHeight="1">
      <c r="B11" s="33"/>
      <c r="C11" s="34"/>
      <c r="D11" s="34"/>
      <c r="E11" s="34"/>
      <c r="F11" s="34"/>
      <c r="G11" s="34"/>
      <c r="H11" s="34"/>
      <c r="I11" s="89"/>
      <c r="J11" s="34"/>
      <c r="K11" s="37"/>
    </row>
    <row r="12" spans="2:11" s="1" customFormat="1" ht="14.25" customHeight="1">
      <c r="B12" s="33"/>
      <c r="C12" s="34"/>
      <c r="D12" s="29" t="s">
        <v>29</v>
      </c>
      <c r="E12" s="34"/>
      <c r="F12" s="34"/>
      <c r="G12" s="34"/>
      <c r="H12" s="34"/>
      <c r="I12" s="90" t="s">
        <v>30</v>
      </c>
      <c r="J12" s="27" t="s">
        <v>20</v>
      </c>
      <c r="K12" s="37"/>
    </row>
    <row r="13" spans="2:11" s="1" customFormat="1" ht="18" customHeight="1">
      <c r="B13" s="33"/>
      <c r="C13" s="34"/>
      <c r="D13" s="34"/>
      <c r="E13" s="27" t="s">
        <v>31</v>
      </c>
      <c r="F13" s="34"/>
      <c r="G13" s="34"/>
      <c r="H13" s="34"/>
      <c r="I13" s="90" t="s">
        <v>32</v>
      </c>
      <c r="J13" s="27" t="s">
        <v>20</v>
      </c>
      <c r="K13" s="37"/>
    </row>
    <row r="14" spans="2:11" s="1" customFormat="1" ht="6.75" customHeight="1">
      <c r="B14" s="33"/>
      <c r="C14" s="34"/>
      <c r="D14" s="34"/>
      <c r="E14" s="34"/>
      <c r="F14" s="34"/>
      <c r="G14" s="34"/>
      <c r="H14" s="34"/>
      <c r="I14" s="89"/>
      <c r="J14" s="34"/>
      <c r="K14" s="37"/>
    </row>
    <row r="15" spans="2:11" s="1" customFormat="1" ht="14.25" customHeight="1">
      <c r="B15" s="33"/>
      <c r="C15" s="34"/>
      <c r="D15" s="29" t="s">
        <v>33</v>
      </c>
      <c r="E15" s="34"/>
      <c r="F15" s="34"/>
      <c r="G15" s="34"/>
      <c r="H15" s="34"/>
      <c r="I15" s="90" t="s">
        <v>30</v>
      </c>
      <c r="J15" s="27">
        <f>IF('Rekapitulace stavby'!AN13="Vyplň údaj","",IF('Rekapitulace stavby'!AN13="","",'Rekapitulace stavby'!AN13))</f>
      </c>
      <c r="K15" s="37"/>
    </row>
    <row r="16" spans="2:11" s="1" customFormat="1" ht="18" customHeight="1">
      <c r="B16" s="33"/>
      <c r="C16" s="34"/>
      <c r="D16" s="34"/>
      <c r="E16" s="27">
        <f>IF('Rekapitulace stavby'!E14="Vyplň údaj","",IF('Rekapitulace stavby'!E14="","",'Rekapitulace stavby'!E14))</f>
      </c>
      <c r="F16" s="34"/>
      <c r="G16" s="34"/>
      <c r="H16" s="34"/>
      <c r="I16" s="90" t="s">
        <v>32</v>
      </c>
      <c r="J16" s="27">
        <f>IF('Rekapitulace stavby'!AN14="Vyplň údaj","",IF('Rekapitulace stavby'!AN14="","",'Rekapitulace stavby'!AN14))</f>
      </c>
      <c r="K16" s="37"/>
    </row>
    <row r="17" spans="2:11" s="1" customFormat="1" ht="6.75" customHeight="1">
      <c r="B17" s="33"/>
      <c r="C17" s="34"/>
      <c r="D17" s="34"/>
      <c r="E17" s="34"/>
      <c r="F17" s="34"/>
      <c r="G17" s="34"/>
      <c r="H17" s="34"/>
      <c r="I17" s="89"/>
      <c r="J17" s="34"/>
      <c r="K17" s="37"/>
    </row>
    <row r="18" spans="2:11" s="1" customFormat="1" ht="14.25" customHeight="1">
      <c r="B18" s="33"/>
      <c r="C18" s="34"/>
      <c r="D18" s="29" t="s">
        <v>35</v>
      </c>
      <c r="E18" s="34"/>
      <c r="F18" s="34"/>
      <c r="G18" s="34"/>
      <c r="H18" s="34"/>
      <c r="I18" s="90" t="s">
        <v>30</v>
      </c>
      <c r="J18" s="27" t="s">
        <v>36</v>
      </c>
      <c r="K18" s="37"/>
    </row>
    <row r="19" spans="2:11" s="1" customFormat="1" ht="18" customHeight="1">
      <c r="B19" s="33"/>
      <c r="C19" s="34"/>
      <c r="D19" s="34"/>
      <c r="E19" s="27" t="s">
        <v>37</v>
      </c>
      <c r="F19" s="34"/>
      <c r="G19" s="34"/>
      <c r="H19" s="34"/>
      <c r="I19" s="90" t="s">
        <v>32</v>
      </c>
      <c r="J19" s="27" t="s">
        <v>20</v>
      </c>
      <c r="K19" s="37"/>
    </row>
    <row r="20" spans="2:11" s="1" customFormat="1" ht="6.75" customHeight="1">
      <c r="B20" s="33"/>
      <c r="C20" s="34"/>
      <c r="D20" s="34"/>
      <c r="E20" s="34"/>
      <c r="F20" s="34"/>
      <c r="G20" s="34"/>
      <c r="H20" s="34"/>
      <c r="I20" s="89"/>
      <c r="J20" s="34"/>
      <c r="K20" s="37"/>
    </row>
    <row r="21" spans="2:11" s="1" customFormat="1" ht="14.25" customHeight="1">
      <c r="B21" s="33"/>
      <c r="C21" s="34"/>
      <c r="D21" s="29" t="s">
        <v>39</v>
      </c>
      <c r="E21" s="34"/>
      <c r="F21" s="34"/>
      <c r="G21" s="34"/>
      <c r="H21" s="34"/>
      <c r="I21" s="89"/>
      <c r="J21" s="34"/>
      <c r="K21" s="37"/>
    </row>
    <row r="22" spans="2:11" s="6" customFormat="1" ht="22.5" customHeight="1">
      <c r="B22" s="92"/>
      <c r="C22" s="93"/>
      <c r="D22" s="93"/>
      <c r="E22" s="207" t="s">
        <v>20</v>
      </c>
      <c r="F22" s="236"/>
      <c r="G22" s="236"/>
      <c r="H22" s="236"/>
      <c r="I22" s="94"/>
      <c r="J22" s="93"/>
      <c r="K22" s="95"/>
    </row>
    <row r="23" spans="2:11" s="1" customFormat="1" ht="6.75" customHeight="1">
      <c r="B23" s="33"/>
      <c r="C23" s="34"/>
      <c r="D23" s="34"/>
      <c r="E23" s="34"/>
      <c r="F23" s="34"/>
      <c r="G23" s="34"/>
      <c r="H23" s="34"/>
      <c r="I23" s="89"/>
      <c r="J23" s="34"/>
      <c r="K23" s="37"/>
    </row>
    <row r="24" spans="2:11" s="1" customFormat="1" ht="6.75" customHeight="1">
      <c r="B24" s="33"/>
      <c r="C24" s="34"/>
      <c r="D24" s="60"/>
      <c r="E24" s="60"/>
      <c r="F24" s="60"/>
      <c r="G24" s="60"/>
      <c r="H24" s="60"/>
      <c r="I24" s="96"/>
      <c r="J24" s="60"/>
      <c r="K24" s="97"/>
    </row>
    <row r="25" spans="2:11" s="1" customFormat="1" ht="24.75" customHeight="1">
      <c r="B25" s="33"/>
      <c r="C25" s="34"/>
      <c r="D25" s="98" t="s">
        <v>40</v>
      </c>
      <c r="E25" s="34"/>
      <c r="F25" s="34"/>
      <c r="G25" s="34"/>
      <c r="H25" s="34"/>
      <c r="I25" s="89"/>
      <c r="J25" s="99">
        <f>ROUND(J81,2)</f>
        <v>0</v>
      </c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96"/>
      <c r="J26" s="60"/>
      <c r="K26" s="97"/>
    </row>
    <row r="27" spans="2:11" s="1" customFormat="1" ht="14.25" customHeight="1">
      <c r="B27" s="33"/>
      <c r="C27" s="34"/>
      <c r="D27" s="34"/>
      <c r="E27" s="34"/>
      <c r="F27" s="38" t="s">
        <v>42</v>
      </c>
      <c r="G27" s="34"/>
      <c r="H27" s="34"/>
      <c r="I27" s="100" t="s">
        <v>41</v>
      </c>
      <c r="J27" s="38" t="s">
        <v>43</v>
      </c>
      <c r="K27" s="37"/>
    </row>
    <row r="28" spans="2:11" s="1" customFormat="1" ht="14.25" customHeight="1">
      <c r="B28" s="33"/>
      <c r="C28" s="34"/>
      <c r="D28" s="41" t="s">
        <v>44</v>
      </c>
      <c r="E28" s="41" t="s">
        <v>45</v>
      </c>
      <c r="F28" s="101">
        <f>ROUND(SUM(BE81:BE168),2)</f>
        <v>0</v>
      </c>
      <c r="G28" s="34"/>
      <c r="H28" s="34"/>
      <c r="I28" s="102">
        <v>0.21</v>
      </c>
      <c r="J28" s="101">
        <f>ROUND(ROUND((SUM(BE81:BE168)),2)*I28,2)</f>
        <v>0</v>
      </c>
      <c r="K28" s="37"/>
    </row>
    <row r="29" spans="2:11" s="1" customFormat="1" ht="14.25" customHeight="1">
      <c r="B29" s="33"/>
      <c r="C29" s="34"/>
      <c r="D29" s="34"/>
      <c r="E29" s="41" t="s">
        <v>46</v>
      </c>
      <c r="F29" s="101">
        <f>ROUND(SUM(BF81:BF168),2)</f>
        <v>0</v>
      </c>
      <c r="G29" s="34"/>
      <c r="H29" s="34"/>
      <c r="I29" s="102">
        <v>0.15</v>
      </c>
      <c r="J29" s="101">
        <f>ROUND(ROUND((SUM(BF81:BF168)),2)*I29,2)</f>
        <v>0</v>
      </c>
      <c r="K29" s="37"/>
    </row>
    <row r="30" spans="2:11" s="1" customFormat="1" ht="14.25" customHeight="1" hidden="1">
      <c r="B30" s="33"/>
      <c r="C30" s="34"/>
      <c r="D30" s="34"/>
      <c r="E30" s="41" t="s">
        <v>47</v>
      </c>
      <c r="F30" s="101">
        <f>ROUND(SUM(BG81:BG168),2)</f>
        <v>0</v>
      </c>
      <c r="G30" s="34"/>
      <c r="H30" s="34"/>
      <c r="I30" s="102">
        <v>0.21</v>
      </c>
      <c r="J30" s="101">
        <v>0</v>
      </c>
      <c r="K30" s="37"/>
    </row>
    <row r="31" spans="2:11" s="1" customFormat="1" ht="14.25" customHeight="1" hidden="1">
      <c r="B31" s="33"/>
      <c r="C31" s="34"/>
      <c r="D31" s="34"/>
      <c r="E31" s="41" t="s">
        <v>48</v>
      </c>
      <c r="F31" s="101">
        <f>ROUND(SUM(BH81:BH168),2)</f>
        <v>0</v>
      </c>
      <c r="G31" s="34"/>
      <c r="H31" s="34"/>
      <c r="I31" s="102">
        <v>0.15</v>
      </c>
      <c r="J31" s="101"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49</v>
      </c>
      <c r="F32" s="101">
        <f>ROUND(SUM(BI81:BI168),2)</f>
        <v>0</v>
      </c>
      <c r="G32" s="34"/>
      <c r="H32" s="34"/>
      <c r="I32" s="102">
        <v>0</v>
      </c>
      <c r="J32" s="101">
        <v>0</v>
      </c>
      <c r="K32" s="37"/>
    </row>
    <row r="33" spans="2:11" s="1" customFormat="1" ht="6.75" customHeight="1">
      <c r="B33" s="33"/>
      <c r="C33" s="34"/>
      <c r="D33" s="34"/>
      <c r="E33" s="34"/>
      <c r="F33" s="34"/>
      <c r="G33" s="34"/>
      <c r="H33" s="34"/>
      <c r="I33" s="89"/>
      <c r="J33" s="34"/>
      <c r="K33" s="37"/>
    </row>
    <row r="34" spans="2:11" s="1" customFormat="1" ht="24.75" customHeight="1">
      <c r="B34" s="33"/>
      <c r="C34" s="103"/>
      <c r="D34" s="104" t="s">
        <v>50</v>
      </c>
      <c r="E34" s="64"/>
      <c r="F34" s="64"/>
      <c r="G34" s="105" t="s">
        <v>51</v>
      </c>
      <c r="H34" s="106" t="s">
        <v>52</v>
      </c>
      <c r="I34" s="107"/>
      <c r="J34" s="108">
        <f>SUM(J25:J32)</f>
        <v>0</v>
      </c>
      <c r="K34" s="109"/>
    </row>
    <row r="35" spans="2:11" s="1" customFormat="1" ht="14.25" customHeight="1">
      <c r="B35" s="48"/>
      <c r="C35" s="49"/>
      <c r="D35" s="49"/>
      <c r="E35" s="49"/>
      <c r="F35" s="49"/>
      <c r="G35" s="49"/>
      <c r="H35" s="49"/>
      <c r="I35" s="110"/>
      <c r="J35" s="49"/>
      <c r="K35" s="50"/>
    </row>
    <row r="39" spans="2:11" s="1" customFormat="1" ht="6.75" customHeight="1">
      <c r="B39" s="51"/>
      <c r="C39" s="52"/>
      <c r="D39" s="52"/>
      <c r="E39" s="52"/>
      <c r="F39" s="52"/>
      <c r="G39" s="52"/>
      <c r="H39" s="52"/>
      <c r="I39" s="111"/>
      <c r="J39" s="52"/>
      <c r="K39" s="112"/>
    </row>
    <row r="40" spans="2:11" s="1" customFormat="1" ht="36.75" customHeight="1">
      <c r="B40" s="33"/>
      <c r="C40" s="22" t="s">
        <v>82</v>
      </c>
      <c r="D40" s="34"/>
      <c r="E40" s="34"/>
      <c r="F40" s="34"/>
      <c r="G40" s="34"/>
      <c r="H40" s="34"/>
      <c r="I40" s="89"/>
      <c r="J40" s="34"/>
      <c r="K40" s="37"/>
    </row>
    <row r="41" spans="2:11" s="1" customFormat="1" ht="6.75" customHeight="1">
      <c r="B41" s="33"/>
      <c r="C41" s="34"/>
      <c r="D41" s="34"/>
      <c r="E41" s="34"/>
      <c r="F41" s="34"/>
      <c r="G41" s="34"/>
      <c r="H41" s="34"/>
      <c r="I41" s="89"/>
      <c r="J41" s="34"/>
      <c r="K41" s="37"/>
    </row>
    <row r="42" spans="2:11" s="1" customFormat="1" ht="14.25" customHeight="1">
      <c r="B42" s="33"/>
      <c r="C42" s="29" t="s">
        <v>16</v>
      </c>
      <c r="D42" s="34"/>
      <c r="E42" s="34"/>
      <c r="F42" s="34"/>
      <c r="G42" s="34"/>
      <c r="H42" s="34"/>
      <c r="I42" s="89"/>
      <c r="J42" s="34"/>
      <c r="K42" s="37"/>
    </row>
    <row r="43" spans="2:11" s="1" customFormat="1" ht="23.25" customHeight="1">
      <c r="B43" s="33"/>
      <c r="C43" s="34"/>
      <c r="D43" s="34"/>
      <c r="E43" s="235" t="str">
        <f>E7</f>
        <v>Oprava MK ulice Na Mělách Městečko</v>
      </c>
      <c r="F43" s="211"/>
      <c r="G43" s="211"/>
      <c r="H43" s="211"/>
      <c r="I43" s="89"/>
      <c r="J43" s="34"/>
      <c r="K43" s="37"/>
    </row>
    <row r="44" spans="2:11" s="1" customFormat="1" ht="6.75" customHeight="1">
      <c r="B44" s="33"/>
      <c r="C44" s="34"/>
      <c r="D44" s="34"/>
      <c r="E44" s="34"/>
      <c r="F44" s="34"/>
      <c r="G44" s="34"/>
      <c r="H44" s="34"/>
      <c r="I44" s="89"/>
      <c r="J44" s="34"/>
      <c r="K44" s="37"/>
    </row>
    <row r="45" spans="2:11" s="1" customFormat="1" ht="18" customHeight="1">
      <c r="B45" s="33"/>
      <c r="C45" s="29" t="s">
        <v>23</v>
      </c>
      <c r="D45" s="34"/>
      <c r="E45" s="34"/>
      <c r="F45" s="27" t="str">
        <f>F10</f>
        <v>Nespeky </v>
      </c>
      <c r="G45" s="34"/>
      <c r="H45" s="34"/>
      <c r="I45" s="90" t="s">
        <v>25</v>
      </c>
      <c r="J45" s="91" t="str">
        <f>IF(J10="","",J10)</f>
        <v>19.6.2016</v>
      </c>
      <c r="K45" s="37"/>
    </row>
    <row r="46" spans="2:11" s="1" customFormat="1" ht="6.75" customHeight="1">
      <c r="B46" s="33"/>
      <c r="C46" s="34"/>
      <c r="D46" s="34"/>
      <c r="E46" s="34"/>
      <c r="F46" s="34"/>
      <c r="G46" s="34"/>
      <c r="H46" s="34"/>
      <c r="I46" s="89"/>
      <c r="J46" s="34"/>
      <c r="K46" s="37"/>
    </row>
    <row r="47" spans="2:11" s="1" customFormat="1" ht="15">
      <c r="B47" s="33"/>
      <c r="C47" s="29" t="s">
        <v>29</v>
      </c>
      <c r="D47" s="34"/>
      <c r="E47" s="34"/>
      <c r="F47" s="27" t="str">
        <f>E13</f>
        <v>Obec Nespeky </v>
      </c>
      <c r="G47" s="34"/>
      <c r="H47" s="34"/>
      <c r="I47" s="90" t="s">
        <v>35</v>
      </c>
      <c r="J47" s="27" t="str">
        <f>E19</f>
        <v>Ing. Roman Tichovský </v>
      </c>
      <c r="K47" s="37"/>
    </row>
    <row r="48" spans="2:11" s="1" customFormat="1" ht="14.25" customHeight="1">
      <c r="B48" s="33"/>
      <c r="C48" s="29" t="s">
        <v>33</v>
      </c>
      <c r="D48" s="34"/>
      <c r="E48" s="34"/>
      <c r="F48" s="27">
        <f>IF(E16="","",E16)</f>
      </c>
      <c r="G48" s="34"/>
      <c r="H48" s="34"/>
      <c r="I48" s="89"/>
      <c r="J48" s="34"/>
      <c r="K48" s="37"/>
    </row>
    <row r="49" spans="2:11" s="1" customFormat="1" ht="9.75" customHeight="1">
      <c r="B49" s="33"/>
      <c r="C49" s="34"/>
      <c r="D49" s="34"/>
      <c r="E49" s="34"/>
      <c r="F49" s="34"/>
      <c r="G49" s="34"/>
      <c r="H49" s="34"/>
      <c r="I49" s="89"/>
      <c r="J49" s="34"/>
      <c r="K49" s="37"/>
    </row>
    <row r="50" spans="2:11" s="1" customFormat="1" ht="29.25" customHeight="1">
      <c r="B50" s="33"/>
      <c r="C50" s="113" t="s">
        <v>83</v>
      </c>
      <c r="D50" s="103"/>
      <c r="E50" s="103"/>
      <c r="F50" s="103"/>
      <c r="G50" s="103"/>
      <c r="H50" s="103"/>
      <c r="I50" s="114"/>
      <c r="J50" s="115" t="s">
        <v>84</v>
      </c>
      <c r="K50" s="116"/>
    </row>
    <row r="51" spans="2:11" s="1" customFormat="1" ht="9.75" customHeight="1">
      <c r="B51" s="33"/>
      <c r="C51" s="34"/>
      <c r="D51" s="34"/>
      <c r="E51" s="34"/>
      <c r="F51" s="34"/>
      <c r="G51" s="34"/>
      <c r="H51" s="34"/>
      <c r="I51" s="89"/>
      <c r="J51" s="34"/>
      <c r="K51" s="37"/>
    </row>
    <row r="52" spans="2:47" s="1" customFormat="1" ht="29.25" customHeight="1">
      <c r="B52" s="33"/>
      <c r="C52" s="117" t="s">
        <v>85</v>
      </c>
      <c r="D52" s="34"/>
      <c r="E52" s="34"/>
      <c r="F52" s="34"/>
      <c r="G52" s="34"/>
      <c r="H52" s="34"/>
      <c r="I52" s="89"/>
      <c r="J52" s="99">
        <f>J81</f>
        <v>0</v>
      </c>
      <c r="K52" s="37"/>
      <c r="AU52" s="16" t="s">
        <v>86</v>
      </c>
    </row>
    <row r="53" spans="2:11" s="7" customFormat="1" ht="24.75" customHeight="1">
      <c r="B53" s="118"/>
      <c r="C53" s="119"/>
      <c r="D53" s="120" t="s">
        <v>87</v>
      </c>
      <c r="E53" s="121"/>
      <c r="F53" s="121"/>
      <c r="G53" s="121"/>
      <c r="H53" s="121"/>
      <c r="I53" s="122"/>
      <c r="J53" s="123">
        <f>J82</f>
        <v>0</v>
      </c>
      <c r="K53" s="124"/>
    </row>
    <row r="54" spans="2:11" s="8" customFormat="1" ht="19.5" customHeight="1">
      <c r="B54" s="125"/>
      <c r="C54" s="126"/>
      <c r="D54" s="127" t="s">
        <v>88</v>
      </c>
      <c r="E54" s="128"/>
      <c r="F54" s="128"/>
      <c r="G54" s="128"/>
      <c r="H54" s="128"/>
      <c r="I54" s="129"/>
      <c r="J54" s="130">
        <f>J83</f>
        <v>0</v>
      </c>
      <c r="K54" s="131"/>
    </row>
    <row r="55" spans="2:11" s="8" customFormat="1" ht="19.5" customHeight="1">
      <c r="B55" s="125"/>
      <c r="C55" s="126"/>
      <c r="D55" s="127" t="s">
        <v>89</v>
      </c>
      <c r="E55" s="128"/>
      <c r="F55" s="128"/>
      <c r="G55" s="128"/>
      <c r="H55" s="128"/>
      <c r="I55" s="129"/>
      <c r="J55" s="130">
        <f>J109</f>
        <v>0</v>
      </c>
      <c r="K55" s="131"/>
    </row>
    <row r="56" spans="2:11" s="8" customFormat="1" ht="19.5" customHeight="1">
      <c r="B56" s="125"/>
      <c r="C56" s="126"/>
      <c r="D56" s="127" t="s">
        <v>90</v>
      </c>
      <c r="E56" s="128"/>
      <c r="F56" s="128"/>
      <c r="G56" s="128"/>
      <c r="H56" s="128"/>
      <c r="I56" s="129"/>
      <c r="J56" s="130">
        <f>J128</f>
        <v>0</v>
      </c>
      <c r="K56" s="131"/>
    </row>
    <row r="57" spans="2:11" s="8" customFormat="1" ht="14.25" customHeight="1">
      <c r="B57" s="125"/>
      <c r="C57" s="126"/>
      <c r="D57" s="127" t="s">
        <v>91</v>
      </c>
      <c r="E57" s="128"/>
      <c r="F57" s="128"/>
      <c r="G57" s="128"/>
      <c r="H57" s="128"/>
      <c r="I57" s="129"/>
      <c r="J57" s="130">
        <f>J145</f>
        <v>0</v>
      </c>
      <c r="K57" s="131"/>
    </row>
    <row r="58" spans="2:11" s="8" customFormat="1" ht="19.5" customHeight="1">
      <c r="B58" s="125"/>
      <c r="C58" s="126"/>
      <c r="D58" s="127" t="s">
        <v>92</v>
      </c>
      <c r="E58" s="128"/>
      <c r="F58" s="128"/>
      <c r="G58" s="128"/>
      <c r="H58" s="128"/>
      <c r="I58" s="129"/>
      <c r="J58" s="130">
        <f>J148</f>
        <v>0</v>
      </c>
      <c r="K58" s="131"/>
    </row>
    <row r="59" spans="2:11" s="7" customFormat="1" ht="24.75" customHeight="1">
      <c r="B59" s="118"/>
      <c r="C59" s="119"/>
      <c r="D59" s="120" t="s">
        <v>93</v>
      </c>
      <c r="E59" s="121"/>
      <c r="F59" s="121"/>
      <c r="G59" s="121"/>
      <c r="H59" s="121"/>
      <c r="I59" s="122"/>
      <c r="J59" s="123">
        <f>J156</f>
        <v>0</v>
      </c>
      <c r="K59" s="124"/>
    </row>
    <row r="60" spans="2:11" s="8" customFormat="1" ht="19.5" customHeight="1">
      <c r="B60" s="125"/>
      <c r="C60" s="126"/>
      <c r="D60" s="127" t="s">
        <v>94</v>
      </c>
      <c r="E60" s="128"/>
      <c r="F60" s="128"/>
      <c r="G60" s="128"/>
      <c r="H60" s="128"/>
      <c r="I60" s="129"/>
      <c r="J60" s="130">
        <f>J157</f>
        <v>0</v>
      </c>
      <c r="K60" s="131"/>
    </row>
    <row r="61" spans="2:11" s="8" customFormat="1" ht="19.5" customHeight="1">
      <c r="B61" s="125"/>
      <c r="C61" s="126"/>
      <c r="D61" s="127" t="s">
        <v>95</v>
      </c>
      <c r="E61" s="128"/>
      <c r="F61" s="128"/>
      <c r="G61" s="128"/>
      <c r="H61" s="128"/>
      <c r="I61" s="129"/>
      <c r="J61" s="130">
        <f>J160</f>
        <v>0</v>
      </c>
      <c r="K61" s="131"/>
    </row>
    <row r="62" spans="2:11" s="8" customFormat="1" ht="19.5" customHeight="1">
      <c r="B62" s="125"/>
      <c r="C62" s="126"/>
      <c r="D62" s="127" t="s">
        <v>96</v>
      </c>
      <c r="E62" s="128"/>
      <c r="F62" s="128"/>
      <c r="G62" s="128"/>
      <c r="H62" s="128"/>
      <c r="I62" s="129"/>
      <c r="J62" s="130">
        <f>J163</f>
        <v>0</v>
      </c>
      <c r="K62" s="131"/>
    </row>
    <row r="63" spans="2:11" s="8" customFormat="1" ht="19.5" customHeight="1">
      <c r="B63" s="125"/>
      <c r="C63" s="126"/>
      <c r="D63" s="127" t="s">
        <v>97</v>
      </c>
      <c r="E63" s="128"/>
      <c r="F63" s="128"/>
      <c r="G63" s="128"/>
      <c r="H63" s="128"/>
      <c r="I63" s="129"/>
      <c r="J63" s="130">
        <f>J166</f>
        <v>0</v>
      </c>
      <c r="K63" s="131"/>
    </row>
    <row r="64" spans="2:11" s="1" customFormat="1" ht="21.75" customHeight="1">
      <c r="B64" s="33"/>
      <c r="C64" s="34"/>
      <c r="D64" s="34"/>
      <c r="E64" s="34"/>
      <c r="F64" s="34"/>
      <c r="G64" s="34"/>
      <c r="H64" s="34"/>
      <c r="I64" s="89"/>
      <c r="J64" s="34"/>
      <c r="K64" s="37"/>
    </row>
    <row r="65" spans="2:11" s="1" customFormat="1" ht="6.75" customHeight="1">
      <c r="B65" s="48"/>
      <c r="C65" s="49"/>
      <c r="D65" s="49"/>
      <c r="E65" s="49"/>
      <c r="F65" s="49"/>
      <c r="G65" s="49"/>
      <c r="H65" s="49"/>
      <c r="I65" s="110"/>
      <c r="J65" s="49"/>
      <c r="K65" s="50"/>
    </row>
    <row r="69" spans="2:12" s="1" customFormat="1" ht="6.75" customHeight="1">
      <c r="B69" s="51"/>
      <c r="C69" s="52"/>
      <c r="D69" s="52"/>
      <c r="E69" s="52"/>
      <c r="F69" s="52"/>
      <c r="G69" s="52"/>
      <c r="H69" s="52"/>
      <c r="I69" s="111"/>
      <c r="J69" s="52"/>
      <c r="K69" s="52"/>
      <c r="L69" s="33"/>
    </row>
    <row r="70" spans="2:12" s="1" customFormat="1" ht="36.75" customHeight="1">
      <c r="B70" s="33"/>
      <c r="C70" s="53" t="s">
        <v>98</v>
      </c>
      <c r="I70" s="132"/>
      <c r="L70" s="33"/>
    </row>
    <row r="71" spans="2:12" s="1" customFormat="1" ht="6.75" customHeight="1">
      <c r="B71" s="33"/>
      <c r="I71" s="132"/>
      <c r="L71" s="33"/>
    </row>
    <row r="72" spans="2:12" s="1" customFormat="1" ht="14.25" customHeight="1">
      <c r="B72" s="33"/>
      <c r="C72" s="55" t="s">
        <v>16</v>
      </c>
      <c r="I72" s="132"/>
      <c r="L72" s="33"/>
    </row>
    <row r="73" spans="2:12" s="1" customFormat="1" ht="23.25" customHeight="1">
      <c r="B73" s="33"/>
      <c r="E73" s="219" t="str">
        <f>E7</f>
        <v>Oprava MK ulice Na Mělách Městečko</v>
      </c>
      <c r="F73" s="201"/>
      <c r="G73" s="201"/>
      <c r="H73" s="201"/>
      <c r="I73" s="132"/>
      <c r="L73" s="33"/>
    </row>
    <row r="74" spans="2:12" s="1" customFormat="1" ht="6.75" customHeight="1">
      <c r="B74" s="33"/>
      <c r="I74" s="132"/>
      <c r="L74" s="33"/>
    </row>
    <row r="75" spans="2:12" s="1" customFormat="1" ht="18" customHeight="1">
      <c r="B75" s="33"/>
      <c r="C75" s="55" t="s">
        <v>23</v>
      </c>
      <c r="F75" s="133" t="str">
        <f>F10</f>
        <v>Nespeky </v>
      </c>
      <c r="I75" s="134" t="s">
        <v>25</v>
      </c>
      <c r="J75" s="59" t="str">
        <f>IF(J10="","",J10)</f>
        <v>19.6.2016</v>
      </c>
      <c r="L75" s="33"/>
    </row>
    <row r="76" spans="2:12" s="1" customFormat="1" ht="6.75" customHeight="1">
      <c r="B76" s="33"/>
      <c r="I76" s="132"/>
      <c r="L76" s="33"/>
    </row>
    <row r="77" spans="2:12" s="1" customFormat="1" ht="15">
      <c r="B77" s="33"/>
      <c r="C77" s="55" t="s">
        <v>29</v>
      </c>
      <c r="F77" s="133" t="str">
        <f>E13</f>
        <v>Obec Nespeky </v>
      </c>
      <c r="I77" s="134" t="s">
        <v>35</v>
      </c>
      <c r="J77" s="133" t="str">
        <f>E19</f>
        <v>Ing. Roman Tichovský </v>
      </c>
      <c r="L77" s="33"/>
    </row>
    <row r="78" spans="2:12" s="1" customFormat="1" ht="14.25" customHeight="1">
      <c r="B78" s="33"/>
      <c r="C78" s="55" t="s">
        <v>33</v>
      </c>
      <c r="F78" s="133">
        <f>IF(E16="","",E16)</f>
      </c>
      <c r="I78" s="132"/>
      <c r="L78" s="33"/>
    </row>
    <row r="79" spans="2:12" s="1" customFormat="1" ht="9.75" customHeight="1">
      <c r="B79" s="33"/>
      <c r="I79" s="132"/>
      <c r="L79" s="33"/>
    </row>
    <row r="80" spans="2:20" s="9" customFormat="1" ht="29.25" customHeight="1">
      <c r="B80" s="135"/>
      <c r="C80" s="136" t="s">
        <v>99</v>
      </c>
      <c r="D80" s="137" t="s">
        <v>59</v>
      </c>
      <c r="E80" s="137" t="s">
        <v>55</v>
      </c>
      <c r="F80" s="137" t="s">
        <v>100</v>
      </c>
      <c r="G80" s="137" t="s">
        <v>101</v>
      </c>
      <c r="H80" s="137" t="s">
        <v>102</v>
      </c>
      <c r="I80" s="138" t="s">
        <v>103</v>
      </c>
      <c r="J80" s="137" t="s">
        <v>84</v>
      </c>
      <c r="K80" s="139" t="s">
        <v>104</v>
      </c>
      <c r="L80" s="135"/>
      <c r="M80" s="66" t="s">
        <v>105</v>
      </c>
      <c r="N80" s="67" t="s">
        <v>44</v>
      </c>
      <c r="O80" s="67" t="s">
        <v>106</v>
      </c>
      <c r="P80" s="67" t="s">
        <v>107</v>
      </c>
      <c r="Q80" s="67" t="s">
        <v>108</v>
      </c>
      <c r="R80" s="67" t="s">
        <v>109</v>
      </c>
      <c r="S80" s="67" t="s">
        <v>110</v>
      </c>
      <c r="T80" s="68" t="s">
        <v>111</v>
      </c>
    </row>
    <row r="81" spans="2:63" s="1" customFormat="1" ht="29.25" customHeight="1">
      <c r="B81" s="33"/>
      <c r="C81" s="70" t="s">
        <v>85</v>
      </c>
      <c r="I81" s="132"/>
      <c r="J81" s="140">
        <f>BK81</f>
        <v>0</v>
      </c>
      <c r="L81" s="33"/>
      <c r="M81" s="69"/>
      <c r="N81" s="60"/>
      <c r="O81" s="60"/>
      <c r="P81" s="141">
        <f>P82+P156</f>
        <v>0</v>
      </c>
      <c r="Q81" s="60"/>
      <c r="R81" s="141">
        <f>R82+R156</f>
        <v>362.3337940910001</v>
      </c>
      <c r="S81" s="60"/>
      <c r="T81" s="142">
        <f>T82+T156</f>
        <v>561.81332</v>
      </c>
      <c r="AT81" s="16" t="s">
        <v>73</v>
      </c>
      <c r="AU81" s="16" t="s">
        <v>86</v>
      </c>
      <c r="BK81" s="143">
        <f>BK82+BK156</f>
        <v>0</v>
      </c>
    </row>
    <row r="82" spans="2:63" s="10" customFormat="1" ht="36.75" customHeight="1">
      <c r="B82" s="144"/>
      <c r="D82" s="145" t="s">
        <v>73</v>
      </c>
      <c r="E82" s="146" t="s">
        <v>112</v>
      </c>
      <c r="F82" s="146" t="s">
        <v>113</v>
      </c>
      <c r="I82" s="147"/>
      <c r="J82" s="148">
        <f>BK82</f>
        <v>0</v>
      </c>
      <c r="L82" s="144"/>
      <c r="M82" s="149"/>
      <c r="N82" s="150"/>
      <c r="O82" s="150"/>
      <c r="P82" s="151">
        <f>P83+P109+P128+P148</f>
        <v>0</v>
      </c>
      <c r="Q82" s="150"/>
      <c r="R82" s="151">
        <f>R83+R109+R128+R148</f>
        <v>362.3337940910001</v>
      </c>
      <c r="S82" s="150"/>
      <c r="T82" s="152">
        <f>T83+T109+T128+T148</f>
        <v>561.81332</v>
      </c>
      <c r="AR82" s="145" t="s">
        <v>22</v>
      </c>
      <c r="AT82" s="153" t="s">
        <v>73</v>
      </c>
      <c r="AU82" s="153" t="s">
        <v>74</v>
      </c>
      <c r="AY82" s="145" t="s">
        <v>114</v>
      </c>
      <c r="BK82" s="154">
        <f>BK83+BK109+BK128+BK148</f>
        <v>0</v>
      </c>
    </row>
    <row r="83" spans="2:63" s="10" customFormat="1" ht="19.5" customHeight="1">
      <c r="B83" s="144"/>
      <c r="D83" s="155" t="s">
        <v>73</v>
      </c>
      <c r="E83" s="156" t="s">
        <v>22</v>
      </c>
      <c r="F83" s="156" t="s">
        <v>115</v>
      </c>
      <c r="I83" s="147"/>
      <c r="J83" s="157">
        <f>BK83</f>
        <v>0</v>
      </c>
      <c r="L83" s="144"/>
      <c r="M83" s="149"/>
      <c r="N83" s="150"/>
      <c r="O83" s="150"/>
      <c r="P83" s="151">
        <f>SUM(P84:P108)</f>
        <v>0</v>
      </c>
      <c r="Q83" s="150"/>
      <c r="R83" s="151">
        <f>SUM(R84:R108)</f>
        <v>0.0924</v>
      </c>
      <c r="S83" s="150"/>
      <c r="T83" s="152">
        <f>SUM(T84:T108)</f>
        <v>500.192</v>
      </c>
      <c r="AR83" s="145" t="s">
        <v>22</v>
      </c>
      <c r="AT83" s="153" t="s">
        <v>73</v>
      </c>
      <c r="AU83" s="153" t="s">
        <v>22</v>
      </c>
      <c r="AY83" s="145" t="s">
        <v>114</v>
      </c>
      <c r="BK83" s="154">
        <f>SUM(BK84:BK108)</f>
        <v>0</v>
      </c>
    </row>
    <row r="84" spans="2:65" s="1" customFormat="1" ht="22.5" customHeight="1">
      <c r="B84" s="158"/>
      <c r="C84" s="159" t="s">
        <v>116</v>
      </c>
      <c r="D84" s="159" t="s">
        <v>117</v>
      </c>
      <c r="E84" s="160" t="s">
        <v>118</v>
      </c>
      <c r="F84" s="161" t="s">
        <v>119</v>
      </c>
      <c r="G84" s="162" t="s">
        <v>120</v>
      </c>
      <c r="H84" s="163">
        <v>616</v>
      </c>
      <c r="I84" s="164"/>
      <c r="J84" s="165">
        <f>ROUND(I84*H84,2)</f>
        <v>0</v>
      </c>
      <c r="K84" s="161" t="s">
        <v>121</v>
      </c>
      <c r="L84" s="33"/>
      <c r="M84" s="166" t="s">
        <v>20</v>
      </c>
      <c r="N84" s="167" t="s">
        <v>45</v>
      </c>
      <c r="O84" s="34"/>
      <c r="P84" s="168">
        <f>O84*H84</f>
        <v>0</v>
      </c>
      <c r="Q84" s="168">
        <v>0</v>
      </c>
      <c r="R84" s="168">
        <f>Q84*H84</f>
        <v>0</v>
      </c>
      <c r="S84" s="168">
        <v>0.24</v>
      </c>
      <c r="T84" s="169">
        <f>S84*H84</f>
        <v>147.84</v>
      </c>
      <c r="AR84" s="16" t="s">
        <v>122</v>
      </c>
      <c r="AT84" s="16" t="s">
        <v>117</v>
      </c>
      <c r="AU84" s="16" t="s">
        <v>80</v>
      </c>
      <c r="AY84" s="16" t="s">
        <v>114</v>
      </c>
      <c r="BE84" s="170">
        <f>IF(N84="základní",J84,0)</f>
        <v>0</v>
      </c>
      <c r="BF84" s="170">
        <f>IF(N84="snížená",J84,0)</f>
        <v>0</v>
      </c>
      <c r="BG84" s="170">
        <f>IF(N84="zákl. přenesená",J84,0)</f>
        <v>0</v>
      </c>
      <c r="BH84" s="170">
        <f>IF(N84="sníž. přenesená",J84,0)</f>
        <v>0</v>
      </c>
      <c r="BI84" s="170">
        <f>IF(N84="nulová",J84,0)</f>
        <v>0</v>
      </c>
      <c r="BJ84" s="16" t="s">
        <v>22</v>
      </c>
      <c r="BK84" s="170">
        <f>ROUND(I84*H84,2)</f>
        <v>0</v>
      </c>
      <c r="BL84" s="16" t="s">
        <v>122</v>
      </c>
      <c r="BM84" s="16" t="s">
        <v>123</v>
      </c>
    </row>
    <row r="85" spans="2:47" s="1" customFormat="1" ht="42" customHeight="1">
      <c r="B85" s="33"/>
      <c r="D85" s="171" t="s">
        <v>124</v>
      </c>
      <c r="F85" s="172" t="s">
        <v>125</v>
      </c>
      <c r="I85" s="132"/>
      <c r="L85" s="33"/>
      <c r="M85" s="62"/>
      <c r="N85" s="34"/>
      <c r="O85" s="34"/>
      <c r="P85" s="34"/>
      <c r="Q85" s="34"/>
      <c r="R85" s="34"/>
      <c r="S85" s="34"/>
      <c r="T85" s="63"/>
      <c r="AT85" s="16" t="s">
        <v>124</v>
      </c>
      <c r="AU85" s="16" t="s">
        <v>80</v>
      </c>
    </row>
    <row r="86" spans="2:65" s="1" customFormat="1" ht="22.5" customHeight="1">
      <c r="B86" s="158"/>
      <c r="C86" s="159" t="s">
        <v>126</v>
      </c>
      <c r="D86" s="159" t="s">
        <v>117</v>
      </c>
      <c r="E86" s="160" t="s">
        <v>127</v>
      </c>
      <c r="F86" s="161" t="s">
        <v>128</v>
      </c>
      <c r="G86" s="162" t="s">
        <v>120</v>
      </c>
      <c r="H86" s="163">
        <v>616</v>
      </c>
      <c r="I86" s="164"/>
      <c r="J86" s="165">
        <f>ROUND(I86*H86,2)</f>
        <v>0</v>
      </c>
      <c r="K86" s="161" t="s">
        <v>121</v>
      </c>
      <c r="L86" s="33"/>
      <c r="M86" s="166" t="s">
        <v>20</v>
      </c>
      <c r="N86" s="167" t="s">
        <v>45</v>
      </c>
      <c r="O86" s="34"/>
      <c r="P86" s="168">
        <f>O86*H86</f>
        <v>0</v>
      </c>
      <c r="Q86" s="168">
        <v>0</v>
      </c>
      <c r="R86" s="168">
        <f>Q86*H86</f>
        <v>0</v>
      </c>
      <c r="S86" s="168">
        <v>0.316</v>
      </c>
      <c r="T86" s="169">
        <f>S86*H86</f>
        <v>194.656</v>
      </c>
      <c r="AR86" s="16" t="s">
        <v>122</v>
      </c>
      <c r="AT86" s="16" t="s">
        <v>117</v>
      </c>
      <c r="AU86" s="16" t="s">
        <v>80</v>
      </c>
      <c r="AY86" s="16" t="s">
        <v>114</v>
      </c>
      <c r="BE86" s="170">
        <f>IF(N86="základní",J86,0)</f>
        <v>0</v>
      </c>
      <c r="BF86" s="170">
        <f>IF(N86="snížená",J86,0)</f>
        <v>0</v>
      </c>
      <c r="BG86" s="170">
        <f>IF(N86="zákl. přenesená",J86,0)</f>
        <v>0</v>
      </c>
      <c r="BH86" s="170">
        <f>IF(N86="sníž. přenesená",J86,0)</f>
        <v>0</v>
      </c>
      <c r="BI86" s="170">
        <f>IF(N86="nulová",J86,0)</f>
        <v>0</v>
      </c>
      <c r="BJ86" s="16" t="s">
        <v>22</v>
      </c>
      <c r="BK86" s="170">
        <f>ROUND(I86*H86,2)</f>
        <v>0</v>
      </c>
      <c r="BL86" s="16" t="s">
        <v>122</v>
      </c>
      <c r="BM86" s="16" t="s">
        <v>129</v>
      </c>
    </row>
    <row r="87" spans="2:47" s="1" customFormat="1" ht="42" customHeight="1">
      <c r="B87" s="33"/>
      <c r="D87" s="171" t="s">
        <v>124</v>
      </c>
      <c r="F87" s="172" t="s">
        <v>130</v>
      </c>
      <c r="I87" s="132"/>
      <c r="L87" s="33"/>
      <c r="M87" s="62"/>
      <c r="N87" s="34"/>
      <c r="O87" s="34"/>
      <c r="P87" s="34"/>
      <c r="Q87" s="34"/>
      <c r="R87" s="34"/>
      <c r="S87" s="34"/>
      <c r="T87" s="63"/>
      <c r="AT87" s="16" t="s">
        <v>124</v>
      </c>
      <c r="AU87" s="16" t="s">
        <v>80</v>
      </c>
    </row>
    <row r="88" spans="2:65" s="1" customFormat="1" ht="22.5" customHeight="1">
      <c r="B88" s="158"/>
      <c r="C88" s="159" t="s">
        <v>80</v>
      </c>
      <c r="D88" s="159" t="s">
        <v>117</v>
      </c>
      <c r="E88" s="160" t="s">
        <v>131</v>
      </c>
      <c r="F88" s="161" t="s">
        <v>132</v>
      </c>
      <c r="G88" s="162" t="s">
        <v>120</v>
      </c>
      <c r="H88" s="163">
        <v>1539</v>
      </c>
      <c r="I88" s="164"/>
      <c r="J88" s="165">
        <f>ROUND(I88*H88,2)</f>
        <v>0</v>
      </c>
      <c r="K88" s="161" t="s">
        <v>20</v>
      </c>
      <c r="L88" s="33"/>
      <c r="M88" s="166" t="s">
        <v>20</v>
      </c>
      <c r="N88" s="167" t="s">
        <v>45</v>
      </c>
      <c r="O88" s="34"/>
      <c r="P88" s="168">
        <f>O88*H88</f>
        <v>0</v>
      </c>
      <c r="Q88" s="168">
        <v>0</v>
      </c>
      <c r="R88" s="168">
        <f>Q88*H88</f>
        <v>0</v>
      </c>
      <c r="S88" s="168">
        <v>0</v>
      </c>
      <c r="T88" s="169">
        <f>S88*H88</f>
        <v>0</v>
      </c>
      <c r="AR88" s="16" t="s">
        <v>122</v>
      </c>
      <c r="AT88" s="16" t="s">
        <v>117</v>
      </c>
      <c r="AU88" s="16" t="s">
        <v>80</v>
      </c>
      <c r="AY88" s="16" t="s">
        <v>114</v>
      </c>
      <c r="BE88" s="170">
        <f>IF(N88="základní",J88,0)</f>
        <v>0</v>
      </c>
      <c r="BF88" s="170">
        <f>IF(N88="snížená",J88,0)</f>
        <v>0</v>
      </c>
      <c r="BG88" s="170">
        <f>IF(N88="zákl. přenesená",J88,0)</f>
        <v>0</v>
      </c>
      <c r="BH88" s="170">
        <f>IF(N88="sníž. přenesená",J88,0)</f>
        <v>0</v>
      </c>
      <c r="BI88" s="170">
        <f>IF(N88="nulová",J88,0)</f>
        <v>0</v>
      </c>
      <c r="BJ88" s="16" t="s">
        <v>22</v>
      </c>
      <c r="BK88" s="170">
        <f>ROUND(I88*H88,2)</f>
        <v>0</v>
      </c>
      <c r="BL88" s="16" t="s">
        <v>122</v>
      </c>
      <c r="BM88" s="16" t="s">
        <v>133</v>
      </c>
    </row>
    <row r="89" spans="2:47" s="1" customFormat="1" ht="22.5" customHeight="1">
      <c r="B89" s="33"/>
      <c r="D89" s="173" t="s">
        <v>124</v>
      </c>
      <c r="F89" s="174" t="s">
        <v>132</v>
      </c>
      <c r="I89" s="132"/>
      <c r="L89" s="33"/>
      <c r="M89" s="62"/>
      <c r="N89" s="34"/>
      <c r="O89" s="34"/>
      <c r="P89" s="34"/>
      <c r="Q89" s="34"/>
      <c r="R89" s="34"/>
      <c r="S89" s="34"/>
      <c r="T89" s="63"/>
      <c r="AT89" s="16" t="s">
        <v>124</v>
      </c>
      <c r="AU89" s="16" t="s">
        <v>80</v>
      </c>
    </row>
    <row r="90" spans="2:51" s="11" customFormat="1" ht="22.5" customHeight="1">
      <c r="B90" s="175"/>
      <c r="D90" s="171" t="s">
        <v>134</v>
      </c>
      <c r="E90" s="176" t="s">
        <v>20</v>
      </c>
      <c r="F90" s="177" t="s">
        <v>135</v>
      </c>
      <c r="H90" s="178">
        <v>1539</v>
      </c>
      <c r="I90" s="179"/>
      <c r="L90" s="175"/>
      <c r="M90" s="180"/>
      <c r="N90" s="181"/>
      <c r="O90" s="181"/>
      <c r="P90" s="181"/>
      <c r="Q90" s="181"/>
      <c r="R90" s="181"/>
      <c r="S90" s="181"/>
      <c r="T90" s="182"/>
      <c r="AT90" s="183" t="s">
        <v>134</v>
      </c>
      <c r="AU90" s="183" t="s">
        <v>80</v>
      </c>
      <c r="AV90" s="11" t="s">
        <v>80</v>
      </c>
      <c r="AW90" s="11" t="s">
        <v>38</v>
      </c>
      <c r="AX90" s="11" t="s">
        <v>22</v>
      </c>
      <c r="AY90" s="183" t="s">
        <v>114</v>
      </c>
    </row>
    <row r="91" spans="2:65" s="1" customFormat="1" ht="22.5" customHeight="1">
      <c r="B91" s="158"/>
      <c r="C91" s="159" t="s">
        <v>136</v>
      </c>
      <c r="D91" s="159" t="s">
        <v>117</v>
      </c>
      <c r="E91" s="160" t="s">
        <v>137</v>
      </c>
      <c r="F91" s="161" t="s">
        <v>138</v>
      </c>
      <c r="G91" s="162" t="s">
        <v>120</v>
      </c>
      <c r="H91" s="163">
        <v>308</v>
      </c>
      <c r="I91" s="164"/>
      <c r="J91" s="165">
        <f>ROUND(I91*H91,2)</f>
        <v>0</v>
      </c>
      <c r="K91" s="161" t="s">
        <v>121</v>
      </c>
      <c r="L91" s="33"/>
      <c r="M91" s="166" t="s">
        <v>20</v>
      </c>
      <c r="N91" s="167" t="s">
        <v>45</v>
      </c>
      <c r="O91" s="34"/>
      <c r="P91" s="168">
        <f>O91*H91</f>
        <v>0</v>
      </c>
      <c r="Q91" s="168">
        <v>0.0003</v>
      </c>
      <c r="R91" s="168">
        <f>Q91*H91</f>
        <v>0.0924</v>
      </c>
      <c r="S91" s="168">
        <v>0.512</v>
      </c>
      <c r="T91" s="169">
        <f>S91*H91</f>
        <v>157.696</v>
      </c>
      <c r="AR91" s="16" t="s">
        <v>122</v>
      </c>
      <c r="AT91" s="16" t="s">
        <v>117</v>
      </c>
      <c r="AU91" s="16" t="s">
        <v>80</v>
      </c>
      <c r="AY91" s="16" t="s">
        <v>114</v>
      </c>
      <c r="BE91" s="170">
        <f>IF(N91="základní",J91,0)</f>
        <v>0</v>
      </c>
      <c r="BF91" s="170">
        <f>IF(N91="snížená",J91,0)</f>
        <v>0</v>
      </c>
      <c r="BG91" s="170">
        <f>IF(N91="zákl. přenesená",J91,0)</f>
        <v>0</v>
      </c>
      <c r="BH91" s="170">
        <f>IF(N91="sníž. přenesená",J91,0)</f>
        <v>0</v>
      </c>
      <c r="BI91" s="170">
        <f>IF(N91="nulová",J91,0)</f>
        <v>0</v>
      </c>
      <c r="BJ91" s="16" t="s">
        <v>22</v>
      </c>
      <c r="BK91" s="170">
        <f>ROUND(I91*H91,2)</f>
        <v>0</v>
      </c>
      <c r="BL91" s="16" t="s">
        <v>122</v>
      </c>
      <c r="BM91" s="16" t="s">
        <v>139</v>
      </c>
    </row>
    <row r="92" spans="2:47" s="1" customFormat="1" ht="30" customHeight="1">
      <c r="B92" s="33"/>
      <c r="D92" s="171" t="s">
        <v>124</v>
      </c>
      <c r="F92" s="172" t="s">
        <v>140</v>
      </c>
      <c r="I92" s="132"/>
      <c r="L92" s="33"/>
      <c r="M92" s="62"/>
      <c r="N92" s="34"/>
      <c r="O92" s="34"/>
      <c r="P92" s="34"/>
      <c r="Q92" s="34"/>
      <c r="R92" s="34"/>
      <c r="S92" s="34"/>
      <c r="T92" s="63"/>
      <c r="AT92" s="16" t="s">
        <v>124</v>
      </c>
      <c r="AU92" s="16" t="s">
        <v>80</v>
      </c>
    </row>
    <row r="93" spans="2:65" s="1" customFormat="1" ht="22.5" customHeight="1">
      <c r="B93" s="158"/>
      <c r="C93" s="159" t="s">
        <v>141</v>
      </c>
      <c r="D93" s="159" t="s">
        <v>117</v>
      </c>
      <c r="E93" s="160" t="s">
        <v>142</v>
      </c>
      <c r="F93" s="161" t="s">
        <v>143</v>
      </c>
      <c r="G93" s="162" t="s">
        <v>144</v>
      </c>
      <c r="H93" s="163">
        <v>2.1</v>
      </c>
      <c r="I93" s="164"/>
      <c r="J93" s="165">
        <f>ROUND(I93*H93,2)</f>
        <v>0</v>
      </c>
      <c r="K93" s="161" t="s">
        <v>121</v>
      </c>
      <c r="L93" s="33"/>
      <c r="M93" s="166" t="s">
        <v>20</v>
      </c>
      <c r="N93" s="167" t="s">
        <v>45</v>
      </c>
      <c r="O93" s="34"/>
      <c r="P93" s="168">
        <f>O93*H93</f>
        <v>0</v>
      </c>
      <c r="Q93" s="168">
        <v>0</v>
      </c>
      <c r="R93" s="168">
        <f>Q93*H93</f>
        <v>0</v>
      </c>
      <c r="S93" s="168">
        <v>0</v>
      </c>
      <c r="T93" s="169">
        <f>S93*H93</f>
        <v>0</v>
      </c>
      <c r="AR93" s="16" t="s">
        <v>122</v>
      </c>
      <c r="AT93" s="16" t="s">
        <v>117</v>
      </c>
      <c r="AU93" s="16" t="s">
        <v>80</v>
      </c>
      <c r="AY93" s="16" t="s">
        <v>114</v>
      </c>
      <c r="BE93" s="170">
        <f>IF(N93="základní",J93,0)</f>
        <v>0</v>
      </c>
      <c r="BF93" s="170">
        <f>IF(N93="snížená",J93,0)</f>
        <v>0</v>
      </c>
      <c r="BG93" s="170">
        <f>IF(N93="zákl. přenesená",J93,0)</f>
        <v>0</v>
      </c>
      <c r="BH93" s="170">
        <f>IF(N93="sníž. přenesená",J93,0)</f>
        <v>0</v>
      </c>
      <c r="BI93" s="170">
        <f>IF(N93="nulová",J93,0)</f>
        <v>0</v>
      </c>
      <c r="BJ93" s="16" t="s">
        <v>22</v>
      </c>
      <c r="BK93" s="170">
        <f>ROUND(I93*H93,2)</f>
        <v>0</v>
      </c>
      <c r="BL93" s="16" t="s">
        <v>122</v>
      </c>
      <c r="BM93" s="16" t="s">
        <v>145</v>
      </c>
    </row>
    <row r="94" spans="2:47" s="1" customFormat="1" ht="30" customHeight="1">
      <c r="B94" s="33"/>
      <c r="D94" s="173" t="s">
        <v>124</v>
      </c>
      <c r="F94" s="174" t="s">
        <v>146</v>
      </c>
      <c r="I94" s="132"/>
      <c r="L94" s="33"/>
      <c r="M94" s="62"/>
      <c r="N94" s="34"/>
      <c r="O94" s="34"/>
      <c r="P94" s="34"/>
      <c r="Q94" s="34"/>
      <c r="R94" s="34"/>
      <c r="S94" s="34"/>
      <c r="T94" s="63"/>
      <c r="AT94" s="16" t="s">
        <v>124</v>
      </c>
      <c r="AU94" s="16" t="s">
        <v>80</v>
      </c>
    </row>
    <row r="95" spans="2:51" s="11" customFormat="1" ht="22.5" customHeight="1">
      <c r="B95" s="175"/>
      <c r="D95" s="171" t="s">
        <v>134</v>
      </c>
      <c r="E95" s="176" t="s">
        <v>20</v>
      </c>
      <c r="F95" s="177" t="s">
        <v>147</v>
      </c>
      <c r="H95" s="178">
        <v>2.1</v>
      </c>
      <c r="I95" s="179"/>
      <c r="L95" s="175"/>
      <c r="M95" s="180"/>
      <c r="N95" s="181"/>
      <c r="O95" s="181"/>
      <c r="P95" s="181"/>
      <c r="Q95" s="181"/>
      <c r="R95" s="181"/>
      <c r="S95" s="181"/>
      <c r="T95" s="182"/>
      <c r="AT95" s="183" t="s">
        <v>134</v>
      </c>
      <c r="AU95" s="183" t="s">
        <v>80</v>
      </c>
      <c r="AV95" s="11" t="s">
        <v>80</v>
      </c>
      <c r="AW95" s="11" t="s">
        <v>38</v>
      </c>
      <c r="AX95" s="11" t="s">
        <v>22</v>
      </c>
      <c r="AY95" s="183" t="s">
        <v>114</v>
      </c>
    </row>
    <row r="96" spans="2:65" s="1" customFormat="1" ht="22.5" customHeight="1">
      <c r="B96" s="158"/>
      <c r="C96" s="159" t="s">
        <v>148</v>
      </c>
      <c r="D96" s="159" t="s">
        <v>117</v>
      </c>
      <c r="E96" s="160" t="s">
        <v>149</v>
      </c>
      <c r="F96" s="161" t="s">
        <v>150</v>
      </c>
      <c r="G96" s="162" t="s">
        <v>144</v>
      </c>
      <c r="H96" s="163">
        <v>2.1</v>
      </c>
      <c r="I96" s="164"/>
      <c r="J96" s="165">
        <f>ROUND(I96*H96,2)</f>
        <v>0</v>
      </c>
      <c r="K96" s="161" t="s">
        <v>20</v>
      </c>
      <c r="L96" s="33"/>
      <c r="M96" s="166" t="s">
        <v>20</v>
      </c>
      <c r="N96" s="167" t="s">
        <v>45</v>
      </c>
      <c r="O96" s="34"/>
      <c r="P96" s="168">
        <f>O96*H96</f>
        <v>0</v>
      </c>
      <c r="Q96" s="168">
        <v>0</v>
      </c>
      <c r="R96" s="168">
        <f>Q96*H96</f>
        <v>0</v>
      </c>
      <c r="S96" s="168">
        <v>0</v>
      </c>
      <c r="T96" s="169">
        <f>S96*H96</f>
        <v>0</v>
      </c>
      <c r="AR96" s="16" t="s">
        <v>122</v>
      </c>
      <c r="AT96" s="16" t="s">
        <v>117</v>
      </c>
      <c r="AU96" s="16" t="s">
        <v>80</v>
      </c>
      <c r="AY96" s="16" t="s">
        <v>114</v>
      </c>
      <c r="BE96" s="170">
        <f>IF(N96="základní",J96,0)</f>
        <v>0</v>
      </c>
      <c r="BF96" s="170">
        <f>IF(N96="snížená",J96,0)</f>
        <v>0</v>
      </c>
      <c r="BG96" s="170">
        <f>IF(N96="zákl. přenesená",J96,0)</f>
        <v>0</v>
      </c>
      <c r="BH96" s="170">
        <f>IF(N96="sníž. přenesená",J96,0)</f>
        <v>0</v>
      </c>
      <c r="BI96" s="170">
        <f>IF(N96="nulová",J96,0)</f>
        <v>0</v>
      </c>
      <c r="BJ96" s="16" t="s">
        <v>22</v>
      </c>
      <c r="BK96" s="170">
        <f>ROUND(I96*H96,2)</f>
        <v>0</v>
      </c>
      <c r="BL96" s="16" t="s">
        <v>122</v>
      </c>
      <c r="BM96" s="16" t="s">
        <v>151</v>
      </c>
    </row>
    <row r="97" spans="2:47" s="1" customFormat="1" ht="22.5" customHeight="1">
      <c r="B97" s="33"/>
      <c r="D97" s="173" t="s">
        <v>124</v>
      </c>
      <c r="F97" s="174" t="s">
        <v>150</v>
      </c>
      <c r="I97" s="132"/>
      <c r="L97" s="33"/>
      <c r="M97" s="62"/>
      <c r="N97" s="34"/>
      <c r="O97" s="34"/>
      <c r="P97" s="34"/>
      <c r="Q97" s="34"/>
      <c r="R97" s="34"/>
      <c r="S97" s="34"/>
      <c r="T97" s="63"/>
      <c r="AT97" s="16" t="s">
        <v>124</v>
      </c>
      <c r="AU97" s="16" t="s">
        <v>80</v>
      </c>
    </row>
    <row r="98" spans="2:51" s="11" customFormat="1" ht="22.5" customHeight="1">
      <c r="B98" s="175"/>
      <c r="D98" s="173" t="s">
        <v>134</v>
      </c>
      <c r="E98" s="183" t="s">
        <v>20</v>
      </c>
      <c r="F98" s="184" t="s">
        <v>152</v>
      </c>
      <c r="H98" s="185">
        <v>2.1</v>
      </c>
      <c r="I98" s="179"/>
      <c r="L98" s="175"/>
      <c r="M98" s="180"/>
      <c r="N98" s="181"/>
      <c r="O98" s="181"/>
      <c r="P98" s="181"/>
      <c r="Q98" s="181"/>
      <c r="R98" s="181"/>
      <c r="S98" s="181"/>
      <c r="T98" s="182"/>
      <c r="AT98" s="183" t="s">
        <v>134</v>
      </c>
      <c r="AU98" s="183" t="s">
        <v>80</v>
      </c>
      <c r="AV98" s="11" t="s">
        <v>80</v>
      </c>
      <c r="AW98" s="11" t="s">
        <v>38</v>
      </c>
      <c r="AX98" s="11" t="s">
        <v>74</v>
      </c>
      <c r="AY98" s="183" t="s">
        <v>114</v>
      </c>
    </row>
    <row r="99" spans="2:51" s="12" customFormat="1" ht="22.5" customHeight="1">
      <c r="B99" s="186"/>
      <c r="D99" s="171" t="s">
        <v>134</v>
      </c>
      <c r="E99" s="187" t="s">
        <v>20</v>
      </c>
      <c r="F99" s="188" t="s">
        <v>153</v>
      </c>
      <c r="H99" s="189">
        <v>2.1</v>
      </c>
      <c r="I99" s="190"/>
      <c r="L99" s="186"/>
      <c r="M99" s="191"/>
      <c r="N99" s="192"/>
      <c r="O99" s="192"/>
      <c r="P99" s="192"/>
      <c r="Q99" s="192"/>
      <c r="R99" s="192"/>
      <c r="S99" s="192"/>
      <c r="T99" s="193"/>
      <c r="AT99" s="194" t="s">
        <v>134</v>
      </c>
      <c r="AU99" s="194" t="s">
        <v>80</v>
      </c>
      <c r="AV99" s="12" t="s">
        <v>122</v>
      </c>
      <c r="AW99" s="12" t="s">
        <v>38</v>
      </c>
      <c r="AX99" s="12" t="s">
        <v>22</v>
      </c>
      <c r="AY99" s="194" t="s">
        <v>114</v>
      </c>
    </row>
    <row r="100" spans="2:65" s="1" customFormat="1" ht="22.5" customHeight="1">
      <c r="B100" s="158"/>
      <c r="C100" s="159" t="s">
        <v>122</v>
      </c>
      <c r="D100" s="159" t="s">
        <v>117</v>
      </c>
      <c r="E100" s="160" t="s">
        <v>154</v>
      </c>
      <c r="F100" s="161" t="s">
        <v>155</v>
      </c>
      <c r="G100" s="162" t="s">
        <v>144</v>
      </c>
      <c r="H100" s="163">
        <v>2.1</v>
      </c>
      <c r="I100" s="164"/>
      <c r="J100" s="165">
        <f>ROUND(I100*H100,2)</f>
        <v>0</v>
      </c>
      <c r="K100" s="161" t="s">
        <v>20</v>
      </c>
      <c r="L100" s="33"/>
      <c r="M100" s="166" t="s">
        <v>20</v>
      </c>
      <c r="N100" s="167" t="s">
        <v>45</v>
      </c>
      <c r="O100" s="34"/>
      <c r="P100" s="168">
        <f>O100*H100</f>
        <v>0</v>
      </c>
      <c r="Q100" s="168">
        <v>0</v>
      </c>
      <c r="R100" s="168">
        <f>Q100*H100</f>
        <v>0</v>
      </c>
      <c r="S100" s="168">
        <v>0</v>
      </c>
      <c r="T100" s="169">
        <f>S100*H100</f>
        <v>0</v>
      </c>
      <c r="AR100" s="16" t="s">
        <v>122</v>
      </c>
      <c r="AT100" s="16" t="s">
        <v>117</v>
      </c>
      <c r="AU100" s="16" t="s">
        <v>80</v>
      </c>
      <c r="AY100" s="16" t="s">
        <v>114</v>
      </c>
      <c r="BE100" s="170">
        <f>IF(N100="základní",J100,0)</f>
        <v>0</v>
      </c>
      <c r="BF100" s="170">
        <f>IF(N100="snížená",J100,0)</f>
        <v>0</v>
      </c>
      <c r="BG100" s="170">
        <f>IF(N100="zákl. přenesená",J100,0)</f>
        <v>0</v>
      </c>
      <c r="BH100" s="170">
        <f>IF(N100="sníž. přenesená",J100,0)</f>
        <v>0</v>
      </c>
      <c r="BI100" s="170">
        <f>IF(N100="nulová",J100,0)</f>
        <v>0</v>
      </c>
      <c r="BJ100" s="16" t="s">
        <v>22</v>
      </c>
      <c r="BK100" s="170">
        <f>ROUND(I100*H100,2)</f>
        <v>0</v>
      </c>
      <c r="BL100" s="16" t="s">
        <v>122</v>
      </c>
      <c r="BM100" s="16" t="s">
        <v>156</v>
      </c>
    </row>
    <row r="101" spans="2:47" s="1" customFormat="1" ht="22.5" customHeight="1">
      <c r="B101" s="33"/>
      <c r="D101" s="173" t="s">
        <v>124</v>
      </c>
      <c r="F101" s="174" t="s">
        <v>155</v>
      </c>
      <c r="I101" s="132"/>
      <c r="L101" s="33"/>
      <c r="M101" s="62"/>
      <c r="N101" s="34"/>
      <c r="O101" s="34"/>
      <c r="P101" s="34"/>
      <c r="Q101" s="34"/>
      <c r="R101" s="34"/>
      <c r="S101" s="34"/>
      <c r="T101" s="63"/>
      <c r="AT101" s="16" t="s">
        <v>124</v>
      </c>
      <c r="AU101" s="16" t="s">
        <v>80</v>
      </c>
    </row>
    <row r="102" spans="2:51" s="11" customFormat="1" ht="22.5" customHeight="1">
      <c r="B102" s="175"/>
      <c r="D102" s="171" t="s">
        <v>134</v>
      </c>
      <c r="E102" s="176" t="s">
        <v>20</v>
      </c>
      <c r="F102" s="177" t="s">
        <v>152</v>
      </c>
      <c r="H102" s="178">
        <v>2.1</v>
      </c>
      <c r="I102" s="179"/>
      <c r="L102" s="175"/>
      <c r="M102" s="180"/>
      <c r="N102" s="181"/>
      <c r="O102" s="181"/>
      <c r="P102" s="181"/>
      <c r="Q102" s="181"/>
      <c r="R102" s="181"/>
      <c r="S102" s="181"/>
      <c r="T102" s="182"/>
      <c r="AT102" s="183" t="s">
        <v>134</v>
      </c>
      <c r="AU102" s="183" t="s">
        <v>80</v>
      </c>
      <c r="AV102" s="11" t="s">
        <v>80</v>
      </c>
      <c r="AW102" s="11" t="s">
        <v>38</v>
      </c>
      <c r="AX102" s="11" t="s">
        <v>22</v>
      </c>
      <c r="AY102" s="183" t="s">
        <v>114</v>
      </c>
    </row>
    <row r="103" spans="2:65" s="1" customFormat="1" ht="22.5" customHeight="1">
      <c r="B103" s="158"/>
      <c r="C103" s="159" t="s">
        <v>157</v>
      </c>
      <c r="D103" s="159" t="s">
        <v>117</v>
      </c>
      <c r="E103" s="160" t="s">
        <v>158</v>
      </c>
      <c r="F103" s="161" t="s">
        <v>159</v>
      </c>
      <c r="G103" s="162" t="s">
        <v>120</v>
      </c>
      <c r="H103" s="163">
        <v>1539</v>
      </c>
      <c r="I103" s="164"/>
      <c r="J103" s="165">
        <f>ROUND(I103*H103,2)</f>
        <v>0</v>
      </c>
      <c r="K103" s="161" t="s">
        <v>20</v>
      </c>
      <c r="L103" s="33"/>
      <c r="M103" s="166" t="s">
        <v>20</v>
      </c>
      <c r="N103" s="167" t="s">
        <v>45</v>
      </c>
      <c r="O103" s="34"/>
      <c r="P103" s="168">
        <f>O103*H103</f>
        <v>0</v>
      </c>
      <c r="Q103" s="168">
        <v>0</v>
      </c>
      <c r="R103" s="168">
        <f>Q103*H103</f>
        <v>0</v>
      </c>
      <c r="S103" s="168">
        <v>0</v>
      </c>
      <c r="T103" s="169">
        <f>S103*H103</f>
        <v>0</v>
      </c>
      <c r="AR103" s="16" t="s">
        <v>122</v>
      </c>
      <c r="AT103" s="16" t="s">
        <v>117</v>
      </c>
      <c r="AU103" s="16" t="s">
        <v>80</v>
      </c>
      <c r="AY103" s="16" t="s">
        <v>114</v>
      </c>
      <c r="BE103" s="170">
        <f>IF(N103="základní",J103,0)</f>
        <v>0</v>
      </c>
      <c r="BF103" s="170">
        <f>IF(N103="snížená",J103,0)</f>
        <v>0</v>
      </c>
      <c r="BG103" s="170">
        <f>IF(N103="zákl. přenesená",J103,0)</f>
        <v>0</v>
      </c>
      <c r="BH103" s="170">
        <f>IF(N103="sníž. přenesená",J103,0)</f>
        <v>0</v>
      </c>
      <c r="BI103" s="170">
        <f>IF(N103="nulová",J103,0)</f>
        <v>0</v>
      </c>
      <c r="BJ103" s="16" t="s">
        <v>22</v>
      </c>
      <c r="BK103" s="170">
        <f>ROUND(I103*H103,2)</f>
        <v>0</v>
      </c>
      <c r="BL103" s="16" t="s">
        <v>122</v>
      </c>
      <c r="BM103" s="16" t="s">
        <v>160</v>
      </c>
    </row>
    <row r="104" spans="2:47" s="1" customFormat="1" ht="22.5" customHeight="1">
      <c r="B104" s="33"/>
      <c r="D104" s="173" t="s">
        <v>124</v>
      </c>
      <c r="F104" s="174" t="s">
        <v>161</v>
      </c>
      <c r="I104" s="132"/>
      <c r="L104" s="33"/>
      <c r="M104" s="62"/>
      <c r="N104" s="34"/>
      <c r="O104" s="34"/>
      <c r="P104" s="34"/>
      <c r="Q104" s="34"/>
      <c r="R104" s="34"/>
      <c r="S104" s="34"/>
      <c r="T104" s="63"/>
      <c r="AT104" s="16" t="s">
        <v>124</v>
      </c>
      <c r="AU104" s="16" t="s">
        <v>80</v>
      </c>
    </row>
    <row r="105" spans="2:51" s="11" customFormat="1" ht="22.5" customHeight="1">
      <c r="B105" s="175"/>
      <c r="D105" s="171" t="s">
        <v>134</v>
      </c>
      <c r="E105" s="176" t="s">
        <v>20</v>
      </c>
      <c r="F105" s="177" t="s">
        <v>162</v>
      </c>
      <c r="H105" s="178">
        <v>1539</v>
      </c>
      <c r="I105" s="179"/>
      <c r="L105" s="175"/>
      <c r="M105" s="180"/>
      <c r="N105" s="181"/>
      <c r="O105" s="181"/>
      <c r="P105" s="181"/>
      <c r="Q105" s="181"/>
      <c r="R105" s="181"/>
      <c r="S105" s="181"/>
      <c r="T105" s="182"/>
      <c r="AT105" s="183" t="s">
        <v>134</v>
      </c>
      <c r="AU105" s="183" t="s">
        <v>80</v>
      </c>
      <c r="AV105" s="11" t="s">
        <v>80</v>
      </c>
      <c r="AW105" s="11" t="s">
        <v>38</v>
      </c>
      <c r="AX105" s="11" t="s">
        <v>22</v>
      </c>
      <c r="AY105" s="183" t="s">
        <v>114</v>
      </c>
    </row>
    <row r="106" spans="2:65" s="1" customFormat="1" ht="22.5" customHeight="1">
      <c r="B106" s="158"/>
      <c r="C106" s="159" t="s">
        <v>163</v>
      </c>
      <c r="D106" s="159" t="s">
        <v>117</v>
      </c>
      <c r="E106" s="160" t="s">
        <v>164</v>
      </c>
      <c r="F106" s="161" t="s">
        <v>165</v>
      </c>
      <c r="G106" s="162" t="s">
        <v>120</v>
      </c>
      <c r="H106" s="163">
        <v>717.24</v>
      </c>
      <c r="I106" s="164"/>
      <c r="J106" s="165">
        <f>ROUND(I106*H106,2)</f>
        <v>0</v>
      </c>
      <c r="K106" s="161" t="s">
        <v>121</v>
      </c>
      <c r="L106" s="33"/>
      <c r="M106" s="166" t="s">
        <v>20</v>
      </c>
      <c r="N106" s="167" t="s">
        <v>45</v>
      </c>
      <c r="O106" s="34"/>
      <c r="P106" s="168">
        <f>O106*H106</f>
        <v>0</v>
      </c>
      <c r="Q106" s="168">
        <v>0</v>
      </c>
      <c r="R106" s="168">
        <f>Q106*H106</f>
        <v>0</v>
      </c>
      <c r="S106" s="168">
        <v>0</v>
      </c>
      <c r="T106" s="169">
        <f>S106*H106</f>
        <v>0</v>
      </c>
      <c r="AR106" s="16" t="s">
        <v>122</v>
      </c>
      <c r="AT106" s="16" t="s">
        <v>117</v>
      </c>
      <c r="AU106" s="16" t="s">
        <v>80</v>
      </c>
      <c r="AY106" s="16" t="s">
        <v>114</v>
      </c>
      <c r="BE106" s="170">
        <f>IF(N106="základní",J106,0)</f>
        <v>0</v>
      </c>
      <c r="BF106" s="170">
        <f>IF(N106="snížená",J106,0)</f>
        <v>0</v>
      </c>
      <c r="BG106" s="170">
        <f>IF(N106="zákl. přenesená",J106,0)</f>
        <v>0</v>
      </c>
      <c r="BH106" s="170">
        <f>IF(N106="sníž. přenesená",J106,0)</f>
        <v>0</v>
      </c>
      <c r="BI106" s="170">
        <f>IF(N106="nulová",J106,0)</f>
        <v>0</v>
      </c>
      <c r="BJ106" s="16" t="s">
        <v>22</v>
      </c>
      <c r="BK106" s="170">
        <f>ROUND(I106*H106,2)</f>
        <v>0</v>
      </c>
      <c r="BL106" s="16" t="s">
        <v>122</v>
      </c>
      <c r="BM106" s="16" t="s">
        <v>166</v>
      </c>
    </row>
    <row r="107" spans="2:47" s="1" customFormat="1" ht="30" customHeight="1">
      <c r="B107" s="33"/>
      <c r="D107" s="173" t="s">
        <v>124</v>
      </c>
      <c r="F107" s="174" t="s">
        <v>167</v>
      </c>
      <c r="I107" s="132"/>
      <c r="L107" s="33"/>
      <c r="M107" s="62"/>
      <c r="N107" s="34"/>
      <c r="O107" s="34"/>
      <c r="P107" s="34"/>
      <c r="Q107" s="34"/>
      <c r="R107" s="34"/>
      <c r="S107" s="34"/>
      <c r="T107" s="63"/>
      <c r="AT107" s="16" t="s">
        <v>124</v>
      </c>
      <c r="AU107" s="16" t="s">
        <v>80</v>
      </c>
    </row>
    <row r="108" spans="2:51" s="11" customFormat="1" ht="22.5" customHeight="1">
      <c r="B108" s="175"/>
      <c r="D108" s="173" t="s">
        <v>134</v>
      </c>
      <c r="E108" s="183" t="s">
        <v>20</v>
      </c>
      <c r="F108" s="184" t="s">
        <v>168</v>
      </c>
      <c r="H108" s="185">
        <v>717.24</v>
      </c>
      <c r="I108" s="179"/>
      <c r="L108" s="175"/>
      <c r="M108" s="180"/>
      <c r="N108" s="181"/>
      <c r="O108" s="181"/>
      <c r="P108" s="181"/>
      <c r="Q108" s="181"/>
      <c r="R108" s="181"/>
      <c r="S108" s="181"/>
      <c r="T108" s="182"/>
      <c r="AT108" s="183" t="s">
        <v>134</v>
      </c>
      <c r="AU108" s="183" t="s">
        <v>80</v>
      </c>
      <c r="AV108" s="11" t="s">
        <v>80</v>
      </c>
      <c r="AW108" s="11" t="s">
        <v>38</v>
      </c>
      <c r="AX108" s="11" t="s">
        <v>22</v>
      </c>
      <c r="AY108" s="183" t="s">
        <v>114</v>
      </c>
    </row>
    <row r="109" spans="2:63" s="10" customFormat="1" ht="29.25" customHeight="1">
      <c r="B109" s="144"/>
      <c r="D109" s="155" t="s">
        <v>73</v>
      </c>
      <c r="E109" s="156" t="s">
        <v>157</v>
      </c>
      <c r="F109" s="156" t="s">
        <v>169</v>
      </c>
      <c r="I109" s="147"/>
      <c r="J109" s="157">
        <f>BK109</f>
        <v>0</v>
      </c>
      <c r="L109" s="144"/>
      <c r="M109" s="149"/>
      <c r="N109" s="150"/>
      <c r="O109" s="150"/>
      <c r="P109" s="151">
        <f>SUM(P110:P127)</f>
        <v>0</v>
      </c>
      <c r="Q109" s="150"/>
      <c r="R109" s="151">
        <f>SUM(R110:R127)</f>
        <v>358.09848810000005</v>
      </c>
      <c r="S109" s="150"/>
      <c r="T109" s="152">
        <f>SUM(T110:T127)</f>
        <v>0</v>
      </c>
      <c r="AR109" s="145" t="s">
        <v>22</v>
      </c>
      <c r="AT109" s="153" t="s">
        <v>73</v>
      </c>
      <c r="AU109" s="153" t="s">
        <v>22</v>
      </c>
      <c r="AY109" s="145" t="s">
        <v>114</v>
      </c>
      <c r="BK109" s="154">
        <f>SUM(BK110:BK127)</f>
        <v>0</v>
      </c>
    </row>
    <row r="110" spans="2:65" s="1" customFormat="1" ht="31.5" customHeight="1">
      <c r="B110" s="158"/>
      <c r="C110" s="159" t="s">
        <v>170</v>
      </c>
      <c r="D110" s="159" t="s">
        <v>117</v>
      </c>
      <c r="E110" s="160" t="s">
        <v>171</v>
      </c>
      <c r="F110" s="161" t="s">
        <v>172</v>
      </c>
      <c r="G110" s="162" t="s">
        <v>120</v>
      </c>
      <c r="H110" s="163">
        <v>1615.95</v>
      </c>
      <c r="I110" s="164"/>
      <c r="J110" s="165">
        <f>ROUND(I110*H110,2)</f>
        <v>0</v>
      </c>
      <c r="K110" s="161" t="s">
        <v>121</v>
      </c>
      <c r="L110" s="33"/>
      <c r="M110" s="166" t="s">
        <v>20</v>
      </c>
      <c r="N110" s="167" t="s">
        <v>45</v>
      </c>
      <c r="O110" s="34"/>
      <c r="P110" s="168">
        <f>O110*H110</f>
        <v>0</v>
      </c>
      <c r="Q110" s="168">
        <v>0.17726</v>
      </c>
      <c r="R110" s="168">
        <f>Q110*H110</f>
        <v>286.44329700000003</v>
      </c>
      <c r="S110" s="168">
        <v>0</v>
      </c>
      <c r="T110" s="169">
        <f>S110*H110</f>
        <v>0</v>
      </c>
      <c r="AR110" s="16" t="s">
        <v>122</v>
      </c>
      <c r="AT110" s="16" t="s">
        <v>117</v>
      </c>
      <c r="AU110" s="16" t="s">
        <v>80</v>
      </c>
      <c r="AY110" s="16" t="s">
        <v>114</v>
      </c>
      <c r="BE110" s="170">
        <f>IF(N110="základní",J110,0)</f>
        <v>0</v>
      </c>
      <c r="BF110" s="170">
        <f>IF(N110="snížená",J110,0)</f>
        <v>0</v>
      </c>
      <c r="BG110" s="170">
        <f>IF(N110="zákl. přenesená",J110,0)</f>
        <v>0</v>
      </c>
      <c r="BH110" s="170">
        <f>IF(N110="sníž. přenesená",J110,0)</f>
        <v>0</v>
      </c>
      <c r="BI110" s="170">
        <f>IF(N110="nulová",J110,0)</f>
        <v>0</v>
      </c>
      <c r="BJ110" s="16" t="s">
        <v>22</v>
      </c>
      <c r="BK110" s="170">
        <f>ROUND(I110*H110,2)</f>
        <v>0</v>
      </c>
      <c r="BL110" s="16" t="s">
        <v>122</v>
      </c>
      <c r="BM110" s="16" t="s">
        <v>173</v>
      </c>
    </row>
    <row r="111" spans="2:47" s="1" customFormat="1" ht="42" customHeight="1">
      <c r="B111" s="33"/>
      <c r="D111" s="173" t="s">
        <v>124</v>
      </c>
      <c r="F111" s="174" t="s">
        <v>174</v>
      </c>
      <c r="I111" s="132"/>
      <c r="L111" s="33"/>
      <c r="M111" s="62"/>
      <c r="N111" s="34"/>
      <c r="O111" s="34"/>
      <c r="P111" s="34"/>
      <c r="Q111" s="34"/>
      <c r="R111" s="34"/>
      <c r="S111" s="34"/>
      <c r="T111" s="63"/>
      <c r="AT111" s="16" t="s">
        <v>124</v>
      </c>
      <c r="AU111" s="16" t="s">
        <v>80</v>
      </c>
    </row>
    <row r="112" spans="2:51" s="11" customFormat="1" ht="22.5" customHeight="1">
      <c r="B112" s="175"/>
      <c r="D112" s="171" t="s">
        <v>134</v>
      </c>
      <c r="E112" s="176" t="s">
        <v>20</v>
      </c>
      <c r="F112" s="177" t="s">
        <v>175</v>
      </c>
      <c r="H112" s="178">
        <v>1615.95</v>
      </c>
      <c r="I112" s="179"/>
      <c r="L112" s="175"/>
      <c r="M112" s="180"/>
      <c r="N112" s="181"/>
      <c r="O112" s="181"/>
      <c r="P112" s="181"/>
      <c r="Q112" s="181"/>
      <c r="R112" s="181"/>
      <c r="S112" s="181"/>
      <c r="T112" s="182"/>
      <c r="AT112" s="183" t="s">
        <v>134</v>
      </c>
      <c r="AU112" s="183" t="s">
        <v>80</v>
      </c>
      <c r="AV112" s="11" t="s">
        <v>80</v>
      </c>
      <c r="AW112" s="11" t="s">
        <v>38</v>
      </c>
      <c r="AX112" s="11" t="s">
        <v>22</v>
      </c>
      <c r="AY112" s="183" t="s">
        <v>114</v>
      </c>
    </row>
    <row r="113" spans="2:65" s="1" customFormat="1" ht="22.5" customHeight="1">
      <c r="B113" s="158"/>
      <c r="C113" s="159" t="s">
        <v>176</v>
      </c>
      <c r="D113" s="159" t="s">
        <v>117</v>
      </c>
      <c r="E113" s="160" t="s">
        <v>177</v>
      </c>
      <c r="F113" s="161" t="s">
        <v>178</v>
      </c>
      <c r="G113" s="162" t="s">
        <v>120</v>
      </c>
      <c r="H113" s="163">
        <v>358.62</v>
      </c>
      <c r="I113" s="164"/>
      <c r="J113" s="165">
        <f>ROUND(I113*H113,2)</f>
        <v>0</v>
      </c>
      <c r="K113" s="161" t="s">
        <v>20</v>
      </c>
      <c r="L113" s="33"/>
      <c r="M113" s="166" t="s">
        <v>20</v>
      </c>
      <c r="N113" s="167" t="s">
        <v>45</v>
      </c>
      <c r="O113" s="34"/>
      <c r="P113" s="168">
        <f>O113*H113</f>
        <v>0</v>
      </c>
      <c r="Q113" s="168">
        <v>0.16968</v>
      </c>
      <c r="R113" s="168">
        <f>Q113*H113</f>
        <v>60.8506416</v>
      </c>
      <c r="S113" s="168">
        <v>0</v>
      </c>
      <c r="T113" s="169">
        <f>S113*H113</f>
        <v>0</v>
      </c>
      <c r="AR113" s="16" t="s">
        <v>122</v>
      </c>
      <c r="AT113" s="16" t="s">
        <v>117</v>
      </c>
      <c r="AU113" s="16" t="s">
        <v>80</v>
      </c>
      <c r="AY113" s="16" t="s">
        <v>114</v>
      </c>
      <c r="BE113" s="170">
        <f>IF(N113="základní",J113,0)</f>
        <v>0</v>
      </c>
      <c r="BF113" s="170">
        <f>IF(N113="snížená",J113,0)</f>
        <v>0</v>
      </c>
      <c r="BG113" s="170">
        <f>IF(N113="zákl. přenesená",J113,0)</f>
        <v>0</v>
      </c>
      <c r="BH113" s="170">
        <f>IF(N113="sníž. přenesená",J113,0)</f>
        <v>0</v>
      </c>
      <c r="BI113" s="170">
        <f>IF(N113="nulová",J113,0)</f>
        <v>0</v>
      </c>
      <c r="BJ113" s="16" t="s">
        <v>22</v>
      </c>
      <c r="BK113" s="170">
        <f>ROUND(I113*H113,2)</f>
        <v>0</v>
      </c>
      <c r="BL113" s="16" t="s">
        <v>122</v>
      </c>
      <c r="BM113" s="16" t="s">
        <v>179</v>
      </c>
    </row>
    <row r="114" spans="2:47" s="1" customFormat="1" ht="22.5" customHeight="1">
      <c r="B114" s="33"/>
      <c r="D114" s="173" t="s">
        <v>124</v>
      </c>
      <c r="F114" s="174" t="s">
        <v>178</v>
      </c>
      <c r="I114" s="132"/>
      <c r="L114" s="33"/>
      <c r="M114" s="62"/>
      <c r="N114" s="34"/>
      <c r="O114" s="34"/>
      <c r="P114" s="34"/>
      <c r="Q114" s="34"/>
      <c r="R114" s="34"/>
      <c r="S114" s="34"/>
      <c r="T114" s="63"/>
      <c r="AT114" s="16" t="s">
        <v>124</v>
      </c>
      <c r="AU114" s="16" t="s">
        <v>80</v>
      </c>
    </row>
    <row r="115" spans="2:51" s="11" customFormat="1" ht="22.5" customHeight="1">
      <c r="B115" s="175"/>
      <c r="D115" s="171" t="s">
        <v>134</v>
      </c>
      <c r="E115" s="176" t="s">
        <v>20</v>
      </c>
      <c r="F115" s="177" t="s">
        <v>180</v>
      </c>
      <c r="H115" s="178">
        <v>358.62</v>
      </c>
      <c r="I115" s="179"/>
      <c r="L115" s="175"/>
      <c r="M115" s="180"/>
      <c r="N115" s="181"/>
      <c r="O115" s="181"/>
      <c r="P115" s="181"/>
      <c r="Q115" s="181"/>
      <c r="R115" s="181"/>
      <c r="S115" s="181"/>
      <c r="T115" s="182"/>
      <c r="AT115" s="183" t="s">
        <v>134</v>
      </c>
      <c r="AU115" s="183" t="s">
        <v>80</v>
      </c>
      <c r="AV115" s="11" t="s">
        <v>80</v>
      </c>
      <c r="AW115" s="11" t="s">
        <v>38</v>
      </c>
      <c r="AX115" s="11" t="s">
        <v>22</v>
      </c>
      <c r="AY115" s="183" t="s">
        <v>114</v>
      </c>
    </row>
    <row r="116" spans="2:65" s="1" customFormat="1" ht="22.5" customHeight="1">
      <c r="B116" s="158"/>
      <c r="C116" s="159" t="s">
        <v>181</v>
      </c>
      <c r="D116" s="159" t="s">
        <v>117</v>
      </c>
      <c r="E116" s="160" t="s">
        <v>182</v>
      </c>
      <c r="F116" s="161" t="s">
        <v>183</v>
      </c>
      <c r="G116" s="162" t="s">
        <v>120</v>
      </c>
      <c r="H116" s="163">
        <v>1615.95</v>
      </c>
      <c r="I116" s="164"/>
      <c r="J116" s="165">
        <f>ROUND(I116*H116,2)</f>
        <v>0</v>
      </c>
      <c r="K116" s="161" t="s">
        <v>121</v>
      </c>
      <c r="L116" s="33"/>
      <c r="M116" s="166" t="s">
        <v>20</v>
      </c>
      <c r="N116" s="167" t="s">
        <v>45</v>
      </c>
      <c r="O116" s="34"/>
      <c r="P116" s="168">
        <f>O116*H116</f>
        <v>0</v>
      </c>
      <c r="Q116" s="168">
        <v>0.00601</v>
      </c>
      <c r="R116" s="168">
        <f>Q116*H116</f>
        <v>9.7118595</v>
      </c>
      <c r="S116" s="168">
        <v>0</v>
      </c>
      <c r="T116" s="169">
        <f>S116*H116</f>
        <v>0</v>
      </c>
      <c r="AR116" s="16" t="s">
        <v>122</v>
      </c>
      <c r="AT116" s="16" t="s">
        <v>117</v>
      </c>
      <c r="AU116" s="16" t="s">
        <v>80</v>
      </c>
      <c r="AY116" s="16" t="s">
        <v>114</v>
      </c>
      <c r="BE116" s="170">
        <f>IF(N116="základní",J116,0)</f>
        <v>0</v>
      </c>
      <c r="BF116" s="170">
        <f>IF(N116="snížená",J116,0)</f>
        <v>0</v>
      </c>
      <c r="BG116" s="170">
        <f>IF(N116="zákl. přenesená",J116,0)</f>
        <v>0</v>
      </c>
      <c r="BH116" s="170">
        <f>IF(N116="sníž. přenesená",J116,0)</f>
        <v>0</v>
      </c>
      <c r="BI116" s="170">
        <f>IF(N116="nulová",J116,0)</f>
        <v>0</v>
      </c>
      <c r="BJ116" s="16" t="s">
        <v>22</v>
      </c>
      <c r="BK116" s="170">
        <f>ROUND(I116*H116,2)</f>
        <v>0</v>
      </c>
      <c r="BL116" s="16" t="s">
        <v>122</v>
      </c>
      <c r="BM116" s="16" t="s">
        <v>184</v>
      </c>
    </row>
    <row r="117" spans="2:47" s="1" customFormat="1" ht="22.5" customHeight="1">
      <c r="B117" s="33"/>
      <c r="D117" s="173" t="s">
        <v>124</v>
      </c>
      <c r="F117" s="174" t="s">
        <v>185</v>
      </c>
      <c r="I117" s="132"/>
      <c r="L117" s="33"/>
      <c r="M117" s="62"/>
      <c r="N117" s="34"/>
      <c r="O117" s="34"/>
      <c r="P117" s="34"/>
      <c r="Q117" s="34"/>
      <c r="R117" s="34"/>
      <c r="S117" s="34"/>
      <c r="T117" s="63"/>
      <c r="AT117" s="16" t="s">
        <v>124</v>
      </c>
      <c r="AU117" s="16" t="s">
        <v>80</v>
      </c>
    </row>
    <row r="118" spans="2:51" s="11" customFormat="1" ht="22.5" customHeight="1">
      <c r="B118" s="175"/>
      <c r="D118" s="171" t="s">
        <v>134</v>
      </c>
      <c r="E118" s="176" t="s">
        <v>20</v>
      </c>
      <c r="F118" s="177" t="s">
        <v>175</v>
      </c>
      <c r="H118" s="178">
        <v>1615.95</v>
      </c>
      <c r="I118" s="179"/>
      <c r="L118" s="175"/>
      <c r="M118" s="180"/>
      <c r="N118" s="181"/>
      <c r="O118" s="181"/>
      <c r="P118" s="181"/>
      <c r="Q118" s="181"/>
      <c r="R118" s="181"/>
      <c r="S118" s="181"/>
      <c r="T118" s="182"/>
      <c r="AT118" s="183" t="s">
        <v>134</v>
      </c>
      <c r="AU118" s="183" t="s">
        <v>80</v>
      </c>
      <c r="AV118" s="11" t="s">
        <v>80</v>
      </c>
      <c r="AW118" s="11" t="s">
        <v>38</v>
      </c>
      <c r="AX118" s="11" t="s">
        <v>22</v>
      </c>
      <c r="AY118" s="183" t="s">
        <v>114</v>
      </c>
    </row>
    <row r="119" spans="2:65" s="1" customFormat="1" ht="22.5" customHeight="1">
      <c r="B119" s="158"/>
      <c r="C119" s="159" t="s">
        <v>186</v>
      </c>
      <c r="D119" s="159" t="s">
        <v>117</v>
      </c>
      <c r="E119" s="160" t="s">
        <v>187</v>
      </c>
      <c r="F119" s="161" t="s">
        <v>188</v>
      </c>
      <c r="G119" s="162" t="s">
        <v>120</v>
      </c>
      <c r="H119" s="163">
        <v>1585.17</v>
      </c>
      <c r="I119" s="164"/>
      <c r="J119" s="165">
        <f>ROUND(I119*H119,2)</f>
        <v>0</v>
      </c>
      <c r="K119" s="161" t="s">
        <v>121</v>
      </c>
      <c r="L119" s="33"/>
      <c r="M119" s="166" t="s">
        <v>20</v>
      </c>
      <c r="N119" s="167" t="s">
        <v>45</v>
      </c>
      <c r="O119" s="34"/>
      <c r="P119" s="168">
        <f>O119*H119</f>
        <v>0</v>
      </c>
      <c r="Q119" s="168">
        <v>0</v>
      </c>
      <c r="R119" s="168">
        <f>Q119*H119</f>
        <v>0</v>
      </c>
      <c r="S119" s="168">
        <v>0</v>
      </c>
      <c r="T119" s="169">
        <f>S119*H119</f>
        <v>0</v>
      </c>
      <c r="AR119" s="16" t="s">
        <v>122</v>
      </c>
      <c r="AT119" s="16" t="s">
        <v>117</v>
      </c>
      <c r="AU119" s="16" t="s">
        <v>80</v>
      </c>
      <c r="AY119" s="16" t="s">
        <v>114</v>
      </c>
      <c r="BE119" s="170">
        <f>IF(N119="základní",J119,0)</f>
        <v>0</v>
      </c>
      <c r="BF119" s="170">
        <f>IF(N119="snížená",J119,0)</f>
        <v>0</v>
      </c>
      <c r="BG119" s="170">
        <f>IF(N119="zákl. přenesená",J119,0)</f>
        <v>0</v>
      </c>
      <c r="BH119" s="170">
        <f>IF(N119="sníž. přenesená",J119,0)</f>
        <v>0</v>
      </c>
      <c r="BI119" s="170">
        <f>IF(N119="nulová",J119,0)</f>
        <v>0</v>
      </c>
      <c r="BJ119" s="16" t="s">
        <v>22</v>
      </c>
      <c r="BK119" s="170">
        <f>ROUND(I119*H119,2)</f>
        <v>0</v>
      </c>
      <c r="BL119" s="16" t="s">
        <v>122</v>
      </c>
      <c r="BM119" s="16" t="s">
        <v>189</v>
      </c>
    </row>
    <row r="120" spans="2:47" s="1" customFormat="1" ht="30" customHeight="1">
      <c r="B120" s="33"/>
      <c r="D120" s="173" t="s">
        <v>124</v>
      </c>
      <c r="F120" s="174" t="s">
        <v>190</v>
      </c>
      <c r="I120" s="132"/>
      <c r="L120" s="33"/>
      <c r="M120" s="62"/>
      <c r="N120" s="34"/>
      <c r="O120" s="34"/>
      <c r="P120" s="34"/>
      <c r="Q120" s="34"/>
      <c r="R120" s="34"/>
      <c r="S120" s="34"/>
      <c r="T120" s="63"/>
      <c r="AT120" s="16" t="s">
        <v>124</v>
      </c>
      <c r="AU120" s="16" t="s">
        <v>80</v>
      </c>
    </row>
    <row r="121" spans="2:51" s="11" customFormat="1" ht="22.5" customHeight="1">
      <c r="B121" s="175"/>
      <c r="D121" s="171" t="s">
        <v>134</v>
      </c>
      <c r="E121" s="176" t="s">
        <v>20</v>
      </c>
      <c r="F121" s="177" t="s">
        <v>191</v>
      </c>
      <c r="H121" s="178">
        <v>1585.17</v>
      </c>
      <c r="I121" s="179"/>
      <c r="L121" s="175"/>
      <c r="M121" s="180"/>
      <c r="N121" s="181"/>
      <c r="O121" s="181"/>
      <c r="P121" s="181"/>
      <c r="Q121" s="181"/>
      <c r="R121" s="181"/>
      <c r="S121" s="181"/>
      <c r="T121" s="182"/>
      <c r="AT121" s="183" t="s">
        <v>134</v>
      </c>
      <c r="AU121" s="183" t="s">
        <v>80</v>
      </c>
      <c r="AV121" s="11" t="s">
        <v>80</v>
      </c>
      <c r="AW121" s="11" t="s">
        <v>38</v>
      </c>
      <c r="AX121" s="11" t="s">
        <v>22</v>
      </c>
      <c r="AY121" s="183" t="s">
        <v>114</v>
      </c>
    </row>
    <row r="122" spans="2:65" s="1" customFormat="1" ht="22.5" customHeight="1">
      <c r="B122" s="158"/>
      <c r="C122" s="159" t="s">
        <v>192</v>
      </c>
      <c r="D122" s="159" t="s">
        <v>117</v>
      </c>
      <c r="E122" s="160" t="s">
        <v>193</v>
      </c>
      <c r="F122" s="161" t="s">
        <v>194</v>
      </c>
      <c r="G122" s="162" t="s">
        <v>120</v>
      </c>
      <c r="H122" s="163">
        <v>1539</v>
      </c>
      <c r="I122" s="164"/>
      <c r="J122" s="165">
        <f>ROUND(I122*H122,2)</f>
        <v>0</v>
      </c>
      <c r="K122" s="161" t="s">
        <v>195</v>
      </c>
      <c r="L122" s="33"/>
      <c r="M122" s="166" t="s">
        <v>20</v>
      </c>
      <c r="N122" s="167" t="s">
        <v>45</v>
      </c>
      <c r="O122" s="34"/>
      <c r="P122" s="168">
        <f>O122*H122</f>
        <v>0</v>
      </c>
      <c r="Q122" s="168">
        <v>0.00071</v>
      </c>
      <c r="R122" s="168">
        <f>Q122*H122</f>
        <v>1.09269</v>
      </c>
      <c r="S122" s="168">
        <v>0</v>
      </c>
      <c r="T122" s="169">
        <f>S122*H122</f>
        <v>0</v>
      </c>
      <c r="AR122" s="16" t="s">
        <v>122</v>
      </c>
      <c r="AT122" s="16" t="s">
        <v>117</v>
      </c>
      <c r="AU122" s="16" t="s">
        <v>80</v>
      </c>
      <c r="AY122" s="16" t="s">
        <v>114</v>
      </c>
      <c r="BE122" s="170">
        <f>IF(N122="základní",J122,0)</f>
        <v>0</v>
      </c>
      <c r="BF122" s="170">
        <f>IF(N122="snížená",J122,0)</f>
        <v>0</v>
      </c>
      <c r="BG122" s="170">
        <f>IF(N122="zákl. přenesená",J122,0)</f>
        <v>0</v>
      </c>
      <c r="BH122" s="170">
        <f>IF(N122="sníž. přenesená",J122,0)</f>
        <v>0</v>
      </c>
      <c r="BI122" s="170">
        <f>IF(N122="nulová",J122,0)</f>
        <v>0</v>
      </c>
      <c r="BJ122" s="16" t="s">
        <v>22</v>
      </c>
      <c r="BK122" s="170">
        <f>ROUND(I122*H122,2)</f>
        <v>0</v>
      </c>
      <c r="BL122" s="16" t="s">
        <v>122</v>
      </c>
      <c r="BM122" s="16" t="s">
        <v>196</v>
      </c>
    </row>
    <row r="123" spans="2:47" s="1" customFormat="1" ht="22.5" customHeight="1">
      <c r="B123" s="33"/>
      <c r="D123" s="173" t="s">
        <v>124</v>
      </c>
      <c r="F123" s="174" t="s">
        <v>197</v>
      </c>
      <c r="I123" s="132"/>
      <c r="L123" s="33"/>
      <c r="M123" s="62"/>
      <c r="N123" s="34"/>
      <c r="O123" s="34"/>
      <c r="P123" s="34"/>
      <c r="Q123" s="34"/>
      <c r="R123" s="34"/>
      <c r="S123" s="34"/>
      <c r="T123" s="63"/>
      <c r="AT123" s="16" t="s">
        <v>124</v>
      </c>
      <c r="AU123" s="16" t="s">
        <v>80</v>
      </c>
    </row>
    <row r="124" spans="2:51" s="11" customFormat="1" ht="22.5" customHeight="1">
      <c r="B124" s="175"/>
      <c r="D124" s="171" t="s">
        <v>134</v>
      </c>
      <c r="E124" s="176" t="s">
        <v>20</v>
      </c>
      <c r="F124" s="177" t="s">
        <v>198</v>
      </c>
      <c r="H124" s="178">
        <v>1539</v>
      </c>
      <c r="I124" s="179"/>
      <c r="L124" s="175"/>
      <c r="M124" s="180"/>
      <c r="N124" s="181"/>
      <c r="O124" s="181"/>
      <c r="P124" s="181"/>
      <c r="Q124" s="181"/>
      <c r="R124" s="181"/>
      <c r="S124" s="181"/>
      <c r="T124" s="182"/>
      <c r="AT124" s="183" t="s">
        <v>134</v>
      </c>
      <c r="AU124" s="183" t="s">
        <v>80</v>
      </c>
      <c r="AV124" s="11" t="s">
        <v>80</v>
      </c>
      <c r="AW124" s="11" t="s">
        <v>38</v>
      </c>
      <c r="AX124" s="11" t="s">
        <v>22</v>
      </c>
      <c r="AY124" s="183" t="s">
        <v>114</v>
      </c>
    </row>
    <row r="125" spans="2:65" s="1" customFormat="1" ht="31.5" customHeight="1">
      <c r="B125" s="158"/>
      <c r="C125" s="159" t="s">
        <v>199</v>
      </c>
      <c r="D125" s="159" t="s">
        <v>117</v>
      </c>
      <c r="E125" s="160" t="s">
        <v>200</v>
      </c>
      <c r="F125" s="161" t="s">
        <v>201</v>
      </c>
      <c r="G125" s="162" t="s">
        <v>120</v>
      </c>
      <c r="H125" s="163">
        <v>1539</v>
      </c>
      <c r="I125" s="164"/>
      <c r="J125" s="165">
        <f>ROUND(I125*H125,2)</f>
        <v>0</v>
      </c>
      <c r="K125" s="161" t="s">
        <v>121</v>
      </c>
      <c r="L125" s="33"/>
      <c r="M125" s="166" t="s">
        <v>20</v>
      </c>
      <c r="N125" s="167" t="s">
        <v>45</v>
      </c>
      <c r="O125" s="34"/>
      <c r="P125" s="168">
        <f>O125*H125</f>
        <v>0</v>
      </c>
      <c r="Q125" s="168">
        <v>0</v>
      </c>
      <c r="R125" s="168">
        <f>Q125*H125</f>
        <v>0</v>
      </c>
      <c r="S125" s="168">
        <v>0</v>
      </c>
      <c r="T125" s="169">
        <f>S125*H125</f>
        <v>0</v>
      </c>
      <c r="AR125" s="16" t="s">
        <v>122</v>
      </c>
      <c r="AT125" s="16" t="s">
        <v>117</v>
      </c>
      <c r="AU125" s="16" t="s">
        <v>80</v>
      </c>
      <c r="AY125" s="16" t="s">
        <v>114</v>
      </c>
      <c r="BE125" s="170">
        <f>IF(N125="základní",J125,0)</f>
        <v>0</v>
      </c>
      <c r="BF125" s="170">
        <f>IF(N125="snížená",J125,0)</f>
        <v>0</v>
      </c>
      <c r="BG125" s="170">
        <f>IF(N125="zákl. přenesená",J125,0)</f>
        <v>0</v>
      </c>
      <c r="BH125" s="170">
        <f>IF(N125="sníž. přenesená",J125,0)</f>
        <v>0</v>
      </c>
      <c r="BI125" s="170">
        <f>IF(N125="nulová",J125,0)</f>
        <v>0</v>
      </c>
      <c r="BJ125" s="16" t="s">
        <v>22</v>
      </c>
      <c r="BK125" s="170">
        <f>ROUND(I125*H125,2)</f>
        <v>0</v>
      </c>
      <c r="BL125" s="16" t="s">
        <v>122</v>
      </c>
      <c r="BM125" s="16" t="s">
        <v>202</v>
      </c>
    </row>
    <row r="126" spans="2:47" s="1" customFormat="1" ht="30" customHeight="1">
      <c r="B126" s="33"/>
      <c r="D126" s="173" t="s">
        <v>124</v>
      </c>
      <c r="F126" s="174" t="s">
        <v>203</v>
      </c>
      <c r="I126" s="132"/>
      <c r="L126" s="33"/>
      <c r="M126" s="62"/>
      <c r="N126" s="34"/>
      <c r="O126" s="34"/>
      <c r="P126" s="34"/>
      <c r="Q126" s="34"/>
      <c r="R126" s="34"/>
      <c r="S126" s="34"/>
      <c r="T126" s="63"/>
      <c r="AT126" s="16" t="s">
        <v>124</v>
      </c>
      <c r="AU126" s="16" t="s">
        <v>80</v>
      </c>
    </row>
    <row r="127" spans="2:51" s="11" customFormat="1" ht="22.5" customHeight="1">
      <c r="B127" s="175"/>
      <c r="D127" s="173" t="s">
        <v>134</v>
      </c>
      <c r="E127" s="183" t="s">
        <v>20</v>
      </c>
      <c r="F127" s="184" t="s">
        <v>198</v>
      </c>
      <c r="H127" s="185">
        <v>1539</v>
      </c>
      <c r="I127" s="179"/>
      <c r="L127" s="175"/>
      <c r="M127" s="180"/>
      <c r="N127" s="181"/>
      <c r="O127" s="181"/>
      <c r="P127" s="181"/>
      <c r="Q127" s="181"/>
      <c r="R127" s="181"/>
      <c r="S127" s="181"/>
      <c r="T127" s="182"/>
      <c r="AT127" s="183" t="s">
        <v>134</v>
      </c>
      <c r="AU127" s="183" t="s">
        <v>80</v>
      </c>
      <c r="AV127" s="11" t="s">
        <v>80</v>
      </c>
      <c r="AW127" s="11" t="s">
        <v>38</v>
      </c>
      <c r="AX127" s="11" t="s">
        <v>22</v>
      </c>
      <c r="AY127" s="183" t="s">
        <v>114</v>
      </c>
    </row>
    <row r="128" spans="2:63" s="10" customFormat="1" ht="29.25" customHeight="1">
      <c r="B128" s="144"/>
      <c r="D128" s="155" t="s">
        <v>73</v>
      </c>
      <c r="E128" s="156" t="s">
        <v>204</v>
      </c>
      <c r="F128" s="156" t="s">
        <v>205</v>
      </c>
      <c r="I128" s="147"/>
      <c r="J128" s="157">
        <f>BK128</f>
        <v>0</v>
      </c>
      <c r="L128" s="144"/>
      <c r="M128" s="149"/>
      <c r="N128" s="150"/>
      <c r="O128" s="150"/>
      <c r="P128" s="151">
        <f>P129+SUM(P130:P145)</f>
        <v>0</v>
      </c>
      <c r="Q128" s="150"/>
      <c r="R128" s="151">
        <f>R129+SUM(R130:R145)</f>
        <v>4.142905991</v>
      </c>
      <c r="S128" s="150"/>
      <c r="T128" s="152">
        <f>T129+SUM(T130:T145)</f>
        <v>61.62132</v>
      </c>
      <c r="AR128" s="145" t="s">
        <v>22</v>
      </c>
      <c r="AT128" s="153" t="s">
        <v>73</v>
      </c>
      <c r="AU128" s="153" t="s">
        <v>22</v>
      </c>
      <c r="AY128" s="145" t="s">
        <v>114</v>
      </c>
      <c r="BK128" s="154">
        <f>BK129+SUM(BK130:BK145)</f>
        <v>0</v>
      </c>
    </row>
    <row r="129" spans="2:65" s="1" customFormat="1" ht="22.5" customHeight="1">
      <c r="B129" s="158"/>
      <c r="C129" s="159" t="s">
        <v>206</v>
      </c>
      <c r="D129" s="159" t="s">
        <v>117</v>
      </c>
      <c r="E129" s="160" t="s">
        <v>207</v>
      </c>
      <c r="F129" s="161" t="s">
        <v>208</v>
      </c>
      <c r="G129" s="162" t="s">
        <v>209</v>
      </c>
      <c r="H129" s="163">
        <v>12.6</v>
      </c>
      <c r="I129" s="164"/>
      <c r="J129" s="165">
        <f>ROUND(I129*H129,2)</f>
        <v>0</v>
      </c>
      <c r="K129" s="161" t="s">
        <v>20</v>
      </c>
      <c r="L129" s="33"/>
      <c r="M129" s="166" t="s">
        <v>20</v>
      </c>
      <c r="N129" s="167" t="s">
        <v>45</v>
      </c>
      <c r="O129" s="34"/>
      <c r="P129" s="168">
        <f>O129*H129</f>
        <v>0</v>
      </c>
      <c r="Q129" s="168">
        <v>0</v>
      </c>
      <c r="R129" s="168">
        <f>Q129*H129</f>
        <v>0</v>
      </c>
      <c r="S129" s="168">
        <v>0</v>
      </c>
      <c r="T129" s="169">
        <f>S129*H129</f>
        <v>0</v>
      </c>
      <c r="AR129" s="16" t="s">
        <v>122</v>
      </c>
      <c r="AT129" s="16" t="s">
        <v>117</v>
      </c>
      <c r="AU129" s="16" t="s">
        <v>80</v>
      </c>
      <c r="AY129" s="16" t="s">
        <v>114</v>
      </c>
      <c r="BE129" s="170">
        <f>IF(N129="základní",J129,0)</f>
        <v>0</v>
      </c>
      <c r="BF129" s="170">
        <f>IF(N129="snížená",J129,0)</f>
        <v>0</v>
      </c>
      <c r="BG129" s="170">
        <f>IF(N129="zákl. přenesená",J129,0)</f>
        <v>0</v>
      </c>
      <c r="BH129" s="170">
        <f>IF(N129="sníž. přenesená",J129,0)</f>
        <v>0</v>
      </c>
      <c r="BI129" s="170">
        <f>IF(N129="nulová",J129,0)</f>
        <v>0</v>
      </c>
      <c r="BJ129" s="16" t="s">
        <v>22</v>
      </c>
      <c r="BK129" s="170">
        <f>ROUND(I129*H129,2)</f>
        <v>0</v>
      </c>
      <c r="BL129" s="16" t="s">
        <v>122</v>
      </c>
      <c r="BM129" s="16" t="s">
        <v>210</v>
      </c>
    </row>
    <row r="130" spans="2:47" s="1" customFormat="1" ht="22.5" customHeight="1">
      <c r="B130" s="33"/>
      <c r="D130" s="173" t="s">
        <v>124</v>
      </c>
      <c r="F130" s="174" t="s">
        <v>208</v>
      </c>
      <c r="I130" s="132"/>
      <c r="L130" s="33"/>
      <c r="M130" s="62"/>
      <c r="N130" s="34"/>
      <c r="O130" s="34"/>
      <c r="P130" s="34"/>
      <c r="Q130" s="34"/>
      <c r="R130" s="34"/>
      <c r="S130" s="34"/>
      <c r="T130" s="63"/>
      <c r="AT130" s="16" t="s">
        <v>124</v>
      </c>
      <c r="AU130" s="16" t="s">
        <v>80</v>
      </c>
    </row>
    <row r="131" spans="2:51" s="11" customFormat="1" ht="22.5" customHeight="1">
      <c r="B131" s="175"/>
      <c r="D131" s="171" t="s">
        <v>134</v>
      </c>
      <c r="E131" s="176" t="s">
        <v>20</v>
      </c>
      <c r="F131" s="177" t="s">
        <v>211</v>
      </c>
      <c r="H131" s="178">
        <v>12.6</v>
      </c>
      <c r="I131" s="179"/>
      <c r="L131" s="175"/>
      <c r="M131" s="180"/>
      <c r="N131" s="181"/>
      <c r="O131" s="181"/>
      <c r="P131" s="181"/>
      <c r="Q131" s="181"/>
      <c r="R131" s="181"/>
      <c r="S131" s="181"/>
      <c r="T131" s="182"/>
      <c r="AT131" s="183" t="s">
        <v>134</v>
      </c>
      <c r="AU131" s="183" t="s">
        <v>80</v>
      </c>
      <c r="AV131" s="11" t="s">
        <v>80</v>
      </c>
      <c r="AW131" s="11" t="s">
        <v>38</v>
      </c>
      <c r="AX131" s="11" t="s">
        <v>22</v>
      </c>
      <c r="AY131" s="183" t="s">
        <v>114</v>
      </c>
    </row>
    <row r="132" spans="2:65" s="1" customFormat="1" ht="22.5" customHeight="1">
      <c r="B132" s="158"/>
      <c r="C132" s="159" t="s">
        <v>212</v>
      </c>
      <c r="D132" s="159" t="s">
        <v>117</v>
      </c>
      <c r="E132" s="160" t="s">
        <v>213</v>
      </c>
      <c r="F132" s="161" t="s">
        <v>214</v>
      </c>
      <c r="G132" s="162" t="s">
        <v>209</v>
      </c>
      <c r="H132" s="163">
        <v>15.8</v>
      </c>
      <c r="I132" s="164"/>
      <c r="J132" s="165">
        <f>ROUND(I132*H132,2)</f>
        <v>0</v>
      </c>
      <c r="K132" s="161" t="s">
        <v>20</v>
      </c>
      <c r="L132" s="33"/>
      <c r="M132" s="166" t="s">
        <v>20</v>
      </c>
      <c r="N132" s="167" t="s">
        <v>45</v>
      </c>
      <c r="O132" s="34"/>
      <c r="P132" s="168">
        <f>O132*H132</f>
        <v>0</v>
      </c>
      <c r="Q132" s="168">
        <v>1.645E-06</v>
      </c>
      <c r="R132" s="168">
        <f>Q132*H132</f>
        <v>2.5991E-05</v>
      </c>
      <c r="S132" s="168">
        <v>0</v>
      </c>
      <c r="T132" s="169">
        <f>S132*H132</f>
        <v>0</v>
      </c>
      <c r="AR132" s="16" t="s">
        <v>122</v>
      </c>
      <c r="AT132" s="16" t="s">
        <v>117</v>
      </c>
      <c r="AU132" s="16" t="s">
        <v>80</v>
      </c>
      <c r="AY132" s="16" t="s">
        <v>114</v>
      </c>
      <c r="BE132" s="170">
        <f>IF(N132="základní",J132,0)</f>
        <v>0</v>
      </c>
      <c r="BF132" s="170">
        <f>IF(N132="snížená",J132,0)</f>
        <v>0</v>
      </c>
      <c r="BG132" s="170">
        <f>IF(N132="zákl. přenesená",J132,0)</f>
        <v>0</v>
      </c>
      <c r="BH132" s="170">
        <f>IF(N132="sníž. přenesená",J132,0)</f>
        <v>0</v>
      </c>
      <c r="BI132" s="170">
        <f>IF(N132="nulová",J132,0)</f>
        <v>0</v>
      </c>
      <c r="BJ132" s="16" t="s">
        <v>22</v>
      </c>
      <c r="BK132" s="170">
        <f>ROUND(I132*H132,2)</f>
        <v>0</v>
      </c>
      <c r="BL132" s="16" t="s">
        <v>122</v>
      </c>
      <c r="BM132" s="16" t="s">
        <v>215</v>
      </c>
    </row>
    <row r="133" spans="2:47" s="1" customFormat="1" ht="22.5" customHeight="1">
      <c r="B133" s="33"/>
      <c r="D133" s="173" t="s">
        <v>124</v>
      </c>
      <c r="F133" s="174" t="s">
        <v>214</v>
      </c>
      <c r="I133" s="132"/>
      <c r="L133" s="33"/>
      <c r="M133" s="62"/>
      <c r="N133" s="34"/>
      <c r="O133" s="34"/>
      <c r="P133" s="34"/>
      <c r="Q133" s="34"/>
      <c r="R133" s="34"/>
      <c r="S133" s="34"/>
      <c r="T133" s="63"/>
      <c r="AT133" s="16" t="s">
        <v>124</v>
      </c>
      <c r="AU133" s="16" t="s">
        <v>80</v>
      </c>
    </row>
    <row r="134" spans="2:51" s="11" customFormat="1" ht="22.5" customHeight="1">
      <c r="B134" s="175"/>
      <c r="D134" s="171" t="s">
        <v>134</v>
      </c>
      <c r="E134" s="176" t="s">
        <v>20</v>
      </c>
      <c r="F134" s="177" t="s">
        <v>216</v>
      </c>
      <c r="H134" s="178">
        <v>15.8</v>
      </c>
      <c r="I134" s="179"/>
      <c r="L134" s="175"/>
      <c r="M134" s="180"/>
      <c r="N134" s="181"/>
      <c r="O134" s="181"/>
      <c r="P134" s="181"/>
      <c r="Q134" s="181"/>
      <c r="R134" s="181"/>
      <c r="S134" s="181"/>
      <c r="T134" s="182"/>
      <c r="AT134" s="183" t="s">
        <v>134</v>
      </c>
      <c r="AU134" s="183" t="s">
        <v>80</v>
      </c>
      <c r="AV134" s="11" t="s">
        <v>80</v>
      </c>
      <c r="AW134" s="11" t="s">
        <v>38</v>
      </c>
      <c r="AX134" s="11" t="s">
        <v>22</v>
      </c>
      <c r="AY134" s="183" t="s">
        <v>114</v>
      </c>
    </row>
    <row r="135" spans="2:65" s="1" customFormat="1" ht="22.5" customHeight="1">
      <c r="B135" s="158"/>
      <c r="C135" s="159" t="s">
        <v>217</v>
      </c>
      <c r="D135" s="159" t="s">
        <v>117</v>
      </c>
      <c r="E135" s="160" t="s">
        <v>218</v>
      </c>
      <c r="F135" s="161" t="s">
        <v>219</v>
      </c>
      <c r="G135" s="162" t="s">
        <v>209</v>
      </c>
      <c r="H135" s="163">
        <v>7</v>
      </c>
      <c r="I135" s="164"/>
      <c r="J135" s="165">
        <f>ROUND(I135*H135,2)</f>
        <v>0</v>
      </c>
      <c r="K135" s="161" t="s">
        <v>121</v>
      </c>
      <c r="L135" s="33"/>
      <c r="M135" s="166" t="s">
        <v>20</v>
      </c>
      <c r="N135" s="167" t="s">
        <v>45</v>
      </c>
      <c r="O135" s="34"/>
      <c r="P135" s="168">
        <f>O135*H135</f>
        <v>0</v>
      </c>
      <c r="Q135" s="168">
        <v>0.59184</v>
      </c>
      <c r="R135" s="168">
        <f>Q135*H135</f>
        <v>4.14288</v>
      </c>
      <c r="S135" s="168">
        <v>0</v>
      </c>
      <c r="T135" s="169">
        <f>S135*H135</f>
        <v>0</v>
      </c>
      <c r="AR135" s="16" t="s">
        <v>122</v>
      </c>
      <c r="AT135" s="16" t="s">
        <v>117</v>
      </c>
      <c r="AU135" s="16" t="s">
        <v>80</v>
      </c>
      <c r="AY135" s="16" t="s">
        <v>114</v>
      </c>
      <c r="BE135" s="170">
        <f>IF(N135="základní",J135,0)</f>
        <v>0</v>
      </c>
      <c r="BF135" s="170">
        <f>IF(N135="snížená",J135,0)</f>
        <v>0</v>
      </c>
      <c r="BG135" s="170">
        <f>IF(N135="zákl. přenesená",J135,0)</f>
        <v>0</v>
      </c>
      <c r="BH135" s="170">
        <f>IF(N135="sníž. přenesená",J135,0)</f>
        <v>0</v>
      </c>
      <c r="BI135" s="170">
        <f>IF(N135="nulová",J135,0)</f>
        <v>0</v>
      </c>
      <c r="BJ135" s="16" t="s">
        <v>22</v>
      </c>
      <c r="BK135" s="170">
        <f>ROUND(I135*H135,2)</f>
        <v>0</v>
      </c>
      <c r="BL135" s="16" t="s">
        <v>122</v>
      </c>
      <c r="BM135" s="16" t="s">
        <v>220</v>
      </c>
    </row>
    <row r="136" spans="2:47" s="1" customFormat="1" ht="30" customHeight="1">
      <c r="B136" s="33"/>
      <c r="D136" s="171" t="s">
        <v>124</v>
      </c>
      <c r="F136" s="172" t="s">
        <v>221</v>
      </c>
      <c r="I136" s="132"/>
      <c r="L136" s="33"/>
      <c r="M136" s="62"/>
      <c r="N136" s="34"/>
      <c r="O136" s="34"/>
      <c r="P136" s="34"/>
      <c r="Q136" s="34"/>
      <c r="R136" s="34"/>
      <c r="S136" s="34"/>
      <c r="T136" s="63"/>
      <c r="AT136" s="16" t="s">
        <v>124</v>
      </c>
      <c r="AU136" s="16" t="s">
        <v>80</v>
      </c>
    </row>
    <row r="137" spans="2:65" s="1" customFormat="1" ht="22.5" customHeight="1">
      <c r="B137" s="158"/>
      <c r="C137" s="159" t="s">
        <v>222</v>
      </c>
      <c r="D137" s="159" t="s">
        <v>117</v>
      </c>
      <c r="E137" s="160" t="s">
        <v>223</v>
      </c>
      <c r="F137" s="161" t="s">
        <v>224</v>
      </c>
      <c r="G137" s="162" t="s">
        <v>209</v>
      </c>
      <c r="H137" s="163">
        <v>358.62</v>
      </c>
      <c r="I137" s="164"/>
      <c r="J137" s="165">
        <f>ROUND(I137*H137,2)</f>
        <v>0</v>
      </c>
      <c r="K137" s="161" t="s">
        <v>121</v>
      </c>
      <c r="L137" s="33"/>
      <c r="M137" s="166" t="s">
        <v>20</v>
      </c>
      <c r="N137" s="167" t="s">
        <v>45</v>
      </c>
      <c r="O137" s="34"/>
      <c r="P137" s="168">
        <f>O137*H137</f>
        <v>0</v>
      </c>
      <c r="Q137" s="168">
        <v>0</v>
      </c>
      <c r="R137" s="168">
        <f>Q137*H137</f>
        <v>0</v>
      </c>
      <c r="S137" s="168">
        <v>0.086</v>
      </c>
      <c r="T137" s="169">
        <f>S137*H137</f>
        <v>30.84132</v>
      </c>
      <c r="AR137" s="16" t="s">
        <v>122</v>
      </c>
      <c r="AT137" s="16" t="s">
        <v>117</v>
      </c>
      <c r="AU137" s="16" t="s">
        <v>80</v>
      </c>
      <c r="AY137" s="16" t="s">
        <v>114</v>
      </c>
      <c r="BE137" s="170">
        <f>IF(N137="základní",J137,0)</f>
        <v>0</v>
      </c>
      <c r="BF137" s="170">
        <f>IF(N137="snížená",J137,0)</f>
        <v>0</v>
      </c>
      <c r="BG137" s="170">
        <f>IF(N137="zákl. přenesená",J137,0)</f>
        <v>0</v>
      </c>
      <c r="BH137" s="170">
        <f>IF(N137="sníž. přenesená",J137,0)</f>
        <v>0</v>
      </c>
      <c r="BI137" s="170">
        <f>IF(N137="nulová",J137,0)</f>
        <v>0</v>
      </c>
      <c r="BJ137" s="16" t="s">
        <v>22</v>
      </c>
      <c r="BK137" s="170">
        <f>ROUND(I137*H137,2)</f>
        <v>0</v>
      </c>
      <c r="BL137" s="16" t="s">
        <v>122</v>
      </c>
      <c r="BM137" s="16" t="s">
        <v>225</v>
      </c>
    </row>
    <row r="138" spans="2:47" s="1" customFormat="1" ht="30" customHeight="1">
      <c r="B138" s="33"/>
      <c r="D138" s="171" t="s">
        <v>124</v>
      </c>
      <c r="F138" s="172" t="s">
        <v>226</v>
      </c>
      <c r="I138" s="132"/>
      <c r="L138" s="33"/>
      <c r="M138" s="62"/>
      <c r="N138" s="34"/>
      <c r="O138" s="34"/>
      <c r="P138" s="34"/>
      <c r="Q138" s="34"/>
      <c r="R138" s="34"/>
      <c r="S138" s="34"/>
      <c r="T138" s="63"/>
      <c r="AT138" s="16" t="s">
        <v>124</v>
      </c>
      <c r="AU138" s="16" t="s">
        <v>80</v>
      </c>
    </row>
    <row r="139" spans="2:65" s="1" customFormat="1" ht="22.5" customHeight="1">
      <c r="B139" s="158"/>
      <c r="C139" s="159" t="s">
        <v>227</v>
      </c>
      <c r="D139" s="159" t="s">
        <v>117</v>
      </c>
      <c r="E139" s="160" t="s">
        <v>228</v>
      </c>
      <c r="F139" s="161" t="s">
        <v>229</v>
      </c>
      <c r="G139" s="162" t="s">
        <v>120</v>
      </c>
      <c r="H139" s="163">
        <v>1539</v>
      </c>
      <c r="I139" s="164"/>
      <c r="J139" s="165">
        <f>ROUND(I139*H139,2)</f>
        <v>0</v>
      </c>
      <c r="K139" s="161" t="s">
        <v>121</v>
      </c>
      <c r="L139" s="33"/>
      <c r="M139" s="166" t="s">
        <v>20</v>
      </c>
      <c r="N139" s="167" t="s">
        <v>45</v>
      </c>
      <c r="O139" s="34"/>
      <c r="P139" s="168">
        <f>O139*H139</f>
        <v>0</v>
      </c>
      <c r="Q139" s="168">
        <v>0</v>
      </c>
      <c r="R139" s="168">
        <f>Q139*H139</f>
        <v>0</v>
      </c>
      <c r="S139" s="168">
        <v>0.02</v>
      </c>
      <c r="T139" s="169">
        <f>S139*H139</f>
        <v>30.78</v>
      </c>
      <c r="AR139" s="16" t="s">
        <v>122</v>
      </c>
      <c r="AT139" s="16" t="s">
        <v>117</v>
      </c>
      <c r="AU139" s="16" t="s">
        <v>80</v>
      </c>
      <c r="AY139" s="16" t="s">
        <v>114</v>
      </c>
      <c r="BE139" s="170">
        <f>IF(N139="základní",J139,0)</f>
        <v>0</v>
      </c>
      <c r="BF139" s="170">
        <f>IF(N139="snížená",J139,0)</f>
        <v>0</v>
      </c>
      <c r="BG139" s="170">
        <f>IF(N139="zákl. přenesená",J139,0)</f>
        <v>0</v>
      </c>
      <c r="BH139" s="170">
        <f>IF(N139="sníž. přenesená",J139,0)</f>
        <v>0</v>
      </c>
      <c r="BI139" s="170">
        <f>IF(N139="nulová",J139,0)</f>
        <v>0</v>
      </c>
      <c r="BJ139" s="16" t="s">
        <v>22</v>
      </c>
      <c r="BK139" s="170">
        <f>ROUND(I139*H139,2)</f>
        <v>0</v>
      </c>
      <c r="BL139" s="16" t="s">
        <v>122</v>
      </c>
      <c r="BM139" s="16" t="s">
        <v>230</v>
      </c>
    </row>
    <row r="140" spans="2:47" s="1" customFormat="1" ht="30" customHeight="1">
      <c r="B140" s="33"/>
      <c r="D140" s="173" t="s">
        <v>124</v>
      </c>
      <c r="F140" s="174" t="s">
        <v>231</v>
      </c>
      <c r="I140" s="132"/>
      <c r="L140" s="33"/>
      <c r="M140" s="62"/>
      <c r="N140" s="34"/>
      <c r="O140" s="34"/>
      <c r="P140" s="34"/>
      <c r="Q140" s="34"/>
      <c r="R140" s="34"/>
      <c r="S140" s="34"/>
      <c r="T140" s="63"/>
      <c r="AT140" s="16" t="s">
        <v>124</v>
      </c>
      <c r="AU140" s="16" t="s">
        <v>80</v>
      </c>
    </row>
    <row r="141" spans="2:51" s="11" customFormat="1" ht="22.5" customHeight="1">
      <c r="B141" s="175"/>
      <c r="D141" s="171" t="s">
        <v>134</v>
      </c>
      <c r="E141" s="176" t="s">
        <v>20</v>
      </c>
      <c r="F141" s="177" t="s">
        <v>198</v>
      </c>
      <c r="H141" s="178">
        <v>1539</v>
      </c>
      <c r="I141" s="179"/>
      <c r="L141" s="175"/>
      <c r="M141" s="180"/>
      <c r="N141" s="181"/>
      <c r="O141" s="181"/>
      <c r="P141" s="181"/>
      <c r="Q141" s="181"/>
      <c r="R141" s="181"/>
      <c r="S141" s="181"/>
      <c r="T141" s="182"/>
      <c r="AT141" s="183" t="s">
        <v>134</v>
      </c>
      <c r="AU141" s="183" t="s">
        <v>80</v>
      </c>
      <c r="AV141" s="11" t="s">
        <v>80</v>
      </c>
      <c r="AW141" s="11" t="s">
        <v>38</v>
      </c>
      <c r="AX141" s="11" t="s">
        <v>22</v>
      </c>
      <c r="AY141" s="183" t="s">
        <v>114</v>
      </c>
    </row>
    <row r="142" spans="2:65" s="1" customFormat="1" ht="22.5" customHeight="1">
      <c r="B142" s="158"/>
      <c r="C142" s="159" t="s">
        <v>232</v>
      </c>
      <c r="D142" s="159" t="s">
        <v>117</v>
      </c>
      <c r="E142" s="160" t="s">
        <v>233</v>
      </c>
      <c r="F142" s="161" t="s">
        <v>234</v>
      </c>
      <c r="G142" s="162" t="s">
        <v>120</v>
      </c>
      <c r="H142" s="163">
        <v>313.687</v>
      </c>
      <c r="I142" s="164"/>
      <c r="J142" s="165">
        <f>ROUND(I142*H142,2)</f>
        <v>0</v>
      </c>
      <c r="K142" s="161" t="s">
        <v>20</v>
      </c>
      <c r="L142" s="33"/>
      <c r="M142" s="166" t="s">
        <v>20</v>
      </c>
      <c r="N142" s="167" t="s">
        <v>45</v>
      </c>
      <c r="O142" s="34"/>
      <c r="P142" s="168">
        <f>O142*H142</f>
        <v>0</v>
      </c>
      <c r="Q142" s="168">
        <v>0</v>
      </c>
      <c r="R142" s="168">
        <f>Q142*H142</f>
        <v>0</v>
      </c>
      <c r="S142" s="168">
        <v>0</v>
      </c>
      <c r="T142" s="169">
        <f>S142*H142</f>
        <v>0</v>
      </c>
      <c r="AR142" s="16" t="s">
        <v>122</v>
      </c>
      <c r="AT142" s="16" t="s">
        <v>117</v>
      </c>
      <c r="AU142" s="16" t="s">
        <v>80</v>
      </c>
      <c r="AY142" s="16" t="s">
        <v>114</v>
      </c>
      <c r="BE142" s="170">
        <f>IF(N142="základní",J142,0)</f>
        <v>0</v>
      </c>
      <c r="BF142" s="170">
        <f>IF(N142="snížená",J142,0)</f>
        <v>0</v>
      </c>
      <c r="BG142" s="170">
        <f>IF(N142="zákl. přenesená",J142,0)</f>
        <v>0</v>
      </c>
      <c r="BH142" s="170">
        <f>IF(N142="sníž. přenesená",J142,0)</f>
        <v>0</v>
      </c>
      <c r="BI142" s="170">
        <f>IF(N142="nulová",J142,0)</f>
        <v>0</v>
      </c>
      <c r="BJ142" s="16" t="s">
        <v>22</v>
      </c>
      <c r="BK142" s="170">
        <f>ROUND(I142*H142,2)</f>
        <v>0</v>
      </c>
      <c r="BL142" s="16" t="s">
        <v>122</v>
      </c>
      <c r="BM142" s="16" t="s">
        <v>235</v>
      </c>
    </row>
    <row r="143" spans="2:47" s="1" customFormat="1" ht="22.5" customHeight="1">
      <c r="B143" s="33"/>
      <c r="D143" s="173" t="s">
        <v>124</v>
      </c>
      <c r="F143" s="174" t="s">
        <v>234</v>
      </c>
      <c r="I143" s="132"/>
      <c r="L143" s="33"/>
      <c r="M143" s="62"/>
      <c r="N143" s="34"/>
      <c r="O143" s="34"/>
      <c r="P143" s="34"/>
      <c r="Q143" s="34"/>
      <c r="R143" s="34"/>
      <c r="S143" s="34"/>
      <c r="T143" s="63"/>
      <c r="AT143" s="16" t="s">
        <v>124</v>
      </c>
      <c r="AU143" s="16" t="s">
        <v>80</v>
      </c>
    </row>
    <row r="144" spans="2:51" s="11" customFormat="1" ht="22.5" customHeight="1">
      <c r="B144" s="175"/>
      <c r="D144" s="173" t="s">
        <v>134</v>
      </c>
      <c r="E144" s="183" t="s">
        <v>20</v>
      </c>
      <c r="F144" s="184" t="s">
        <v>236</v>
      </c>
      <c r="H144" s="185">
        <v>313.687</v>
      </c>
      <c r="I144" s="179"/>
      <c r="L144" s="175"/>
      <c r="M144" s="180"/>
      <c r="N144" s="181"/>
      <c r="O144" s="181"/>
      <c r="P144" s="181"/>
      <c r="Q144" s="181"/>
      <c r="R144" s="181"/>
      <c r="S144" s="181"/>
      <c r="T144" s="182"/>
      <c r="AT144" s="183" t="s">
        <v>134</v>
      </c>
      <c r="AU144" s="183" t="s">
        <v>80</v>
      </c>
      <c r="AV144" s="11" t="s">
        <v>80</v>
      </c>
      <c r="AW144" s="11" t="s">
        <v>38</v>
      </c>
      <c r="AX144" s="11" t="s">
        <v>22</v>
      </c>
      <c r="AY144" s="183" t="s">
        <v>114</v>
      </c>
    </row>
    <row r="145" spans="2:63" s="10" customFormat="1" ht="21.75" customHeight="1">
      <c r="B145" s="144"/>
      <c r="D145" s="155" t="s">
        <v>73</v>
      </c>
      <c r="E145" s="156" t="s">
        <v>237</v>
      </c>
      <c r="F145" s="156" t="s">
        <v>238</v>
      </c>
      <c r="I145" s="147"/>
      <c r="J145" s="157">
        <f>BK145</f>
        <v>0</v>
      </c>
      <c r="L145" s="144"/>
      <c r="M145" s="149"/>
      <c r="N145" s="150"/>
      <c r="O145" s="150"/>
      <c r="P145" s="151">
        <f>SUM(P146:P147)</f>
        <v>0</v>
      </c>
      <c r="Q145" s="150"/>
      <c r="R145" s="151">
        <f>SUM(R146:R147)</f>
        <v>0</v>
      </c>
      <c r="S145" s="150"/>
      <c r="T145" s="152">
        <f>SUM(T146:T147)</f>
        <v>0</v>
      </c>
      <c r="AR145" s="145" t="s">
        <v>22</v>
      </c>
      <c r="AT145" s="153" t="s">
        <v>73</v>
      </c>
      <c r="AU145" s="153" t="s">
        <v>80</v>
      </c>
      <c r="AY145" s="145" t="s">
        <v>114</v>
      </c>
      <c r="BK145" s="154">
        <f>SUM(BK146:BK147)</f>
        <v>0</v>
      </c>
    </row>
    <row r="146" spans="2:65" s="1" customFormat="1" ht="31.5" customHeight="1">
      <c r="B146" s="158"/>
      <c r="C146" s="159" t="s">
        <v>239</v>
      </c>
      <c r="D146" s="159" t="s">
        <v>117</v>
      </c>
      <c r="E146" s="160" t="s">
        <v>240</v>
      </c>
      <c r="F146" s="161" t="s">
        <v>241</v>
      </c>
      <c r="G146" s="162" t="s">
        <v>242</v>
      </c>
      <c r="H146" s="163">
        <v>362.334</v>
      </c>
      <c r="I146" s="164"/>
      <c r="J146" s="165">
        <f>ROUND(I146*H146,2)</f>
        <v>0</v>
      </c>
      <c r="K146" s="161" t="s">
        <v>20</v>
      </c>
      <c r="L146" s="33"/>
      <c r="M146" s="166" t="s">
        <v>20</v>
      </c>
      <c r="N146" s="167" t="s">
        <v>45</v>
      </c>
      <c r="O146" s="34"/>
      <c r="P146" s="168">
        <f>O146*H146</f>
        <v>0</v>
      </c>
      <c r="Q146" s="168">
        <v>0</v>
      </c>
      <c r="R146" s="168">
        <f>Q146*H146</f>
        <v>0</v>
      </c>
      <c r="S146" s="168">
        <v>0</v>
      </c>
      <c r="T146" s="169">
        <f>S146*H146</f>
        <v>0</v>
      </c>
      <c r="AR146" s="16" t="s">
        <v>122</v>
      </c>
      <c r="AT146" s="16" t="s">
        <v>117</v>
      </c>
      <c r="AU146" s="16" t="s">
        <v>148</v>
      </c>
      <c r="AY146" s="16" t="s">
        <v>114</v>
      </c>
      <c r="BE146" s="170">
        <f>IF(N146="základní",J146,0)</f>
        <v>0</v>
      </c>
      <c r="BF146" s="170">
        <f>IF(N146="snížená",J146,0)</f>
        <v>0</v>
      </c>
      <c r="BG146" s="170">
        <f>IF(N146="zákl. přenesená",J146,0)</f>
        <v>0</v>
      </c>
      <c r="BH146" s="170">
        <f>IF(N146="sníž. přenesená",J146,0)</f>
        <v>0</v>
      </c>
      <c r="BI146" s="170">
        <f>IF(N146="nulová",J146,0)</f>
        <v>0</v>
      </c>
      <c r="BJ146" s="16" t="s">
        <v>22</v>
      </c>
      <c r="BK146" s="170">
        <f>ROUND(I146*H146,2)</f>
        <v>0</v>
      </c>
      <c r="BL146" s="16" t="s">
        <v>122</v>
      </c>
      <c r="BM146" s="16" t="s">
        <v>243</v>
      </c>
    </row>
    <row r="147" spans="2:47" s="1" customFormat="1" ht="22.5" customHeight="1">
      <c r="B147" s="33"/>
      <c r="D147" s="173" t="s">
        <v>124</v>
      </c>
      <c r="F147" s="174" t="s">
        <v>241</v>
      </c>
      <c r="I147" s="132"/>
      <c r="L147" s="33"/>
      <c r="M147" s="62"/>
      <c r="N147" s="34"/>
      <c r="O147" s="34"/>
      <c r="P147" s="34"/>
      <c r="Q147" s="34"/>
      <c r="R147" s="34"/>
      <c r="S147" s="34"/>
      <c r="T147" s="63"/>
      <c r="AT147" s="16" t="s">
        <v>124</v>
      </c>
      <c r="AU147" s="16" t="s">
        <v>148</v>
      </c>
    </row>
    <row r="148" spans="2:63" s="10" customFormat="1" ht="29.25" customHeight="1">
      <c r="B148" s="144"/>
      <c r="D148" s="155" t="s">
        <v>73</v>
      </c>
      <c r="E148" s="156" t="s">
        <v>244</v>
      </c>
      <c r="F148" s="156" t="s">
        <v>245</v>
      </c>
      <c r="I148" s="147"/>
      <c r="J148" s="157">
        <f>BK148</f>
        <v>0</v>
      </c>
      <c r="L148" s="144"/>
      <c r="M148" s="149"/>
      <c r="N148" s="150"/>
      <c r="O148" s="150"/>
      <c r="P148" s="151">
        <f>SUM(P149:P155)</f>
        <v>0</v>
      </c>
      <c r="Q148" s="150"/>
      <c r="R148" s="151">
        <f>SUM(R149:R155)</f>
        <v>0</v>
      </c>
      <c r="S148" s="150"/>
      <c r="T148" s="152">
        <f>SUM(T149:T155)</f>
        <v>0</v>
      </c>
      <c r="AR148" s="145" t="s">
        <v>22</v>
      </c>
      <c r="AT148" s="153" t="s">
        <v>73</v>
      </c>
      <c r="AU148" s="153" t="s">
        <v>22</v>
      </c>
      <c r="AY148" s="145" t="s">
        <v>114</v>
      </c>
      <c r="BK148" s="154">
        <f>SUM(BK149:BK155)</f>
        <v>0</v>
      </c>
    </row>
    <row r="149" spans="2:65" s="1" customFormat="1" ht="22.5" customHeight="1">
      <c r="B149" s="158"/>
      <c r="C149" s="159" t="s">
        <v>246</v>
      </c>
      <c r="D149" s="159" t="s">
        <v>117</v>
      </c>
      <c r="E149" s="160" t="s">
        <v>247</v>
      </c>
      <c r="F149" s="161" t="s">
        <v>248</v>
      </c>
      <c r="G149" s="162" t="s">
        <v>242</v>
      </c>
      <c r="H149" s="163">
        <v>561.813</v>
      </c>
      <c r="I149" s="164"/>
      <c r="J149" s="165">
        <f>ROUND(I149*H149,2)</f>
        <v>0</v>
      </c>
      <c r="K149" s="161" t="s">
        <v>20</v>
      </c>
      <c r="L149" s="33"/>
      <c r="M149" s="166" t="s">
        <v>20</v>
      </c>
      <c r="N149" s="167" t="s">
        <v>45</v>
      </c>
      <c r="O149" s="34"/>
      <c r="P149" s="168">
        <f>O149*H149</f>
        <v>0</v>
      </c>
      <c r="Q149" s="168">
        <v>0</v>
      </c>
      <c r="R149" s="168">
        <f>Q149*H149</f>
        <v>0</v>
      </c>
      <c r="S149" s="168">
        <v>0</v>
      </c>
      <c r="T149" s="169">
        <f>S149*H149</f>
        <v>0</v>
      </c>
      <c r="AR149" s="16" t="s">
        <v>122</v>
      </c>
      <c r="AT149" s="16" t="s">
        <v>117</v>
      </c>
      <c r="AU149" s="16" t="s">
        <v>80</v>
      </c>
      <c r="AY149" s="16" t="s">
        <v>114</v>
      </c>
      <c r="BE149" s="170">
        <f>IF(N149="základní",J149,0)</f>
        <v>0</v>
      </c>
      <c r="BF149" s="170">
        <f>IF(N149="snížená",J149,0)</f>
        <v>0</v>
      </c>
      <c r="BG149" s="170">
        <f>IF(N149="zákl. přenesená",J149,0)</f>
        <v>0</v>
      </c>
      <c r="BH149" s="170">
        <f>IF(N149="sníž. přenesená",J149,0)</f>
        <v>0</v>
      </c>
      <c r="BI149" s="170">
        <f>IF(N149="nulová",J149,0)</f>
        <v>0</v>
      </c>
      <c r="BJ149" s="16" t="s">
        <v>22</v>
      </c>
      <c r="BK149" s="170">
        <f>ROUND(I149*H149,2)</f>
        <v>0</v>
      </c>
      <c r="BL149" s="16" t="s">
        <v>122</v>
      </c>
      <c r="BM149" s="16" t="s">
        <v>249</v>
      </c>
    </row>
    <row r="150" spans="2:47" s="1" customFormat="1" ht="22.5" customHeight="1">
      <c r="B150" s="33"/>
      <c r="D150" s="171" t="s">
        <v>124</v>
      </c>
      <c r="F150" s="172" t="s">
        <v>248</v>
      </c>
      <c r="I150" s="132"/>
      <c r="L150" s="33"/>
      <c r="M150" s="62"/>
      <c r="N150" s="34"/>
      <c r="O150" s="34"/>
      <c r="P150" s="34"/>
      <c r="Q150" s="34"/>
      <c r="R150" s="34"/>
      <c r="S150" s="34"/>
      <c r="T150" s="63"/>
      <c r="AT150" s="16" t="s">
        <v>124</v>
      </c>
      <c r="AU150" s="16" t="s">
        <v>80</v>
      </c>
    </row>
    <row r="151" spans="2:65" s="1" customFormat="1" ht="22.5" customHeight="1">
      <c r="B151" s="158"/>
      <c r="C151" s="159" t="s">
        <v>250</v>
      </c>
      <c r="D151" s="159" t="s">
        <v>117</v>
      </c>
      <c r="E151" s="160" t="s">
        <v>251</v>
      </c>
      <c r="F151" s="161" t="s">
        <v>252</v>
      </c>
      <c r="G151" s="162" t="s">
        <v>242</v>
      </c>
      <c r="H151" s="163">
        <v>1061.944</v>
      </c>
      <c r="I151" s="164"/>
      <c r="J151" s="165">
        <f>ROUND(I151*H151,2)</f>
        <v>0</v>
      </c>
      <c r="K151" s="161" t="s">
        <v>20</v>
      </c>
      <c r="L151" s="33"/>
      <c r="M151" s="166" t="s">
        <v>20</v>
      </c>
      <c r="N151" s="167" t="s">
        <v>45</v>
      </c>
      <c r="O151" s="34"/>
      <c r="P151" s="168">
        <f>O151*H151</f>
        <v>0</v>
      </c>
      <c r="Q151" s="168">
        <v>0</v>
      </c>
      <c r="R151" s="168">
        <f>Q151*H151</f>
        <v>0</v>
      </c>
      <c r="S151" s="168">
        <v>0</v>
      </c>
      <c r="T151" s="169">
        <f>S151*H151</f>
        <v>0</v>
      </c>
      <c r="AR151" s="16" t="s">
        <v>122</v>
      </c>
      <c r="AT151" s="16" t="s">
        <v>117</v>
      </c>
      <c r="AU151" s="16" t="s">
        <v>80</v>
      </c>
      <c r="AY151" s="16" t="s">
        <v>114</v>
      </c>
      <c r="BE151" s="170">
        <f>IF(N151="základní",J151,0)</f>
        <v>0</v>
      </c>
      <c r="BF151" s="170">
        <f>IF(N151="snížená",J151,0)</f>
        <v>0</v>
      </c>
      <c r="BG151" s="170">
        <f>IF(N151="zákl. přenesená",J151,0)</f>
        <v>0</v>
      </c>
      <c r="BH151" s="170">
        <f>IF(N151="sníž. přenesená",J151,0)</f>
        <v>0</v>
      </c>
      <c r="BI151" s="170">
        <f>IF(N151="nulová",J151,0)</f>
        <v>0</v>
      </c>
      <c r="BJ151" s="16" t="s">
        <v>22</v>
      </c>
      <c r="BK151" s="170">
        <f>ROUND(I151*H151,2)</f>
        <v>0</v>
      </c>
      <c r="BL151" s="16" t="s">
        <v>122</v>
      </c>
      <c r="BM151" s="16" t="s">
        <v>253</v>
      </c>
    </row>
    <row r="152" spans="2:47" s="1" customFormat="1" ht="22.5" customHeight="1">
      <c r="B152" s="33"/>
      <c r="D152" s="173" t="s">
        <v>124</v>
      </c>
      <c r="F152" s="174" t="s">
        <v>252</v>
      </c>
      <c r="I152" s="132"/>
      <c r="L152" s="33"/>
      <c r="M152" s="62"/>
      <c r="N152" s="34"/>
      <c r="O152" s="34"/>
      <c r="P152" s="34"/>
      <c r="Q152" s="34"/>
      <c r="R152" s="34"/>
      <c r="S152" s="34"/>
      <c r="T152" s="63"/>
      <c r="AT152" s="16" t="s">
        <v>124</v>
      </c>
      <c r="AU152" s="16" t="s">
        <v>80</v>
      </c>
    </row>
    <row r="153" spans="2:51" s="11" customFormat="1" ht="22.5" customHeight="1">
      <c r="B153" s="175"/>
      <c r="D153" s="171" t="s">
        <v>134</v>
      </c>
      <c r="E153" s="176" t="s">
        <v>20</v>
      </c>
      <c r="F153" s="177" t="s">
        <v>254</v>
      </c>
      <c r="H153" s="178">
        <v>1061.944</v>
      </c>
      <c r="I153" s="179"/>
      <c r="L153" s="175"/>
      <c r="M153" s="180"/>
      <c r="N153" s="181"/>
      <c r="O153" s="181"/>
      <c r="P153" s="181"/>
      <c r="Q153" s="181"/>
      <c r="R153" s="181"/>
      <c r="S153" s="181"/>
      <c r="T153" s="182"/>
      <c r="AT153" s="183" t="s">
        <v>134</v>
      </c>
      <c r="AU153" s="183" t="s">
        <v>80</v>
      </c>
      <c r="AV153" s="11" t="s">
        <v>80</v>
      </c>
      <c r="AW153" s="11" t="s">
        <v>38</v>
      </c>
      <c r="AX153" s="11" t="s">
        <v>22</v>
      </c>
      <c r="AY153" s="183" t="s">
        <v>114</v>
      </c>
    </row>
    <row r="154" spans="2:65" s="1" customFormat="1" ht="22.5" customHeight="1">
      <c r="B154" s="158"/>
      <c r="C154" s="159" t="s">
        <v>255</v>
      </c>
      <c r="D154" s="159" t="s">
        <v>117</v>
      </c>
      <c r="E154" s="160" t="s">
        <v>256</v>
      </c>
      <c r="F154" s="161" t="s">
        <v>257</v>
      </c>
      <c r="G154" s="162" t="s">
        <v>242</v>
      </c>
      <c r="H154" s="163">
        <v>561.813</v>
      </c>
      <c r="I154" s="164"/>
      <c r="J154" s="165">
        <f>ROUND(I154*H154,2)</f>
        <v>0</v>
      </c>
      <c r="K154" s="161" t="s">
        <v>20</v>
      </c>
      <c r="L154" s="33"/>
      <c r="M154" s="166" t="s">
        <v>20</v>
      </c>
      <c r="N154" s="167" t="s">
        <v>45</v>
      </c>
      <c r="O154" s="34"/>
      <c r="P154" s="168">
        <f>O154*H154</f>
        <v>0</v>
      </c>
      <c r="Q154" s="168">
        <v>0</v>
      </c>
      <c r="R154" s="168">
        <f>Q154*H154</f>
        <v>0</v>
      </c>
      <c r="S154" s="168">
        <v>0</v>
      </c>
      <c r="T154" s="169">
        <f>S154*H154</f>
        <v>0</v>
      </c>
      <c r="AR154" s="16" t="s">
        <v>122</v>
      </c>
      <c r="AT154" s="16" t="s">
        <v>117</v>
      </c>
      <c r="AU154" s="16" t="s">
        <v>80</v>
      </c>
      <c r="AY154" s="16" t="s">
        <v>114</v>
      </c>
      <c r="BE154" s="170">
        <f>IF(N154="základní",J154,0)</f>
        <v>0</v>
      </c>
      <c r="BF154" s="170">
        <f>IF(N154="snížená",J154,0)</f>
        <v>0</v>
      </c>
      <c r="BG154" s="170">
        <f>IF(N154="zákl. přenesená",J154,0)</f>
        <v>0</v>
      </c>
      <c r="BH154" s="170">
        <f>IF(N154="sníž. přenesená",J154,0)</f>
        <v>0</v>
      </c>
      <c r="BI154" s="170">
        <f>IF(N154="nulová",J154,0)</f>
        <v>0</v>
      </c>
      <c r="BJ154" s="16" t="s">
        <v>22</v>
      </c>
      <c r="BK154" s="170">
        <f>ROUND(I154*H154,2)</f>
        <v>0</v>
      </c>
      <c r="BL154" s="16" t="s">
        <v>122</v>
      </c>
      <c r="BM154" s="16" t="s">
        <v>258</v>
      </c>
    </row>
    <row r="155" spans="2:47" s="1" customFormat="1" ht="22.5" customHeight="1">
      <c r="B155" s="33"/>
      <c r="D155" s="173" t="s">
        <v>124</v>
      </c>
      <c r="F155" s="174" t="s">
        <v>257</v>
      </c>
      <c r="I155" s="132"/>
      <c r="L155" s="33"/>
      <c r="M155" s="62"/>
      <c r="N155" s="34"/>
      <c r="O155" s="34"/>
      <c r="P155" s="34"/>
      <c r="Q155" s="34"/>
      <c r="R155" s="34"/>
      <c r="S155" s="34"/>
      <c r="T155" s="63"/>
      <c r="AT155" s="16" t="s">
        <v>124</v>
      </c>
      <c r="AU155" s="16" t="s">
        <v>80</v>
      </c>
    </row>
    <row r="156" spans="2:63" s="10" customFormat="1" ht="36.75" customHeight="1">
      <c r="B156" s="144"/>
      <c r="D156" s="145" t="s">
        <v>73</v>
      </c>
      <c r="E156" s="146" t="s">
        <v>259</v>
      </c>
      <c r="F156" s="146" t="s">
        <v>260</v>
      </c>
      <c r="I156" s="147"/>
      <c r="J156" s="148">
        <f>BK156</f>
        <v>0</v>
      </c>
      <c r="L156" s="144"/>
      <c r="M156" s="149"/>
      <c r="N156" s="150"/>
      <c r="O156" s="150"/>
      <c r="P156" s="151">
        <f>P157+P160+P163+P166</f>
        <v>0</v>
      </c>
      <c r="Q156" s="150"/>
      <c r="R156" s="151">
        <f>R157+R160+R163+R166</f>
        <v>0</v>
      </c>
      <c r="S156" s="150"/>
      <c r="T156" s="152">
        <f>T157+T160+T163+T166</f>
        <v>0</v>
      </c>
      <c r="AR156" s="145" t="s">
        <v>157</v>
      </c>
      <c r="AT156" s="153" t="s">
        <v>73</v>
      </c>
      <c r="AU156" s="153" t="s">
        <v>74</v>
      </c>
      <c r="AY156" s="145" t="s">
        <v>114</v>
      </c>
      <c r="BK156" s="154">
        <f>BK157+BK160+BK163+BK166</f>
        <v>0</v>
      </c>
    </row>
    <row r="157" spans="2:63" s="10" customFormat="1" ht="19.5" customHeight="1">
      <c r="B157" s="144"/>
      <c r="D157" s="155" t="s">
        <v>73</v>
      </c>
      <c r="E157" s="156" t="s">
        <v>261</v>
      </c>
      <c r="F157" s="156" t="s">
        <v>262</v>
      </c>
      <c r="I157" s="147"/>
      <c r="J157" s="157">
        <f>BK157</f>
        <v>0</v>
      </c>
      <c r="L157" s="144"/>
      <c r="M157" s="149"/>
      <c r="N157" s="150"/>
      <c r="O157" s="150"/>
      <c r="P157" s="151">
        <f>SUM(P158:P159)</f>
        <v>0</v>
      </c>
      <c r="Q157" s="150"/>
      <c r="R157" s="151">
        <f>SUM(R158:R159)</f>
        <v>0</v>
      </c>
      <c r="S157" s="150"/>
      <c r="T157" s="152">
        <f>SUM(T158:T159)</f>
        <v>0</v>
      </c>
      <c r="AR157" s="145" t="s">
        <v>157</v>
      </c>
      <c r="AT157" s="153" t="s">
        <v>73</v>
      </c>
      <c r="AU157" s="153" t="s">
        <v>22</v>
      </c>
      <c r="AY157" s="145" t="s">
        <v>114</v>
      </c>
      <c r="BK157" s="154">
        <f>SUM(BK158:BK159)</f>
        <v>0</v>
      </c>
    </row>
    <row r="158" spans="2:65" s="1" customFormat="1" ht="22.5" customHeight="1">
      <c r="B158" s="158"/>
      <c r="C158" s="159" t="s">
        <v>263</v>
      </c>
      <c r="D158" s="159" t="s">
        <v>117</v>
      </c>
      <c r="E158" s="160" t="s">
        <v>264</v>
      </c>
      <c r="F158" s="161" t="s">
        <v>262</v>
      </c>
      <c r="G158" s="162" t="s">
        <v>265</v>
      </c>
      <c r="H158" s="163">
        <v>1</v>
      </c>
      <c r="I158" s="164"/>
      <c r="J158" s="165">
        <f>ROUND(I158*H158,2)</f>
        <v>0</v>
      </c>
      <c r="K158" s="161" t="s">
        <v>121</v>
      </c>
      <c r="L158" s="33"/>
      <c r="M158" s="166" t="s">
        <v>20</v>
      </c>
      <c r="N158" s="167" t="s">
        <v>45</v>
      </c>
      <c r="O158" s="34"/>
      <c r="P158" s="168">
        <f>O158*H158</f>
        <v>0</v>
      </c>
      <c r="Q158" s="168">
        <v>0</v>
      </c>
      <c r="R158" s="168">
        <f>Q158*H158</f>
        <v>0</v>
      </c>
      <c r="S158" s="168">
        <v>0</v>
      </c>
      <c r="T158" s="169">
        <f>S158*H158</f>
        <v>0</v>
      </c>
      <c r="AR158" s="16" t="s">
        <v>266</v>
      </c>
      <c r="AT158" s="16" t="s">
        <v>117</v>
      </c>
      <c r="AU158" s="16" t="s">
        <v>80</v>
      </c>
      <c r="AY158" s="16" t="s">
        <v>114</v>
      </c>
      <c r="BE158" s="170">
        <f>IF(N158="základní",J158,0)</f>
        <v>0</v>
      </c>
      <c r="BF158" s="170">
        <f>IF(N158="snížená",J158,0)</f>
        <v>0</v>
      </c>
      <c r="BG158" s="170">
        <f>IF(N158="zákl. přenesená",J158,0)</f>
        <v>0</v>
      </c>
      <c r="BH158" s="170">
        <f>IF(N158="sníž. přenesená",J158,0)</f>
        <v>0</v>
      </c>
      <c r="BI158" s="170">
        <f>IF(N158="nulová",J158,0)</f>
        <v>0</v>
      </c>
      <c r="BJ158" s="16" t="s">
        <v>22</v>
      </c>
      <c r="BK158" s="170">
        <f>ROUND(I158*H158,2)</f>
        <v>0</v>
      </c>
      <c r="BL158" s="16" t="s">
        <v>266</v>
      </c>
      <c r="BM158" s="16" t="s">
        <v>267</v>
      </c>
    </row>
    <row r="159" spans="2:47" s="1" customFormat="1" ht="22.5" customHeight="1">
      <c r="B159" s="33"/>
      <c r="D159" s="173" t="s">
        <v>124</v>
      </c>
      <c r="F159" s="174" t="s">
        <v>268</v>
      </c>
      <c r="I159" s="132"/>
      <c r="L159" s="33"/>
      <c r="M159" s="62"/>
      <c r="N159" s="34"/>
      <c r="O159" s="34"/>
      <c r="P159" s="34"/>
      <c r="Q159" s="34"/>
      <c r="R159" s="34"/>
      <c r="S159" s="34"/>
      <c r="T159" s="63"/>
      <c r="AT159" s="16" t="s">
        <v>124</v>
      </c>
      <c r="AU159" s="16" t="s">
        <v>80</v>
      </c>
    </row>
    <row r="160" spans="2:63" s="10" customFormat="1" ht="29.25" customHeight="1">
      <c r="B160" s="144"/>
      <c r="D160" s="155" t="s">
        <v>73</v>
      </c>
      <c r="E160" s="156" t="s">
        <v>269</v>
      </c>
      <c r="F160" s="156" t="s">
        <v>270</v>
      </c>
      <c r="I160" s="147"/>
      <c r="J160" s="157">
        <f>BK160</f>
        <v>0</v>
      </c>
      <c r="L160" s="144"/>
      <c r="M160" s="149"/>
      <c r="N160" s="150"/>
      <c r="O160" s="150"/>
      <c r="P160" s="151">
        <f>SUM(P161:P162)</f>
        <v>0</v>
      </c>
      <c r="Q160" s="150"/>
      <c r="R160" s="151">
        <f>SUM(R161:R162)</f>
        <v>0</v>
      </c>
      <c r="S160" s="150"/>
      <c r="T160" s="152">
        <f>SUM(T161:T162)</f>
        <v>0</v>
      </c>
      <c r="AR160" s="145" t="s">
        <v>157</v>
      </c>
      <c r="AT160" s="153" t="s">
        <v>73</v>
      </c>
      <c r="AU160" s="153" t="s">
        <v>22</v>
      </c>
      <c r="AY160" s="145" t="s">
        <v>114</v>
      </c>
      <c r="BK160" s="154">
        <f>SUM(BK161:BK162)</f>
        <v>0</v>
      </c>
    </row>
    <row r="161" spans="2:65" s="1" customFormat="1" ht="22.5" customHeight="1">
      <c r="B161" s="158"/>
      <c r="C161" s="159" t="s">
        <v>271</v>
      </c>
      <c r="D161" s="159" t="s">
        <v>117</v>
      </c>
      <c r="E161" s="160" t="s">
        <v>272</v>
      </c>
      <c r="F161" s="161" t="s">
        <v>270</v>
      </c>
      <c r="G161" s="162" t="s">
        <v>265</v>
      </c>
      <c r="H161" s="163">
        <v>1</v>
      </c>
      <c r="I161" s="164"/>
      <c r="J161" s="165">
        <f>ROUND(I161*H161,2)</f>
        <v>0</v>
      </c>
      <c r="K161" s="161" t="s">
        <v>121</v>
      </c>
      <c r="L161" s="33"/>
      <c r="M161" s="166" t="s">
        <v>20</v>
      </c>
      <c r="N161" s="167" t="s">
        <v>45</v>
      </c>
      <c r="O161" s="34"/>
      <c r="P161" s="168">
        <f>O161*H161</f>
        <v>0</v>
      </c>
      <c r="Q161" s="168">
        <v>0</v>
      </c>
      <c r="R161" s="168">
        <f>Q161*H161</f>
        <v>0</v>
      </c>
      <c r="S161" s="168">
        <v>0</v>
      </c>
      <c r="T161" s="169">
        <f>S161*H161</f>
        <v>0</v>
      </c>
      <c r="AR161" s="16" t="s">
        <v>266</v>
      </c>
      <c r="AT161" s="16" t="s">
        <v>117</v>
      </c>
      <c r="AU161" s="16" t="s">
        <v>80</v>
      </c>
      <c r="AY161" s="16" t="s">
        <v>114</v>
      </c>
      <c r="BE161" s="170">
        <f>IF(N161="základní",J161,0)</f>
        <v>0</v>
      </c>
      <c r="BF161" s="170">
        <f>IF(N161="snížená",J161,0)</f>
        <v>0</v>
      </c>
      <c r="BG161" s="170">
        <f>IF(N161="zákl. přenesená",J161,0)</f>
        <v>0</v>
      </c>
      <c r="BH161" s="170">
        <f>IF(N161="sníž. přenesená",J161,0)</f>
        <v>0</v>
      </c>
      <c r="BI161" s="170">
        <f>IF(N161="nulová",J161,0)</f>
        <v>0</v>
      </c>
      <c r="BJ161" s="16" t="s">
        <v>22</v>
      </c>
      <c r="BK161" s="170">
        <f>ROUND(I161*H161,2)</f>
        <v>0</v>
      </c>
      <c r="BL161" s="16" t="s">
        <v>266</v>
      </c>
      <c r="BM161" s="16" t="s">
        <v>273</v>
      </c>
    </row>
    <row r="162" spans="2:47" s="1" customFormat="1" ht="22.5" customHeight="1">
      <c r="B162" s="33"/>
      <c r="D162" s="173" t="s">
        <v>124</v>
      </c>
      <c r="F162" s="174" t="s">
        <v>274</v>
      </c>
      <c r="I162" s="132"/>
      <c r="L162" s="33"/>
      <c r="M162" s="62"/>
      <c r="N162" s="34"/>
      <c r="O162" s="34"/>
      <c r="P162" s="34"/>
      <c r="Q162" s="34"/>
      <c r="R162" s="34"/>
      <c r="S162" s="34"/>
      <c r="T162" s="63"/>
      <c r="AT162" s="16" t="s">
        <v>124</v>
      </c>
      <c r="AU162" s="16" t="s">
        <v>80</v>
      </c>
    </row>
    <row r="163" spans="2:63" s="10" customFormat="1" ht="29.25" customHeight="1">
      <c r="B163" s="144"/>
      <c r="D163" s="155" t="s">
        <v>73</v>
      </c>
      <c r="E163" s="156" t="s">
        <v>275</v>
      </c>
      <c r="F163" s="156" t="s">
        <v>276</v>
      </c>
      <c r="I163" s="147"/>
      <c r="J163" s="157">
        <f>BK163</f>
        <v>0</v>
      </c>
      <c r="L163" s="144"/>
      <c r="M163" s="149"/>
      <c r="N163" s="150"/>
      <c r="O163" s="150"/>
      <c r="P163" s="151">
        <f>SUM(P164:P165)</f>
        <v>0</v>
      </c>
      <c r="Q163" s="150"/>
      <c r="R163" s="151">
        <f>SUM(R164:R165)</f>
        <v>0</v>
      </c>
      <c r="S163" s="150"/>
      <c r="T163" s="152">
        <f>SUM(T164:T165)</f>
        <v>0</v>
      </c>
      <c r="AR163" s="145" t="s">
        <v>157</v>
      </c>
      <c r="AT163" s="153" t="s">
        <v>73</v>
      </c>
      <c r="AU163" s="153" t="s">
        <v>22</v>
      </c>
      <c r="AY163" s="145" t="s">
        <v>114</v>
      </c>
      <c r="BK163" s="154">
        <f>SUM(BK164:BK165)</f>
        <v>0</v>
      </c>
    </row>
    <row r="164" spans="2:65" s="1" customFormat="1" ht="22.5" customHeight="1">
      <c r="B164" s="158"/>
      <c r="C164" s="159" t="s">
        <v>277</v>
      </c>
      <c r="D164" s="159" t="s">
        <v>117</v>
      </c>
      <c r="E164" s="160" t="s">
        <v>278</v>
      </c>
      <c r="F164" s="161" t="s">
        <v>279</v>
      </c>
      <c r="G164" s="162" t="s">
        <v>265</v>
      </c>
      <c r="H164" s="163">
        <v>1</v>
      </c>
      <c r="I164" s="164"/>
      <c r="J164" s="165">
        <f>ROUND(I164*H164,2)</f>
        <v>0</v>
      </c>
      <c r="K164" s="161" t="s">
        <v>121</v>
      </c>
      <c r="L164" s="33"/>
      <c r="M164" s="166" t="s">
        <v>20</v>
      </c>
      <c r="N164" s="167" t="s">
        <v>45</v>
      </c>
      <c r="O164" s="34"/>
      <c r="P164" s="168">
        <f>O164*H164</f>
        <v>0</v>
      </c>
      <c r="Q164" s="168">
        <v>0</v>
      </c>
      <c r="R164" s="168">
        <f>Q164*H164</f>
        <v>0</v>
      </c>
      <c r="S164" s="168">
        <v>0</v>
      </c>
      <c r="T164" s="169">
        <f>S164*H164</f>
        <v>0</v>
      </c>
      <c r="AR164" s="16" t="s">
        <v>266</v>
      </c>
      <c r="AT164" s="16" t="s">
        <v>117</v>
      </c>
      <c r="AU164" s="16" t="s">
        <v>80</v>
      </c>
      <c r="AY164" s="16" t="s">
        <v>114</v>
      </c>
      <c r="BE164" s="170">
        <f>IF(N164="základní",J164,0)</f>
        <v>0</v>
      </c>
      <c r="BF164" s="170">
        <f>IF(N164="snížená",J164,0)</f>
        <v>0</v>
      </c>
      <c r="BG164" s="170">
        <f>IF(N164="zákl. přenesená",J164,0)</f>
        <v>0</v>
      </c>
      <c r="BH164" s="170">
        <f>IF(N164="sníž. přenesená",J164,0)</f>
        <v>0</v>
      </c>
      <c r="BI164" s="170">
        <f>IF(N164="nulová",J164,0)</f>
        <v>0</v>
      </c>
      <c r="BJ164" s="16" t="s">
        <v>22</v>
      </c>
      <c r="BK164" s="170">
        <f>ROUND(I164*H164,2)</f>
        <v>0</v>
      </c>
      <c r="BL164" s="16" t="s">
        <v>266</v>
      </c>
      <c r="BM164" s="16" t="s">
        <v>280</v>
      </c>
    </row>
    <row r="165" spans="2:47" s="1" customFormat="1" ht="22.5" customHeight="1">
      <c r="B165" s="33"/>
      <c r="D165" s="173" t="s">
        <v>124</v>
      </c>
      <c r="F165" s="174" t="s">
        <v>281</v>
      </c>
      <c r="I165" s="132"/>
      <c r="L165" s="33"/>
      <c r="M165" s="62"/>
      <c r="N165" s="34"/>
      <c r="O165" s="34"/>
      <c r="P165" s="34"/>
      <c r="Q165" s="34"/>
      <c r="R165" s="34"/>
      <c r="S165" s="34"/>
      <c r="T165" s="63"/>
      <c r="AT165" s="16" t="s">
        <v>124</v>
      </c>
      <c r="AU165" s="16" t="s">
        <v>80</v>
      </c>
    </row>
    <row r="166" spans="2:63" s="10" customFormat="1" ht="29.25" customHeight="1">
      <c r="B166" s="144"/>
      <c r="D166" s="155" t="s">
        <v>73</v>
      </c>
      <c r="E166" s="156" t="s">
        <v>282</v>
      </c>
      <c r="F166" s="156" t="s">
        <v>283</v>
      </c>
      <c r="I166" s="147"/>
      <c r="J166" s="157">
        <f>BK166</f>
        <v>0</v>
      </c>
      <c r="L166" s="144"/>
      <c r="M166" s="149"/>
      <c r="N166" s="150"/>
      <c r="O166" s="150"/>
      <c r="P166" s="151">
        <f>SUM(P167:P168)</f>
        <v>0</v>
      </c>
      <c r="Q166" s="150"/>
      <c r="R166" s="151">
        <f>SUM(R167:R168)</f>
        <v>0</v>
      </c>
      <c r="S166" s="150"/>
      <c r="T166" s="152">
        <f>SUM(T167:T168)</f>
        <v>0</v>
      </c>
      <c r="AR166" s="145" t="s">
        <v>157</v>
      </c>
      <c r="AT166" s="153" t="s">
        <v>73</v>
      </c>
      <c r="AU166" s="153" t="s">
        <v>22</v>
      </c>
      <c r="AY166" s="145" t="s">
        <v>114</v>
      </c>
      <c r="BK166" s="154">
        <f>SUM(BK167:BK168)</f>
        <v>0</v>
      </c>
    </row>
    <row r="167" spans="2:65" s="1" customFormat="1" ht="22.5" customHeight="1">
      <c r="B167" s="158"/>
      <c r="C167" s="159" t="s">
        <v>284</v>
      </c>
      <c r="D167" s="159" t="s">
        <v>117</v>
      </c>
      <c r="E167" s="160" t="s">
        <v>285</v>
      </c>
      <c r="F167" s="161" t="s">
        <v>286</v>
      </c>
      <c r="G167" s="162" t="s">
        <v>265</v>
      </c>
      <c r="H167" s="163">
        <v>1</v>
      </c>
      <c r="I167" s="164"/>
      <c r="J167" s="165">
        <f>ROUND(I167*H167,2)</f>
        <v>0</v>
      </c>
      <c r="K167" s="161" t="s">
        <v>121</v>
      </c>
      <c r="L167" s="33"/>
      <c r="M167" s="166" t="s">
        <v>20</v>
      </c>
      <c r="N167" s="167" t="s">
        <v>45</v>
      </c>
      <c r="O167" s="34"/>
      <c r="P167" s="168">
        <f>O167*H167</f>
        <v>0</v>
      </c>
      <c r="Q167" s="168">
        <v>0</v>
      </c>
      <c r="R167" s="168">
        <f>Q167*H167</f>
        <v>0</v>
      </c>
      <c r="S167" s="168">
        <v>0</v>
      </c>
      <c r="T167" s="169">
        <f>S167*H167</f>
        <v>0</v>
      </c>
      <c r="AR167" s="16" t="s">
        <v>266</v>
      </c>
      <c r="AT167" s="16" t="s">
        <v>117</v>
      </c>
      <c r="AU167" s="16" t="s">
        <v>80</v>
      </c>
      <c r="AY167" s="16" t="s">
        <v>114</v>
      </c>
      <c r="BE167" s="170">
        <f>IF(N167="základní",J167,0)</f>
        <v>0</v>
      </c>
      <c r="BF167" s="170">
        <f>IF(N167="snížená",J167,0)</f>
        <v>0</v>
      </c>
      <c r="BG167" s="170">
        <f>IF(N167="zákl. přenesená",J167,0)</f>
        <v>0</v>
      </c>
      <c r="BH167" s="170">
        <f>IF(N167="sníž. přenesená",J167,0)</f>
        <v>0</v>
      </c>
      <c r="BI167" s="170">
        <f>IF(N167="nulová",J167,0)</f>
        <v>0</v>
      </c>
      <c r="BJ167" s="16" t="s">
        <v>22</v>
      </c>
      <c r="BK167" s="170">
        <f>ROUND(I167*H167,2)</f>
        <v>0</v>
      </c>
      <c r="BL167" s="16" t="s">
        <v>266</v>
      </c>
      <c r="BM167" s="16" t="s">
        <v>287</v>
      </c>
    </row>
    <row r="168" spans="2:47" s="1" customFormat="1" ht="22.5" customHeight="1">
      <c r="B168" s="33"/>
      <c r="D168" s="173" t="s">
        <v>124</v>
      </c>
      <c r="F168" s="174" t="s">
        <v>288</v>
      </c>
      <c r="I168" s="132"/>
      <c r="L168" s="33"/>
      <c r="M168" s="195"/>
      <c r="N168" s="196"/>
      <c r="O168" s="196"/>
      <c r="P168" s="196"/>
      <c r="Q168" s="196"/>
      <c r="R168" s="196"/>
      <c r="S168" s="196"/>
      <c r="T168" s="197"/>
      <c r="AT168" s="16" t="s">
        <v>124</v>
      </c>
      <c r="AU168" s="16" t="s">
        <v>80</v>
      </c>
    </row>
    <row r="169" spans="2:12" s="1" customFormat="1" ht="6.75" customHeight="1">
      <c r="B169" s="48"/>
      <c r="C169" s="49"/>
      <c r="D169" s="49"/>
      <c r="E169" s="49"/>
      <c r="F169" s="49"/>
      <c r="G169" s="49"/>
      <c r="H169" s="49"/>
      <c r="I169" s="110"/>
      <c r="J169" s="49"/>
      <c r="K169" s="49"/>
      <c r="L169" s="33"/>
    </row>
    <row r="170" ht="13.5">
      <c r="AT170" s="198"/>
    </row>
  </sheetData>
  <sheetProtection password="CC35" sheet="1" objects="1" scenarios="1" formatColumns="0" formatRows="0" sort="0" autoFilter="0"/>
  <autoFilter ref="C80:K80"/>
  <mergeCells count="6">
    <mergeCell ref="E7:H7"/>
    <mergeCell ref="E22:H22"/>
    <mergeCell ref="E43:H43"/>
    <mergeCell ref="E73:H73"/>
    <mergeCell ref="G1:H1"/>
    <mergeCell ref="L2:V2"/>
  </mergeCells>
  <hyperlinks>
    <hyperlink ref="F1:G1" location="C2" tooltip="Krycí list soupisu" display="1) Krycí list soupisu"/>
    <hyperlink ref="G1:H1" location="C50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7.140625" style="248" customWidth="1"/>
    <col min="2" max="2" width="1.421875" style="248" customWidth="1"/>
    <col min="3" max="4" width="4.28125" style="248" customWidth="1"/>
    <col min="5" max="5" width="10.00390625" style="248" customWidth="1"/>
    <col min="6" max="6" width="7.8515625" style="248" customWidth="1"/>
    <col min="7" max="7" width="4.28125" style="248" customWidth="1"/>
    <col min="8" max="8" width="66.7109375" style="248" customWidth="1"/>
    <col min="9" max="10" width="17.140625" style="248" customWidth="1"/>
    <col min="11" max="11" width="1.421875" style="248" customWidth="1"/>
    <col min="12" max="16384" width="9.140625" style="248" customWidth="1"/>
  </cols>
  <sheetData>
    <row r="1" ht="37.5" customHeight="1"/>
    <row r="2" spans="2:11" ht="7.5" customHeight="1">
      <c r="B2" s="249"/>
      <c r="C2" s="250"/>
      <c r="D2" s="250"/>
      <c r="E2" s="250"/>
      <c r="F2" s="250"/>
      <c r="G2" s="250"/>
      <c r="H2" s="250"/>
      <c r="I2" s="250"/>
      <c r="J2" s="250"/>
      <c r="K2" s="251"/>
    </row>
    <row r="3" spans="2:11" s="255" customFormat="1" ht="45" customHeight="1">
      <c r="B3" s="252"/>
      <c r="C3" s="253" t="s">
        <v>296</v>
      </c>
      <c r="D3" s="253"/>
      <c r="E3" s="253"/>
      <c r="F3" s="253"/>
      <c r="G3" s="253"/>
      <c r="H3" s="253"/>
      <c r="I3" s="253"/>
      <c r="J3" s="253"/>
      <c r="K3" s="254"/>
    </row>
    <row r="4" spans="2:11" ht="25.5" customHeight="1">
      <c r="B4" s="256"/>
      <c r="C4" s="257" t="s">
        <v>297</v>
      </c>
      <c r="D4" s="257"/>
      <c r="E4" s="257"/>
      <c r="F4" s="257"/>
      <c r="G4" s="257"/>
      <c r="H4" s="257"/>
      <c r="I4" s="257"/>
      <c r="J4" s="257"/>
      <c r="K4" s="258"/>
    </row>
    <row r="5" spans="2:11" ht="5.25" customHeight="1">
      <c r="B5" s="256"/>
      <c r="C5" s="259"/>
      <c r="D5" s="259"/>
      <c r="E5" s="259"/>
      <c r="F5" s="259"/>
      <c r="G5" s="259"/>
      <c r="H5" s="259"/>
      <c r="I5" s="259"/>
      <c r="J5" s="259"/>
      <c r="K5" s="258"/>
    </row>
    <row r="6" spans="2:11" ht="15" customHeight="1">
      <c r="B6" s="256"/>
      <c r="C6" s="260" t="s">
        <v>298</v>
      </c>
      <c r="D6" s="260"/>
      <c r="E6" s="260"/>
      <c r="F6" s="260"/>
      <c r="G6" s="260"/>
      <c r="H6" s="260"/>
      <c r="I6" s="260"/>
      <c r="J6" s="260"/>
      <c r="K6" s="258"/>
    </row>
    <row r="7" spans="2:11" ht="15" customHeight="1">
      <c r="B7" s="261"/>
      <c r="C7" s="260" t="s">
        <v>299</v>
      </c>
      <c r="D7" s="260"/>
      <c r="E7" s="260"/>
      <c r="F7" s="260"/>
      <c r="G7" s="260"/>
      <c r="H7" s="260"/>
      <c r="I7" s="260"/>
      <c r="J7" s="260"/>
      <c r="K7" s="258"/>
    </row>
    <row r="8" spans="2:11" ht="12.75" customHeight="1">
      <c r="B8" s="261"/>
      <c r="C8" s="262"/>
      <c r="D8" s="262"/>
      <c r="E8" s="262"/>
      <c r="F8" s="262"/>
      <c r="G8" s="262"/>
      <c r="H8" s="262"/>
      <c r="I8" s="262"/>
      <c r="J8" s="262"/>
      <c r="K8" s="258"/>
    </row>
    <row r="9" spans="2:11" ht="15" customHeight="1">
      <c r="B9" s="261"/>
      <c r="C9" s="260" t="s">
        <v>300</v>
      </c>
      <c r="D9" s="260"/>
      <c r="E9" s="260"/>
      <c r="F9" s="260"/>
      <c r="G9" s="260"/>
      <c r="H9" s="260"/>
      <c r="I9" s="260"/>
      <c r="J9" s="260"/>
      <c r="K9" s="258"/>
    </row>
    <row r="10" spans="2:11" ht="15" customHeight="1">
      <c r="B10" s="261"/>
      <c r="C10" s="262"/>
      <c r="D10" s="260" t="s">
        <v>301</v>
      </c>
      <c r="E10" s="260"/>
      <c r="F10" s="260"/>
      <c r="G10" s="260"/>
      <c r="H10" s="260"/>
      <c r="I10" s="260"/>
      <c r="J10" s="260"/>
      <c r="K10" s="258"/>
    </row>
    <row r="11" spans="2:11" ht="15" customHeight="1">
      <c r="B11" s="261"/>
      <c r="C11" s="263"/>
      <c r="D11" s="260" t="s">
        <v>302</v>
      </c>
      <c r="E11" s="260"/>
      <c r="F11" s="260"/>
      <c r="G11" s="260"/>
      <c r="H11" s="260"/>
      <c r="I11" s="260"/>
      <c r="J11" s="260"/>
      <c r="K11" s="258"/>
    </row>
    <row r="12" spans="2:11" ht="12.75" customHeight="1">
      <c r="B12" s="261"/>
      <c r="C12" s="263"/>
      <c r="D12" s="263"/>
      <c r="E12" s="263"/>
      <c r="F12" s="263"/>
      <c r="G12" s="263"/>
      <c r="H12" s="263"/>
      <c r="I12" s="263"/>
      <c r="J12" s="263"/>
      <c r="K12" s="258"/>
    </row>
    <row r="13" spans="2:11" ht="15" customHeight="1">
      <c r="B13" s="261"/>
      <c r="C13" s="263"/>
      <c r="D13" s="260" t="s">
        <v>303</v>
      </c>
      <c r="E13" s="260"/>
      <c r="F13" s="260"/>
      <c r="G13" s="260"/>
      <c r="H13" s="260"/>
      <c r="I13" s="260"/>
      <c r="J13" s="260"/>
      <c r="K13" s="258"/>
    </row>
    <row r="14" spans="2:11" ht="15" customHeight="1">
      <c r="B14" s="261"/>
      <c r="C14" s="263"/>
      <c r="D14" s="260" t="s">
        <v>304</v>
      </c>
      <c r="E14" s="260"/>
      <c r="F14" s="260"/>
      <c r="G14" s="260"/>
      <c r="H14" s="260"/>
      <c r="I14" s="260"/>
      <c r="J14" s="260"/>
      <c r="K14" s="258"/>
    </row>
    <row r="15" spans="2:11" ht="15" customHeight="1">
      <c r="B15" s="261"/>
      <c r="C15" s="263"/>
      <c r="D15" s="260" t="s">
        <v>305</v>
      </c>
      <c r="E15" s="260"/>
      <c r="F15" s="260"/>
      <c r="G15" s="260"/>
      <c r="H15" s="260"/>
      <c r="I15" s="260"/>
      <c r="J15" s="260"/>
      <c r="K15" s="258"/>
    </row>
    <row r="16" spans="2:11" ht="15" customHeight="1">
      <c r="B16" s="261"/>
      <c r="C16" s="263"/>
      <c r="D16" s="263"/>
      <c r="E16" s="264" t="s">
        <v>77</v>
      </c>
      <c r="F16" s="260" t="s">
        <v>306</v>
      </c>
      <c r="G16" s="260"/>
      <c r="H16" s="260"/>
      <c r="I16" s="260"/>
      <c r="J16" s="260"/>
      <c r="K16" s="258"/>
    </row>
    <row r="17" spans="2:11" ht="15" customHeight="1">
      <c r="B17" s="261"/>
      <c r="C17" s="263"/>
      <c r="D17" s="263"/>
      <c r="E17" s="264" t="s">
        <v>307</v>
      </c>
      <c r="F17" s="260" t="s">
        <v>308</v>
      </c>
      <c r="G17" s="260"/>
      <c r="H17" s="260"/>
      <c r="I17" s="260"/>
      <c r="J17" s="260"/>
      <c r="K17" s="258"/>
    </row>
    <row r="18" spans="2:11" ht="15" customHeight="1">
      <c r="B18" s="261"/>
      <c r="C18" s="263"/>
      <c r="D18" s="263"/>
      <c r="E18" s="264" t="s">
        <v>309</v>
      </c>
      <c r="F18" s="260" t="s">
        <v>310</v>
      </c>
      <c r="G18" s="260"/>
      <c r="H18" s="260"/>
      <c r="I18" s="260"/>
      <c r="J18" s="260"/>
      <c r="K18" s="258"/>
    </row>
    <row r="19" spans="2:11" ht="15" customHeight="1">
      <c r="B19" s="261"/>
      <c r="C19" s="263"/>
      <c r="D19" s="263"/>
      <c r="E19" s="264" t="s">
        <v>311</v>
      </c>
      <c r="F19" s="260" t="s">
        <v>312</v>
      </c>
      <c r="G19" s="260"/>
      <c r="H19" s="260"/>
      <c r="I19" s="260"/>
      <c r="J19" s="260"/>
      <c r="K19" s="258"/>
    </row>
    <row r="20" spans="2:11" ht="15" customHeight="1">
      <c r="B20" s="261"/>
      <c r="C20" s="263"/>
      <c r="D20" s="263"/>
      <c r="E20" s="264" t="s">
        <v>313</v>
      </c>
      <c r="F20" s="260" t="s">
        <v>314</v>
      </c>
      <c r="G20" s="260"/>
      <c r="H20" s="260"/>
      <c r="I20" s="260"/>
      <c r="J20" s="260"/>
      <c r="K20" s="258"/>
    </row>
    <row r="21" spans="2:11" ht="15" customHeight="1">
      <c r="B21" s="261"/>
      <c r="C21" s="263"/>
      <c r="D21" s="263"/>
      <c r="E21" s="264" t="s">
        <v>315</v>
      </c>
      <c r="F21" s="260" t="s">
        <v>316</v>
      </c>
      <c r="G21" s="260"/>
      <c r="H21" s="260"/>
      <c r="I21" s="260"/>
      <c r="J21" s="260"/>
      <c r="K21" s="258"/>
    </row>
    <row r="22" spans="2:11" ht="12.75" customHeight="1">
      <c r="B22" s="261"/>
      <c r="C22" s="263"/>
      <c r="D22" s="263"/>
      <c r="E22" s="263"/>
      <c r="F22" s="263"/>
      <c r="G22" s="263"/>
      <c r="H22" s="263"/>
      <c r="I22" s="263"/>
      <c r="J22" s="263"/>
      <c r="K22" s="258"/>
    </row>
    <row r="23" spans="2:11" ht="15" customHeight="1">
      <c r="B23" s="261"/>
      <c r="C23" s="260" t="s">
        <v>317</v>
      </c>
      <c r="D23" s="260"/>
      <c r="E23" s="260"/>
      <c r="F23" s="260"/>
      <c r="G23" s="260"/>
      <c r="H23" s="260"/>
      <c r="I23" s="260"/>
      <c r="J23" s="260"/>
      <c r="K23" s="258"/>
    </row>
    <row r="24" spans="2:11" ht="15" customHeight="1">
      <c r="B24" s="261"/>
      <c r="C24" s="260" t="s">
        <v>318</v>
      </c>
      <c r="D24" s="260"/>
      <c r="E24" s="260"/>
      <c r="F24" s="260"/>
      <c r="G24" s="260"/>
      <c r="H24" s="260"/>
      <c r="I24" s="260"/>
      <c r="J24" s="260"/>
      <c r="K24" s="258"/>
    </row>
    <row r="25" spans="2:11" ht="15" customHeight="1">
      <c r="B25" s="261"/>
      <c r="C25" s="262"/>
      <c r="D25" s="260" t="s">
        <v>319</v>
      </c>
      <c r="E25" s="260"/>
      <c r="F25" s="260"/>
      <c r="G25" s="260"/>
      <c r="H25" s="260"/>
      <c r="I25" s="260"/>
      <c r="J25" s="260"/>
      <c r="K25" s="258"/>
    </row>
    <row r="26" spans="2:11" ht="15" customHeight="1">
      <c r="B26" s="261"/>
      <c r="C26" s="263"/>
      <c r="D26" s="260" t="s">
        <v>320</v>
      </c>
      <c r="E26" s="260"/>
      <c r="F26" s="260"/>
      <c r="G26" s="260"/>
      <c r="H26" s="260"/>
      <c r="I26" s="260"/>
      <c r="J26" s="260"/>
      <c r="K26" s="258"/>
    </row>
    <row r="27" spans="2:11" ht="12.75" customHeight="1">
      <c r="B27" s="261"/>
      <c r="C27" s="263"/>
      <c r="D27" s="263"/>
      <c r="E27" s="263"/>
      <c r="F27" s="263"/>
      <c r="G27" s="263"/>
      <c r="H27" s="263"/>
      <c r="I27" s="263"/>
      <c r="J27" s="263"/>
      <c r="K27" s="258"/>
    </row>
    <row r="28" spans="2:11" ht="15" customHeight="1">
      <c r="B28" s="261"/>
      <c r="C28" s="263"/>
      <c r="D28" s="260" t="s">
        <v>321</v>
      </c>
      <c r="E28" s="260"/>
      <c r="F28" s="260"/>
      <c r="G28" s="260"/>
      <c r="H28" s="260"/>
      <c r="I28" s="260"/>
      <c r="J28" s="260"/>
      <c r="K28" s="258"/>
    </row>
    <row r="29" spans="2:11" ht="15" customHeight="1">
      <c r="B29" s="261"/>
      <c r="C29" s="263"/>
      <c r="D29" s="260" t="s">
        <v>322</v>
      </c>
      <c r="E29" s="260"/>
      <c r="F29" s="260"/>
      <c r="G29" s="260"/>
      <c r="H29" s="260"/>
      <c r="I29" s="260"/>
      <c r="J29" s="260"/>
      <c r="K29" s="258"/>
    </row>
    <row r="30" spans="2:11" ht="12.75" customHeight="1">
      <c r="B30" s="261"/>
      <c r="C30" s="263"/>
      <c r="D30" s="263"/>
      <c r="E30" s="263"/>
      <c r="F30" s="263"/>
      <c r="G30" s="263"/>
      <c r="H30" s="263"/>
      <c r="I30" s="263"/>
      <c r="J30" s="263"/>
      <c r="K30" s="258"/>
    </row>
    <row r="31" spans="2:11" ht="15" customHeight="1">
      <c r="B31" s="261"/>
      <c r="C31" s="263"/>
      <c r="D31" s="260" t="s">
        <v>323</v>
      </c>
      <c r="E31" s="260"/>
      <c r="F31" s="260"/>
      <c r="G31" s="260"/>
      <c r="H31" s="260"/>
      <c r="I31" s="260"/>
      <c r="J31" s="260"/>
      <c r="K31" s="258"/>
    </row>
    <row r="32" spans="2:11" ht="15" customHeight="1">
      <c r="B32" s="261"/>
      <c r="C32" s="263"/>
      <c r="D32" s="260" t="s">
        <v>324</v>
      </c>
      <c r="E32" s="260"/>
      <c r="F32" s="260"/>
      <c r="G32" s="260"/>
      <c r="H32" s="260"/>
      <c r="I32" s="260"/>
      <c r="J32" s="260"/>
      <c r="K32" s="258"/>
    </row>
    <row r="33" spans="2:11" ht="15" customHeight="1">
      <c r="B33" s="261"/>
      <c r="C33" s="263"/>
      <c r="D33" s="260" t="s">
        <v>325</v>
      </c>
      <c r="E33" s="260"/>
      <c r="F33" s="260"/>
      <c r="G33" s="260"/>
      <c r="H33" s="260"/>
      <c r="I33" s="260"/>
      <c r="J33" s="260"/>
      <c r="K33" s="258"/>
    </row>
    <row r="34" spans="2:11" ht="15" customHeight="1">
      <c r="B34" s="261"/>
      <c r="C34" s="263"/>
      <c r="D34" s="262"/>
      <c r="E34" s="265" t="s">
        <v>99</v>
      </c>
      <c r="F34" s="262"/>
      <c r="G34" s="260" t="s">
        <v>326</v>
      </c>
      <c r="H34" s="260"/>
      <c r="I34" s="260"/>
      <c r="J34" s="260"/>
      <c r="K34" s="258"/>
    </row>
    <row r="35" spans="2:11" ht="30.75" customHeight="1">
      <c r="B35" s="261"/>
      <c r="C35" s="263"/>
      <c r="D35" s="262"/>
      <c r="E35" s="265" t="s">
        <v>327</v>
      </c>
      <c r="F35" s="262"/>
      <c r="G35" s="260" t="s">
        <v>328</v>
      </c>
      <c r="H35" s="260"/>
      <c r="I35" s="260"/>
      <c r="J35" s="260"/>
      <c r="K35" s="258"/>
    </row>
    <row r="36" spans="2:11" ht="15" customHeight="1">
      <c r="B36" s="261"/>
      <c r="C36" s="263"/>
      <c r="D36" s="262"/>
      <c r="E36" s="265" t="s">
        <v>55</v>
      </c>
      <c r="F36" s="262"/>
      <c r="G36" s="260" t="s">
        <v>329</v>
      </c>
      <c r="H36" s="260"/>
      <c r="I36" s="260"/>
      <c r="J36" s="260"/>
      <c r="K36" s="258"/>
    </row>
    <row r="37" spans="2:11" ht="15" customHeight="1">
      <c r="B37" s="261"/>
      <c r="C37" s="263"/>
      <c r="D37" s="262"/>
      <c r="E37" s="265" t="s">
        <v>100</v>
      </c>
      <c r="F37" s="262"/>
      <c r="G37" s="260" t="s">
        <v>330</v>
      </c>
      <c r="H37" s="260"/>
      <c r="I37" s="260"/>
      <c r="J37" s="260"/>
      <c r="K37" s="258"/>
    </row>
    <row r="38" spans="2:11" ht="15" customHeight="1">
      <c r="B38" s="261"/>
      <c r="C38" s="263"/>
      <c r="D38" s="262"/>
      <c r="E38" s="265" t="s">
        <v>101</v>
      </c>
      <c r="F38" s="262"/>
      <c r="G38" s="260" t="s">
        <v>331</v>
      </c>
      <c r="H38" s="260"/>
      <c r="I38" s="260"/>
      <c r="J38" s="260"/>
      <c r="K38" s="258"/>
    </row>
    <row r="39" spans="2:11" ht="15" customHeight="1">
      <c r="B39" s="261"/>
      <c r="C39" s="263"/>
      <c r="D39" s="262"/>
      <c r="E39" s="265" t="s">
        <v>102</v>
      </c>
      <c r="F39" s="262"/>
      <c r="G39" s="260" t="s">
        <v>332</v>
      </c>
      <c r="H39" s="260"/>
      <c r="I39" s="260"/>
      <c r="J39" s="260"/>
      <c r="K39" s="258"/>
    </row>
    <row r="40" spans="2:11" ht="15" customHeight="1">
      <c r="B40" s="261"/>
      <c r="C40" s="263"/>
      <c r="D40" s="262"/>
      <c r="E40" s="265" t="s">
        <v>333</v>
      </c>
      <c r="F40" s="262"/>
      <c r="G40" s="260" t="s">
        <v>334</v>
      </c>
      <c r="H40" s="260"/>
      <c r="I40" s="260"/>
      <c r="J40" s="260"/>
      <c r="K40" s="258"/>
    </row>
    <row r="41" spans="2:11" ht="15" customHeight="1">
      <c r="B41" s="261"/>
      <c r="C41" s="263"/>
      <c r="D41" s="262"/>
      <c r="E41" s="265"/>
      <c r="F41" s="262"/>
      <c r="G41" s="260" t="s">
        <v>335</v>
      </c>
      <c r="H41" s="260"/>
      <c r="I41" s="260"/>
      <c r="J41" s="260"/>
      <c r="K41" s="258"/>
    </row>
    <row r="42" spans="2:11" ht="15" customHeight="1">
      <c r="B42" s="261"/>
      <c r="C42" s="263"/>
      <c r="D42" s="262"/>
      <c r="E42" s="265" t="s">
        <v>336</v>
      </c>
      <c r="F42" s="262"/>
      <c r="G42" s="260" t="s">
        <v>337</v>
      </c>
      <c r="H42" s="260"/>
      <c r="I42" s="260"/>
      <c r="J42" s="260"/>
      <c r="K42" s="258"/>
    </row>
    <row r="43" spans="2:11" ht="15" customHeight="1">
      <c r="B43" s="261"/>
      <c r="C43" s="263"/>
      <c r="D43" s="262"/>
      <c r="E43" s="265" t="s">
        <v>104</v>
      </c>
      <c r="F43" s="262"/>
      <c r="G43" s="260" t="s">
        <v>338</v>
      </c>
      <c r="H43" s="260"/>
      <c r="I43" s="260"/>
      <c r="J43" s="260"/>
      <c r="K43" s="258"/>
    </row>
    <row r="44" spans="2:11" ht="12.75" customHeight="1">
      <c r="B44" s="261"/>
      <c r="C44" s="263"/>
      <c r="D44" s="262"/>
      <c r="E44" s="262"/>
      <c r="F44" s="262"/>
      <c r="G44" s="262"/>
      <c r="H44" s="262"/>
      <c r="I44" s="262"/>
      <c r="J44" s="262"/>
      <c r="K44" s="258"/>
    </row>
    <row r="45" spans="2:11" ht="15" customHeight="1">
      <c r="B45" s="261"/>
      <c r="C45" s="263"/>
      <c r="D45" s="260" t="s">
        <v>339</v>
      </c>
      <c r="E45" s="260"/>
      <c r="F45" s="260"/>
      <c r="G45" s="260"/>
      <c r="H45" s="260"/>
      <c r="I45" s="260"/>
      <c r="J45" s="260"/>
      <c r="K45" s="258"/>
    </row>
    <row r="46" spans="2:11" ht="15" customHeight="1">
      <c r="B46" s="261"/>
      <c r="C46" s="263"/>
      <c r="D46" s="263"/>
      <c r="E46" s="260" t="s">
        <v>340</v>
      </c>
      <c r="F46" s="260"/>
      <c r="G46" s="260"/>
      <c r="H46" s="260"/>
      <c r="I46" s="260"/>
      <c r="J46" s="260"/>
      <c r="K46" s="258"/>
    </row>
    <row r="47" spans="2:11" ht="15" customHeight="1">
      <c r="B47" s="261"/>
      <c r="C47" s="263"/>
      <c r="D47" s="263"/>
      <c r="E47" s="260" t="s">
        <v>341</v>
      </c>
      <c r="F47" s="260"/>
      <c r="G47" s="260"/>
      <c r="H47" s="260"/>
      <c r="I47" s="260"/>
      <c r="J47" s="260"/>
      <c r="K47" s="258"/>
    </row>
    <row r="48" spans="2:11" ht="15" customHeight="1">
      <c r="B48" s="261"/>
      <c r="C48" s="263"/>
      <c r="D48" s="263"/>
      <c r="E48" s="260" t="s">
        <v>342</v>
      </c>
      <c r="F48" s="260"/>
      <c r="G48" s="260"/>
      <c r="H48" s="260"/>
      <c r="I48" s="260"/>
      <c r="J48" s="260"/>
      <c r="K48" s="258"/>
    </row>
    <row r="49" spans="2:11" ht="15" customHeight="1">
      <c r="B49" s="261"/>
      <c r="C49" s="263"/>
      <c r="D49" s="260" t="s">
        <v>343</v>
      </c>
      <c r="E49" s="260"/>
      <c r="F49" s="260"/>
      <c r="G49" s="260"/>
      <c r="H49" s="260"/>
      <c r="I49" s="260"/>
      <c r="J49" s="260"/>
      <c r="K49" s="258"/>
    </row>
    <row r="50" spans="2:11" ht="25.5" customHeight="1">
      <c r="B50" s="256"/>
      <c r="C50" s="257" t="s">
        <v>344</v>
      </c>
      <c r="D50" s="257"/>
      <c r="E50" s="257"/>
      <c r="F50" s="257"/>
      <c r="G50" s="257"/>
      <c r="H50" s="257"/>
      <c r="I50" s="257"/>
      <c r="J50" s="257"/>
      <c r="K50" s="258"/>
    </row>
    <row r="51" spans="2:11" ht="5.25" customHeight="1">
      <c r="B51" s="256"/>
      <c r="C51" s="259"/>
      <c r="D51" s="259"/>
      <c r="E51" s="259"/>
      <c r="F51" s="259"/>
      <c r="G51" s="259"/>
      <c r="H51" s="259"/>
      <c r="I51" s="259"/>
      <c r="J51" s="259"/>
      <c r="K51" s="258"/>
    </row>
    <row r="52" spans="2:11" ht="15" customHeight="1">
      <c r="B52" s="256"/>
      <c r="C52" s="260" t="s">
        <v>345</v>
      </c>
      <c r="D52" s="260"/>
      <c r="E52" s="260"/>
      <c r="F52" s="260"/>
      <c r="G52" s="260"/>
      <c r="H52" s="260"/>
      <c r="I52" s="260"/>
      <c r="J52" s="260"/>
      <c r="K52" s="258"/>
    </row>
    <row r="53" spans="2:11" ht="15" customHeight="1">
      <c r="B53" s="256"/>
      <c r="C53" s="260" t="s">
        <v>346</v>
      </c>
      <c r="D53" s="260"/>
      <c r="E53" s="260"/>
      <c r="F53" s="260"/>
      <c r="G53" s="260"/>
      <c r="H53" s="260"/>
      <c r="I53" s="260"/>
      <c r="J53" s="260"/>
      <c r="K53" s="258"/>
    </row>
    <row r="54" spans="2:11" ht="12.75" customHeight="1">
      <c r="B54" s="256"/>
      <c r="C54" s="262"/>
      <c r="D54" s="262"/>
      <c r="E54" s="262"/>
      <c r="F54" s="262"/>
      <c r="G54" s="262"/>
      <c r="H54" s="262"/>
      <c r="I54" s="262"/>
      <c r="J54" s="262"/>
      <c r="K54" s="258"/>
    </row>
    <row r="55" spans="2:11" ht="15" customHeight="1">
      <c r="B55" s="256"/>
      <c r="C55" s="260" t="s">
        <v>347</v>
      </c>
      <c r="D55" s="260"/>
      <c r="E55" s="260"/>
      <c r="F55" s="260"/>
      <c r="G55" s="260"/>
      <c r="H55" s="260"/>
      <c r="I55" s="260"/>
      <c r="J55" s="260"/>
      <c r="K55" s="258"/>
    </row>
    <row r="56" spans="2:11" ht="15" customHeight="1">
      <c r="B56" s="256"/>
      <c r="C56" s="263"/>
      <c r="D56" s="260" t="s">
        <v>348</v>
      </c>
      <c r="E56" s="260"/>
      <c r="F56" s="260"/>
      <c r="G56" s="260"/>
      <c r="H56" s="260"/>
      <c r="I56" s="260"/>
      <c r="J56" s="260"/>
      <c r="K56" s="258"/>
    </row>
    <row r="57" spans="2:11" ht="15" customHeight="1">
      <c r="B57" s="256"/>
      <c r="C57" s="263"/>
      <c r="D57" s="260" t="s">
        <v>349</v>
      </c>
      <c r="E57" s="260"/>
      <c r="F57" s="260"/>
      <c r="G57" s="260"/>
      <c r="H57" s="260"/>
      <c r="I57" s="260"/>
      <c r="J57" s="260"/>
      <c r="K57" s="258"/>
    </row>
    <row r="58" spans="2:11" ht="15" customHeight="1">
      <c r="B58" s="256"/>
      <c r="C58" s="263"/>
      <c r="D58" s="260" t="s">
        <v>350</v>
      </c>
      <c r="E58" s="260"/>
      <c r="F58" s="260"/>
      <c r="G58" s="260"/>
      <c r="H58" s="260"/>
      <c r="I58" s="260"/>
      <c r="J58" s="260"/>
      <c r="K58" s="258"/>
    </row>
    <row r="59" spans="2:11" ht="15" customHeight="1">
      <c r="B59" s="256"/>
      <c r="C59" s="263"/>
      <c r="D59" s="260" t="s">
        <v>351</v>
      </c>
      <c r="E59" s="260"/>
      <c r="F59" s="260"/>
      <c r="G59" s="260"/>
      <c r="H59" s="260"/>
      <c r="I59" s="260"/>
      <c r="J59" s="260"/>
      <c r="K59" s="258"/>
    </row>
    <row r="60" spans="2:11" ht="15" customHeight="1">
      <c r="B60" s="256"/>
      <c r="C60" s="263"/>
      <c r="D60" s="266" t="s">
        <v>352</v>
      </c>
      <c r="E60" s="266"/>
      <c r="F60" s="266"/>
      <c r="G60" s="266"/>
      <c r="H60" s="266"/>
      <c r="I60" s="266"/>
      <c r="J60" s="266"/>
      <c r="K60" s="258"/>
    </row>
    <row r="61" spans="2:11" ht="15" customHeight="1">
      <c r="B61" s="256"/>
      <c r="C61" s="263"/>
      <c r="D61" s="260" t="s">
        <v>353</v>
      </c>
      <c r="E61" s="260"/>
      <c r="F61" s="260"/>
      <c r="G61" s="260"/>
      <c r="H61" s="260"/>
      <c r="I61" s="260"/>
      <c r="J61" s="260"/>
      <c r="K61" s="258"/>
    </row>
    <row r="62" spans="2:11" ht="12.75" customHeight="1">
      <c r="B62" s="256"/>
      <c r="C62" s="263"/>
      <c r="D62" s="263"/>
      <c r="E62" s="267"/>
      <c r="F62" s="263"/>
      <c r="G62" s="263"/>
      <c r="H62" s="263"/>
      <c r="I62" s="263"/>
      <c r="J62" s="263"/>
      <c r="K62" s="258"/>
    </row>
    <row r="63" spans="2:11" ht="15" customHeight="1">
      <c r="B63" s="256"/>
      <c r="C63" s="263"/>
      <c r="D63" s="260" t="s">
        <v>354</v>
      </c>
      <c r="E63" s="260"/>
      <c r="F63" s="260"/>
      <c r="G63" s="260"/>
      <c r="H63" s="260"/>
      <c r="I63" s="260"/>
      <c r="J63" s="260"/>
      <c r="K63" s="258"/>
    </row>
    <row r="64" spans="2:11" ht="15" customHeight="1">
      <c r="B64" s="256"/>
      <c r="C64" s="263"/>
      <c r="D64" s="266" t="s">
        <v>355</v>
      </c>
      <c r="E64" s="266"/>
      <c r="F64" s="266"/>
      <c r="G64" s="266"/>
      <c r="H64" s="266"/>
      <c r="I64" s="266"/>
      <c r="J64" s="266"/>
      <c r="K64" s="258"/>
    </row>
    <row r="65" spans="2:11" ht="15" customHeight="1">
      <c r="B65" s="256"/>
      <c r="C65" s="263"/>
      <c r="D65" s="260" t="s">
        <v>356</v>
      </c>
      <c r="E65" s="260"/>
      <c r="F65" s="260"/>
      <c r="G65" s="260"/>
      <c r="H65" s="260"/>
      <c r="I65" s="260"/>
      <c r="J65" s="260"/>
      <c r="K65" s="258"/>
    </row>
    <row r="66" spans="2:11" ht="15" customHeight="1">
      <c r="B66" s="256"/>
      <c r="C66" s="263"/>
      <c r="D66" s="260" t="s">
        <v>357</v>
      </c>
      <c r="E66" s="260"/>
      <c r="F66" s="260"/>
      <c r="G66" s="260"/>
      <c r="H66" s="260"/>
      <c r="I66" s="260"/>
      <c r="J66" s="260"/>
      <c r="K66" s="258"/>
    </row>
    <row r="67" spans="2:11" ht="15" customHeight="1">
      <c r="B67" s="256"/>
      <c r="C67" s="263"/>
      <c r="D67" s="260" t="s">
        <v>358</v>
      </c>
      <c r="E67" s="260"/>
      <c r="F67" s="260"/>
      <c r="G67" s="260"/>
      <c r="H67" s="260"/>
      <c r="I67" s="260"/>
      <c r="J67" s="260"/>
      <c r="K67" s="258"/>
    </row>
    <row r="68" spans="2:11" ht="15" customHeight="1">
      <c r="B68" s="256"/>
      <c r="C68" s="263"/>
      <c r="D68" s="260" t="s">
        <v>359</v>
      </c>
      <c r="E68" s="260"/>
      <c r="F68" s="260"/>
      <c r="G68" s="260"/>
      <c r="H68" s="260"/>
      <c r="I68" s="260"/>
      <c r="J68" s="260"/>
      <c r="K68" s="258"/>
    </row>
    <row r="69" spans="2:11" ht="12.75" customHeight="1">
      <c r="B69" s="268"/>
      <c r="C69" s="269"/>
      <c r="D69" s="269"/>
      <c r="E69" s="269"/>
      <c r="F69" s="269"/>
      <c r="G69" s="269"/>
      <c r="H69" s="269"/>
      <c r="I69" s="269"/>
      <c r="J69" s="269"/>
      <c r="K69" s="270"/>
    </row>
    <row r="70" spans="2:11" ht="18.75" customHeight="1">
      <c r="B70" s="271"/>
      <c r="C70" s="271"/>
      <c r="D70" s="271"/>
      <c r="E70" s="271"/>
      <c r="F70" s="271"/>
      <c r="G70" s="271"/>
      <c r="H70" s="271"/>
      <c r="I70" s="271"/>
      <c r="J70" s="271"/>
      <c r="K70" s="272"/>
    </row>
    <row r="71" spans="2:11" ht="18.75" customHeight="1">
      <c r="B71" s="272"/>
      <c r="C71" s="272"/>
      <c r="D71" s="272"/>
      <c r="E71" s="272"/>
      <c r="F71" s="272"/>
      <c r="G71" s="272"/>
      <c r="H71" s="272"/>
      <c r="I71" s="272"/>
      <c r="J71" s="272"/>
      <c r="K71" s="272"/>
    </row>
    <row r="72" spans="2:11" ht="7.5" customHeight="1">
      <c r="B72" s="273"/>
      <c r="C72" s="274"/>
      <c r="D72" s="274"/>
      <c r="E72" s="274"/>
      <c r="F72" s="274"/>
      <c r="G72" s="274"/>
      <c r="H72" s="274"/>
      <c r="I72" s="274"/>
      <c r="J72" s="274"/>
      <c r="K72" s="275"/>
    </row>
    <row r="73" spans="2:11" ht="45" customHeight="1">
      <c r="B73" s="276"/>
      <c r="C73" s="277" t="s">
        <v>295</v>
      </c>
      <c r="D73" s="277"/>
      <c r="E73" s="277"/>
      <c r="F73" s="277"/>
      <c r="G73" s="277"/>
      <c r="H73" s="277"/>
      <c r="I73" s="277"/>
      <c r="J73" s="277"/>
      <c r="K73" s="278"/>
    </row>
    <row r="74" spans="2:11" ht="17.25" customHeight="1">
      <c r="B74" s="276"/>
      <c r="C74" s="279" t="s">
        <v>360</v>
      </c>
      <c r="D74" s="279"/>
      <c r="E74" s="279"/>
      <c r="F74" s="279" t="s">
        <v>361</v>
      </c>
      <c r="G74" s="280"/>
      <c r="H74" s="279" t="s">
        <v>100</v>
      </c>
      <c r="I74" s="279" t="s">
        <v>59</v>
      </c>
      <c r="J74" s="279" t="s">
        <v>362</v>
      </c>
      <c r="K74" s="278"/>
    </row>
    <row r="75" spans="2:11" ht="17.25" customHeight="1">
      <c r="B75" s="276"/>
      <c r="C75" s="281" t="s">
        <v>363</v>
      </c>
      <c r="D75" s="281"/>
      <c r="E75" s="281"/>
      <c r="F75" s="282" t="s">
        <v>364</v>
      </c>
      <c r="G75" s="283"/>
      <c r="H75" s="281"/>
      <c r="I75" s="281"/>
      <c r="J75" s="281" t="s">
        <v>365</v>
      </c>
      <c r="K75" s="278"/>
    </row>
    <row r="76" spans="2:11" ht="5.25" customHeight="1">
      <c r="B76" s="276"/>
      <c r="C76" s="284"/>
      <c r="D76" s="284"/>
      <c r="E76" s="284"/>
      <c r="F76" s="284"/>
      <c r="G76" s="285"/>
      <c r="H76" s="284"/>
      <c r="I76" s="284"/>
      <c r="J76" s="284"/>
      <c r="K76" s="278"/>
    </row>
    <row r="77" spans="2:11" ht="15" customHeight="1">
      <c r="B77" s="276"/>
      <c r="C77" s="265" t="s">
        <v>55</v>
      </c>
      <c r="D77" s="284"/>
      <c r="E77" s="284"/>
      <c r="F77" s="286" t="s">
        <v>366</v>
      </c>
      <c r="G77" s="285"/>
      <c r="H77" s="265" t="s">
        <v>367</v>
      </c>
      <c r="I77" s="265" t="s">
        <v>368</v>
      </c>
      <c r="J77" s="265">
        <v>20</v>
      </c>
      <c r="K77" s="278"/>
    </row>
    <row r="78" spans="2:11" ht="15" customHeight="1">
      <c r="B78" s="276"/>
      <c r="C78" s="265" t="s">
        <v>369</v>
      </c>
      <c r="D78" s="265"/>
      <c r="E78" s="265"/>
      <c r="F78" s="286" t="s">
        <v>366</v>
      </c>
      <c r="G78" s="285"/>
      <c r="H78" s="265" t="s">
        <v>370</v>
      </c>
      <c r="I78" s="265" t="s">
        <v>368</v>
      </c>
      <c r="J78" s="265">
        <v>120</v>
      </c>
      <c r="K78" s="278"/>
    </row>
    <row r="79" spans="2:11" ht="15" customHeight="1">
      <c r="B79" s="287"/>
      <c r="C79" s="265" t="s">
        <v>371</v>
      </c>
      <c r="D79" s="265"/>
      <c r="E79" s="265"/>
      <c r="F79" s="286" t="s">
        <v>372</v>
      </c>
      <c r="G79" s="285"/>
      <c r="H79" s="265" t="s">
        <v>373</v>
      </c>
      <c r="I79" s="265" t="s">
        <v>368</v>
      </c>
      <c r="J79" s="265">
        <v>50</v>
      </c>
      <c r="K79" s="278"/>
    </row>
    <row r="80" spans="2:11" ht="15" customHeight="1">
      <c r="B80" s="287"/>
      <c r="C80" s="265" t="s">
        <v>374</v>
      </c>
      <c r="D80" s="265"/>
      <c r="E80" s="265"/>
      <c r="F80" s="286" t="s">
        <v>366</v>
      </c>
      <c r="G80" s="285"/>
      <c r="H80" s="265" t="s">
        <v>375</v>
      </c>
      <c r="I80" s="265" t="s">
        <v>376</v>
      </c>
      <c r="J80" s="265"/>
      <c r="K80" s="278"/>
    </row>
    <row r="81" spans="2:11" ht="15" customHeight="1">
      <c r="B81" s="287"/>
      <c r="C81" s="288" t="s">
        <v>377</v>
      </c>
      <c r="D81" s="288"/>
      <c r="E81" s="288"/>
      <c r="F81" s="289" t="s">
        <v>372</v>
      </c>
      <c r="G81" s="288"/>
      <c r="H81" s="288" t="s">
        <v>378</v>
      </c>
      <c r="I81" s="288" t="s">
        <v>368</v>
      </c>
      <c r="J81" s="288">
        <v>15</v>
      </c>
      <c r="K81" s="278"/>
    </row>
    <row r="82" spans="2:11" ht="15" customHeight="1">
      <c r="B82" s="287"/>
      <c r="C82" s="288" t="s">
        <v>379</v>
      </c>
      <c r="D82" s="288"/>
      <c r="E82" s="288"/>
      <c r="F82" s="289" t="s">
        <v>372</v>
      </c>
      <c r="G82" s="288"/>
      <c r="H82" s="288" t="s">
        <v>380</v>
      </c>
      <c r="I82" s="288" t="s">
        <v>368</v>
      </c>
      <c r="J82" s="288">
        <v>15</v>
      </c>
      <c r="K82" s="278"/>
    </row>
    <row r="83" spans="2:11" ht="15" customHeight="1">
      <c r="B83" s="287"/>
      <c r="C83" s="288" t="s">
        <v>381</v>
      </c>
      <c r="D83" s="288"/>
      <c r="E83" s="288"/>
      <c r="F83" s="289" t="s">
        <v>372</v>
      </c>
      <c r="G83" s="288"/>
      <c r="H83" s="288" t="s">
        <v>382</v>
      </c>
      <c r="I83" s="288" t="s">
        <v>368</v>
      </c>
      <c r="J83" s="288">
        <v>20</v>
      </c>
      <c r="K83" s="278"/>
    </row>
    <row r="84" spans="2:11" ht="15" customHeight="1">
      <c r="B84" s="287"/>
      <c r="C84" s="288" t="s">
        <v>383</v>
      </c>
      <c r="D84" s="288"/>
      <c r="E84" s="288"/>
      <c r="F84" s="289" t="s">
        <v>372</v>
      </c>
      <c r="G84" s="288"/>
      <c r="H84" s="288" t="s">
        <v>384</v>
      </c>
      <c r="I84" s="288" t="s">
        <v>368</v>
      </c>
      <c r="J84" s="288">
        <v>20</v>
      </c>
      <c r="K84" s="278"/>
    </row>
    <row r="85" spans="2:11" ht="15" customHeight="1">
      <c r="B85" s="287"/>
      <c r="C85" s="265" t="s">
        <v>385</v>
      </c>
      <c r="D85" s="265"/>
      <c r="E85" s="265"/>
      <c r="F85" s="286" t="s">
        <v>372</v>
      </c>
      <c r="G85" s="285"/>
      <c r="H85" s="265" t="s">
        <v>386</v>
      </c>
      <c r="I85" s="265" t="s">
        <v>368</v>
      </c>
      <c r="J85" s="265">
        <v>50</v>
      </c>
      <c r="K85" s="278"/>
    </row>
    <row r="86" spans="2:11" ht="15" customHeight="1">
      <c r="B86" s="287"/>
      <c r="C86" s="265" t="s">
        <v>387</v>
      </c>
      <c r="D86" s="265"/>
      <c r="E86" s="265"/>
      <c r="F86" s="286" t="s">
        <v>372</v>
      </c>
      <c r="G86" s="285"/>
      <c r="H86" s="265" t="s">
        <v>388</v>
      </c>
      <c r="I86" s="265" t="s">
        <v>368</v>
      </c>
      <c r="J86" s="265">
        <v>20</v>
      </c>
      <c r="K86" s="278"/>
    </row>
    <row r="87" spans="2:11" ht="15" customHeight="1">
      <c r="B87" s="287"/>
      <c r="C87" s="265" t="s">
        <v>389</v>
      </c>
      <c r="D87" s="265"/>
      <c r="E87" s="265"/>
      <c r="F87" s="286" t="s">
        <v>372</v>
      </c>
      <c r="G87" s="285"/>
      <c r="H87" s="265" t="s">
        <v>390</v>
      </c>
      <c r="I87" s="265" t="s">
        <v>368</v>
      </c>
      <c r="J87" s="265">
        <v>20</v>
      </c>
      <c r="K87" s="278"/>
    </row>
    <row r="88" spans="2:11" ht="15" customHeight="1">
      <c r="B88" s="287"/>
      <c r="C88" s="265" t="s">
        <v>391</v>
      </c>
      <c r="D88" s="265"/>
      <c r="E88" s="265"/>
      <c r="F88" s="286" t="s">
        <v>372</v>
      </c>
      <c r="G88" s="285"/>
      <c r="H88" s="265" t="s">
        <v>392</v>
      </c>
      <c r="I88" s="265" t="s">
        <v>368</v>
      </c>
      <c r="J88" s="265">
        <v>50</v>
      </c>
      <c r="K88" s="278"/>
    </row>
    <row r="89" spans="2:11" ht="15" customHeight="1">
      <c r="B89" s="287"/>
      <c r="C89" s="265" t="s">
        <v>393</v>
      </c>
      <c r="D89" s="265"/>
      <c r="E89" s="265"/>
      <c r="F89" s="286" t="s">
        <v>372</v>
      </c>
      <c r="G89" s="285"/>
      <c r="H89" s="265" t="s">
        <v>393</v>
      </c>
      <c r="I89" s="265" t="s">
        <v>368</v>
      </c>
      <c r="J89" s="265">
        <v>50</v>
      </c>
      <c r="K89" s="278"/>
    </row>
    <row r="90" spans="2:11" ht="15" customHeight="1">
      <c r="B90" s="287"/>
      <c r="C90" s="265" t="s">
        <v>105</v>
      </c>
      <c r="D90" s="265"/>
      <c r="E90" s="265"/>
      <c r="F90" s="286" t="s">
        <v>372</v>
      </c>
      <c r="G90" s="285"/>
      <c r="H90" s="265" t="s">
        <v>394</v>
      </c>
      <c r="I90" s="265" t="s">
        <v>368</v>
      </c>
      <c r="J90" s="265">
        <v>255</v>
      </c>
      <c r="K90" s="278"/>
    </row>
    <row r="91" spans="2:11" ht="15" customHeight="1">
      <c r="B91" s="287"/>
      <c r="C91" s="265" t="s">
        <v>395</v>
      </c>
      <c r="D91" s="265"/>
      <c r="E91" s="265"/>
      <c r="F91" s="286" t="s">
        <v>366</v>
      </c>
      <c r="G91" s="285"/>
      <c r="H91" s="265" t="s">
        <v>396</v>
      </c>
      <c r="I91" s="265" t="s">
        <v>397</v>
      </c>
      <c r="J91" s="265"/>
      <c r="K91" s="278"/>
    </row>
    <row r="92" spans="2:11" ht="15" customHeight="1">
      <c r="B92" s="287"/>
      <c r="C92" s="265" t="s">
        <v>398</v>
      </c>
      <c r="D92" s="265"/>
      <c r="E92" s="265"/>
      <c r="F92" s="286" t="s">
        <v>366</v>
      </c>
      <c r="G92" s="285"/>
      <c r="H92" s="265" t="s">
        <v>399</v>
      </c>
      <c r="I92" s="265" t="s">
        <v>400</v>
      </c>
      <c r="J92" s="265"/>
      <c r="K92" s="278"/>
    </row>
    <row r="93" spans="2:11" ht="15" customHeight="1">
      <c r="B93" s="287"/>
      <c r="C93" s="265" t="s">
        <v>401</v>
      </c>
      <c r="D93" s="265"/>
      <c r="E93" s="265"/>
      <c r="F93" s="286" t="s">
        <v>366</v>
      </c>
      <c r="G93" s="285"/>
      <c r="H93" s="265" t="s">
        <v>401</v>
      </c>
      <c r="I93" s="265" t="s">
        <v>400</v>
      </c>
      <c r="J93" s="265"/>
      <c r="K93" s="278"/>
    </row>
    <row r="94" spans="2:11" ht="15" customHeight="1">
      <c r="B94" s="287"/>
      <c r="C94" s="265" t="s">
        <v>40</v>
      </c>
      <c r="D94" s="265"/>
      <c r="E94" s="265"/>
      <c r="F94" s="286" t="s">
        <v>366</v>
      </c>
      <c r="G94" s="285"/>
      <c r="H94" s="265" t="s">
        <v>402</v>
      </c>
      <c r="I94" s="265" t="s">
        <v>400</v>
      </c>
      <c r="J94" s="265"/>
      <c r="K94" s="278"/>
    </row>
    <row r="95" spans="2:11" ht="15" customHeight="1">
      <c r="B95" s="287"/>
      <c r="C95" s="265" t="s">
        <v>50</v>
      </c>
      <c r="D95" s="265"/>
      <c r="E95" s="265"/>
      <c r="F95" s="286" t="s">
        <v>366</v>
      </c>
      <c r="G95" s="285"/>
      <c r="H95" s="265" t="s">
        <v>403</v>
      </c>
      <c r="I95" s="265" t="s">
        <v>400</v>
      </c>
      <c r="J95" s="265"/>
      <c r="K95" s="278"/>
    </row>
    <row r="96" spans="2:11" ht="15" customHeight="1">
      <c r="B96" s="290"/>
      <c r="C96" s="291"/>
      <c r="D96" s="291"/>
      <c r="E96" s="291"/>
      <c r="F96" s="291"/>
      <c r="G96" s="291"/>
      <c r="H96" s="291"/>
      <c r="I96" s="291"/>
      <c r="J96" s="291"/>
      <c r="K96" s="292"/>
    </row>
    <row r="97" spans="2:11" ht="18.75" customHeight="1">
      <c r="B97" s="293"/>
      <c r="C97" s="294"/>
      <c r="D97" s="294"/>
      <c r="E97" s="294"/>
      <c r="F97" s="294"/>
      <c r="G97" s="294"/>
      <c r="H97" s="294"/>
      <c r="I97" s="294"/>
      <c r="J97" s="294"/>
      <c r="K97" s="293"/>
    </row>
    <row r="98" spans="2:11" ht="18.75" customHeight="1">
      <c r="B98" s="272"/>
      <c r="C98" s="272"/>
      <c r="D98" s="272"/>
      <c r="E98" s="272"/>
      <c r="F98" s="272"/>
      <c r="G98" s="272"/>
      <c r="H98" s="272"/>
      <c r="I98" s="272"/>
      <c r="J98" s="272"/>
      <c r="K98" s="272"/>
    </row>
    <row r="99" spans="2:11" ht="7.5" customHeight="1">
      <c r="B99" s="273"/>
      <c r="C99" s="274"/>
      <c r="D99" s="274"/>
      <c r="E99" s="274"/>
      <c r="F99" s="274"/>
      <c r="G99" s="274"/>
      <c r="H99" s="274"/>
      <c r="I99" s="274"/>
      <c r="J99" s="274"/>
      <c r="K99" s="275"/>
    </row>
    <row r="100" spans="2:11" ht="45" customHeight="1">
      <c r="B100" s="276"/>
      <c r="C100" s="277" t="s">
        <v>404</v>
      </c>
      <c r="D100" s="277"/>
      <c r="E100" s="277"/>
      <c r="F100" s="277"/>
      <c r="G100" s="277"/>
      <c r="H100" s="277"/>
      <c r="I100" s="277"/>
      <c r="J100" s="277"/>
      <c r="K100" s="278"/>
    </row>
    <row r="101" spans="2:11" ht="17.25" customHeight="1">
      <c r="B101" s="276"/>
      <c r="C101" s="279" t="s">
        <v>360</v>
      </c>
      <c r="D101" s="279"/>
      <c r="E101" s="279"/>
      <c r="F101" s="279" t="s">
        <v>361</v>
      </c>
      <c r="G101" s="280"/>
      <c r="H101" s="279" t="s">
        <v>100</v>
      </c>
      <c r="I101" s="279" t="s">
        <v>59</v>
      </c>
      <c r="J101" s="279" t="s">
        <v>362</v>
      </c>
      <c r="K101" s="278"/>
    </row>
    <row r="102" spans="2:11" ht="17.25" customHeight="1">
      <c r="B102" s="276"/>
      <c r="C102" s="281" t="s">
        <v>363</v>
      </c>
      <c r="D102" s="281"/>
      <c r="E102" s="281"/>
      <c r="F102" s="282" t="s">
        <v>364</v>
      </c>
      <c r="G102" s="283"/>
      <c r="H102" s="281"/>
      <c r="I102" s="281"/>
      <c r="J102" s="281" t="s">
        <v>365</v>
      </c>
      <c r="K102" s="278"/>
    </row>
    <row r="103" spans="2:11" ht="5.25" customHeight="1">
      <c r="B103" s="276"/>
      <c r="C103" s="279"/>
      <c r="D103" s="279"/>
      <c r="E103" s="279"/>
      <c r="F103" s="279"/>
      <c r="G103" s="295"/>
      <c r="H103" s="279"/>
      <c r="I103" s="279"/>
      <c r="J103" s="279"/>
      <c r="K103" s="278"/>
    </row>
    <row r="104" spans="2:11" ht="15" customHeight="1">
      <c r="B104" s="276"/>
      <c r="C104" s="265" t="s">
        <v>55</v>
      </c>
      <c r="D104" s="284"/>
      <c r="E104" s="284"/>
      <c r="F104" s="286" t="s">
        <v>366</v>
      </c>
      <c r="G104" s="295"/>
      <c r="H104" s="265" t="s">
        <v>405</v>
      </c>
      <c r="I104" s="265" t="s">
        <v>368</v>
      </c>
      <c r="J104" s="265">
        <v>20</v>
      </c>
      <c r="K104" s="278"/>
    </row>
    <row r="105" spans="2:11" ht="15" customHeight="1">
      <c r="B105" s="276"/>
      <c r="C105" s="265" t="s">
        <v>369</v>
      </c>
      <c r="D105" s="265"/>
      <c r="E105" s="265"/>
      <c r="F105" s="286" t="s">
        <v>366</v>
      </c>
      <c r="G105" s="265"/>
      <c r="H105" s="265" t="s">
        <v>405</v>
      </c>
      <c r="I105" s="265" t="s">
        <v>368</v>
      </c>
      <c r="J105" s="265">
        <v>120</v>
      </c>
      <c r="K105" s="278"/>
    </row>
    <row r="106" spans="2:11" ht="15" customHeight="1">
      <c r="B106" s="287"/>
      <c r="C106" s="265" t="s">
        <v>371</v>
      </c>
      <c r="D106" s="265"/>
      <c r="E106" s="265"/>
      <c r="F106" s="286" t="s">
        <v>372</v>
      </c>
      <c r="G106" s="265"/>
      <c r="H106" s="265" t="s">
        <v>405</v>
      </c>
      <c r="I106" s="265" t="s">
        <v>368</v>
      </c>
      <c r="J106" s="265">
        <v>50</v>
      </c>
      <c r="K106" s="278"/>
    </row>
    <row r="107" spans="2:11" ht="15" customHeight="1">
      <c r="B107" s="287"/>
      <c r="C107" s="265" t="s">
        <v>374</v>
      </c>
      <c r="D107" s="265"/>
      <c r="E107" s="265"/>
      <c r="F107" s="286" t="s">
        <v>366</v>
      </c>
      <c r="G107" s="265"/>
      <c r="H107" s="265" t="s">
        <v>405</v>
      </c>
      <c r="I107" s="265" t="s">
        <v>376</v>
      </c>
      <c r="J107" s="265"/>
      <c r="K107" s="278"/>
    </row>
    <row r="108" spans="2:11" ht="15" customHeight="1">
      <c r="B108" s="287"/>
      <c r="C108" s="265" t="s">
        <v>385</v>
      </c>
      <c r="D108" s="265"/>
      <c r="E108" s="265"/>
      <c r="F108" s="286" t="s">
        <v>372</v>
      </c>
      <c r="G108" s="265"/>
      <c r="H108" s="265" t="s">
        <v>405</v>
      </c>
      <c r="I108" s="265" t="s">
        <v>368</v>
      </c>
      <c r="J108" s="265">
        <v>50</v>
      </c>
      <c r="K108" s="278"/>
    </row>
    <row r="109" spans="2:11" ht="15" customHeight="1">
      <c r="B109" s="287"/>
      <c r="C109" s="265" t="s">
        <v>393</v>
      </c>
      <c r="D109" s="265"/>
      <c r="E109" s="265"/>
      <c r="F109" s="286" t="s">
        <v>372</v>
      </c>
      <c r="G109" s="265"/>
      <c r="H109" s="265" t="s">
        <v>405</v>
      </c>
      <c r="I109" s="265" t="s">
        <v>368</v>
      </c>
      <c r="J109" s="265">
        <v>50</v>
      </c>
      <c r="K109" s="278"/>
    </row>
    <row r="110" spans="2:11" ht="15" customHeight="1">
      <c r="B110" s="287"/>
      <c r="C110" s="265" t="s">
        <v>391</v>
      </c>
      <c r="D110" s="265"/>
      <c r="E110" s="265"/>
      <c r="F110" s="286" t="s">
        <v>372</v>
      </c>
      <c r="G110" s="265"/>
      <c r="H110" s="265" t="s">
        <v>405</v>
      </c>
      <c r="I110" s="265" t="s">
        <v>368</v>
      </c>
      <c r="J110" s="265">
        <v>50</v>
      </c>
      <c r="K110" s="278"/>
    </row>
    <row r="111" spans="2:11" ht="15" customHeight="1">
      <c r="B111" s="287"/>
      <c r="C111" s="265" t="s">
        <v>55</v>
      </c>
      <c r="D111" s="265"/>
      <c r="E111" s="265"/>
      <c r="F111" s="286" t="s">
        <v>366</v>
      </c>
      <c r="G111" s="265"/>
      <c r="H111" s="265" t="s">
        <v>406</v>
      </c>
      <c r="I111" s="265" t="s">
        <v>368</v>
      </c>
      <c r="J111" s="265">
        <v>20</v>
      </c>
      <c r="K111" s="278"/>
    </row>
    <row r="112" spans="2:11" ht="15" customHeight="1">
      <c r="B112" s="287"/>
      <c r="C112" s="265" t="s">
        <v>407</v>
      </c>
      <c r="D112" s="265"/>
      <c r="E112" s="265"/>
      <c r="F112" s="286" t="s">
        <v>366</v>
      </c>
      <c r="G112" s="265"/>
      <c r="H112" s="265" t="s">
        <v>408</v>
      </c>
      <c r="I112" s="265" t="s">
        <v>368</v>
      </c>
      <c r="J112" s="265">
        <v>120</v>
      </c>
      <c r="K112" s="278"/>
    </row>
    <row r="113" spans="2:11" ht="15" customHeight="1">
      <c r="B113" s="287"/>
      <c r="C113" s="265" t="s">
        <v>40</v>
      </c>
      <c r="D113" s="265"/>
      <c r="E113" s="265"/>
      <c r="F113" s="286" t="s">
        <v>366</v>
      </c>
      <c r="G113" s="265"/>
      <c r="H113" s="265" t="s">
        <v>409</v>
      </c>
      <c r="I113" s="265" t="s">
        <v>400</v>
      </c>
      <c r="J113" s="265"/>
      <c r="K113" s="278"/>
    </row>
    <row r="114" spans="2:11" ht="15" customHeight="1">
      <c r="B114" s="287"/>
      <c r="C114" s="265" t="s">
        <v>50</v>
      </c>
      <c r="D114" s="265"/>
      <c r="E114" s="265"/>
      <c r="F114" s="286" t="s">
        <v>366</v>
      </c>
      <c r="G114" s="265"/>
      <c r="H114" s="265" t="s">
        <v>410</v>
      </c>
      <c r="I114" s="265" t="s">
        <v>400</v>
      </c>
      <c r="J114" s="265"/>
      <c r="K114" s="278"/>
    </row>
    <row r="115" spans="2:11" ht="15" customHeight="1">
      <c r="B115" s="287"/>
      <c r="C115" s="265" t="s">
        <v>59</v>
      </c>
      <c r="D115" s="265"/>
      <c r="E115" s="265"/>
      <c r="F115" s="286" t="s">
        <v>366</v>
      </c>
      <c r="G115" s="265"/>
      <c r="H115" s="265" t="s">
        <v>411</v>
      </c>
      <c r="I115" s="265" t="s">
        <v>412</v>
      </c>
      <c r="J115" s="265"/>
      <c r="K115" s="278"/>
    </row>
    <row r="116" spans="2:11" ht="15" customHeight="1">
      <c r="B116" s="290"/>
      <c r="C116" s="296"/>
      <c r="D116" s="296"/>
      <c r="E116" s="296"/>
      <c r="F116" s="296"/>
      <c r="G116" s="296"/>
      <c r="H116" s="296"/>
      <c r="I116" s="296"/>
      <c r="J116" s="296"/>
      <c r="K116" s="292"/>
    </row>
    <row r="117" spans="2:11" ht="18.75" customHeight="1">
      <c r="B117" s="297"/>
      <c r="C117" s="262"/>
      <c r="D117" s="262"/>
      <c r="E117" s="262"/>
      <c r="F117" s="298"/>
      <c r="G117" s="262"/>
      <c r="H117" s="262"/>
      <c r="I117" s="262"/>
      <c r="J117" s="262"/>
      <c r="K117" s="297"/>
    </row>
    <row r="118" spans="2:11" ht="18.75" customHeight="1"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</row>
    <row r="119" spans="2:11" ht="7.5" customHeight="1">
      <c r="B119" s="299"/>
      <c r="C119" s="300"/>
      <c r="D119" s="300"/>
      <c r="E119" s="300"/>
      <c r="F119" s="300"/>
      <c r="G119" s="300"/>
      <c r="H119" s="300"/>
      <c r="I119" s="300"/>
      <c r="J119" s="300"/>
      <c r="K119" s="301"/>
    </row>
    <row r="120" spans="2:11" ht="45" customHeight="1">
      <c r="B120" s="302"/>
      <c r="C120" s="253" t="s">
        <v>413</v>
      </c>
      <c r="D120" s="253"/>
      <c r="E120" s="253"/>
      <c r="F120" s="253"/>
      <c r="G120" s="253"/>
      <c r="H120" s="253"/>
      <c r="I120" s="253"/>
      <c r="J120" s="253"/>
      <c r="K120" s="303"/>
    </row>
    <row r="121" spans="2:11" ht="17.25" customHeight="1">
      <c r="B121" s="304"/>
      <c r="C121" s="279" t="s">
        <v>360</v>
      </c>
      <c r="D121" s="279"/>
      <c r="E121" s="279"/>
      <c r="F121" s="279" t="s">
        <v>361</v>
      </c>
      <c r="G121" s="280"/>
      <c r="H121" s="279" t="s">
        <v>100</v>
      </c>
      <c r="I121" s="279" t="s">
        <v>59</v>
      </c>
      <c r="J121" s="279" t="s">
        <v>362</v>
      </c>
      <c r="K121" s="305"/>
    </row>
    <row r="122" spans="2:11" ht="17.25" customHeight="1">
      <c r="B122" s="304"/>
      <c r="C122" s="281" t="s">
        <v>363</v>
      </c>
      <c r="D122" s="281"/>
      <c r="E122" s="281"/>
      <c r="F122" s="282" t="s">
        <v>364</v>
      </c>
      <c r="G122" s="283"/>
      <c r="H122" s="281"/>
      <c r="I122" s="281"/>
      <c r="J122" s="281" t="s">
        <v>365</v>
      </c>
      <c r="K122" s="305"/>
    </row>
    <row r="123" spans="2:11" ht="5.25" customHeight="1">
      <c r="B123" s="306"/>
      <c r="C123" s="284"/>
      <c r="D123" s="284"/>
      <c r="E123" s="284"/>
      <c r="F123" s="284"/>
      <c r="G123" s="265"/>
      <c r="H123" s="284"/>
      <c r="I123" s="284"/>
      <c r="J123" s="284"/>
      <c r="K123" s="307"/>
    </row>
    <row r="124" spans="2:11" ht="15" customHeight="1">
      <c r="B124" s="306"/>
      <c r="C124" s="265" t="s">
        <v>369</v>
      </c>
      <c r="D124" s="284"/>
      <c r="E124" s="284"/>
      <c r="F124" s="286" t="s">
        <v>366</v>
      </c>
      <c r="G124" s="265"/>
      <c r="H124" s="265" t="s">
        <v>405</v>
      </c>
      <c r="I124" s="265" t="s">
        <v>368</v>
      </c>
      <c r="J124" s="265">
        <v>120</v>
      </c>
      <c r="K124" s="308"/>
    </row>
    <row r="125" spans="2:11" ht="15" customHeight="1">
      <c r="B125" s="306"/>
      <c r="C125" s="265" t="s">
        <v>414</v>
      </c>
      <c r="D125" s="265"/>
      <c r="E125" s="265"/>
      <c r="F125" s="286" t="s">
        <v>366</v>
      </c>
      <c r="G125" s="265"/>
      <c r="H125" s="265" t="s">
        <v>415</v>
      </c>
      <c r="I125" s="265" t="s">
        <v>368</v>
      </c>
      <c r="J125" s="265" t="s">
        <v>416</v>
      </c>
      <c r="K125" s="308"/>
    </row>
    <row r="126" spans="2:11" ht="15" customHeight="1">
      <c r="B126" s="306"/>
      <c r="C126" s="265" t="s">
        <v>315</v>
      </c>
      <c r="D126" s="265"/>
      <c r="E126" s="265"/>
      <c r="F126" s="286" t="s">
        <v>366</v>
      </c>
      <c r="G126" s="265"/>
      <c r="H126" s="265" t="s">
        <v>417</v>
      </c>
      <c r="I126" s="265" t="s">
        <v>368</v>
      </c>
      <c r="J126" s="265" t="s">
        <v>416</v>
      </c>
      <c r="K126" s="308"/>
    </row>
    <row r="127" spans="2:11" ht="15" customHeight="1">
      <c r="B127" s="306"/>
      <c r="C127" s="265" t="s">
        <v>377</v>
      </c>
      <c r="D127" s="265"/>
      <c r="E127" s="265"/>
      <c r="F127" s="286" t="s">
        <v>372</v>
      </c>
      <c r="G127" s="265"/>
      <c r="H127" s="265" t="s">
        <v>378</v>
      </c>
      <c r="I127" s="265" t="s">
        <v>368</v>
      </c>
      <c r="J127" s="265">
        <v>15</v>
      </c>
      <c r="K127" s="308"/>
    </row>
    <row r="128" spans="2:11" ht="15" customHeight="1">
      <c r="B128" s="306"/>
      <c r="C128" s="288" t="s">
        <v>379</v>
      </c>
      <c r="D128" s="288"/>
      <c r="E128" s="288"/>
      <c r="F128" s="289" t="s">
        <v>372</v>
      </c>
      <c r="G128" s="288"/>
      <c r="H128" s="288" t="s">
        <v>380</v>
      </c>
      <c r="I128" s="288" t="s">
        <v>368</v>
      </c>
      <c r="J128" s="288">
        <v>15</v>
      </c>
      <c r="K128" s="308"/>
    </row>
    <row r="129" spans="2:11" ht="15" customHeight="1">
      <c r="B129" s="306"/>
      <c r="C129" s="288" t="s">
        <v>381</v>
      </c>
      <c r="D129" s="288"/>
      <c r="E129" s="288"/>
      <c r="F129" s="289" t="s">
        <v>372</v>
      </c>
      <c r="G129" s="288"/>
      <c r="H129" s="288" t="s">
        <v>382</v>
      </c>
      <c r="I129" s="288" t="s">
        <v>368</v>
      </c>
      <c r="J129" s="288">
        <v>20</v>
      </c>
      <c r="K129" s="308"/>
    </row>
    <row r="130" spans="2:11" ht="15" customHeight="1">
      <c r="B130" s="306"/>
      <c r="C130" s="288" t="s">
        <v>383</v>
      </c>
      <c r="D130" s="288"/>
      <c r="E130" s="288"/>
      <c r="F130" s="289" t="s">
        <v>372</v>
      </c>
      <c r="G130" s="288"/>
      <c r="H130" s="288" t="s">
        <v>384</v>
      </c>
      <c r="I130" s="288" t="s">
        <v>368</v>
      </c>
      <c r="J130" s="288">
        <v>20</v>
      </c>
      <c r="K130" s="308"/>
    </row>
    <row r="131" spans="2:11" ht="15" customHeight="1">
      <c r="B131" s="306"/>
      <c r="C131" s="265" t="s">
        <v>371</v>
      </c>
      <c r="D131" s="265"/>
      <c r="E131" s="265"/>
      <c r="F131" s="286" t="s">
        <v>372</v>
      </c>
      <c r="G131" s="265"/>
      <c r="H131" s="265" t="s">
        <v>405</v>
      </c>
      <c r="I131" s="265" t="s">
        <v>368</v>
      </c>
      <c r="J131" s="265">
        <v>50</v>
      </c>
      <c r="K131" s="308"/>
    </row>
    <row r="132" spans="2:11" ht="15" customHeight="1">
      <c r="B132" s="306"/>
      <c r="C132" s="265" t="s">
        <v>385</v>
      </c>
      <c r="D132" s="265"/>
      <c r="E132" s="265"/>
      <c r="F132" s="286" t="s">
        <v>372</v>
      </c>
      <c r="G132" s="265"/>
      <c r="H132" s="265" t="s">
        <v>405</v>
      </c>
      <c r="I132" s="265" t="s">
        <v>368</v>
      </c>
      <c r="J132" s="265">
        <v>50</v>
      </c>
      <c r="K132" s="308"/>
    </row>
    <row r="133" spans="2:11" ht="15" customHeight="1">
      <c r="B133" s="306"/>
      <c r="C133" s="265" t="s">
        <v>391</v>
      </c>
      <c r="D133" s="265"/>
      <c r="E133" s="265"/>
      <c r="F133" s="286" t="s">
        <v>372</v>
      </c>
      <c r="G133" s="265"/>
      <c r="H133" s="265" t="s">
        <v>405</v>
      </c>
      <c r="I133" s="265" t="s">
        <v>368</v>
      </c>
      <c r="J133" s="265">
        <v>50</v>
      </c>
      <c r="K133" s="308"/>
    </row>
    <row r="134" spans="2:11" ht="15" customHeight="1">
      <c r="B134" s="306"/>
      <c r="C134" s="265" t="s">
        <v>393</v>
      </c>
      <c r="D134" s="265"/>
      <c r="E134" s="265"/>
      <c r="F134" s="286" t="s">
        <v>372</v>
      </c>
      <c r="G134" s="265"/>
      <c r="H134" s="265" t="s">
        <v>405</v>
      </c>
      <c r="I134" s="265" t="s">
        <v>368</v>
      </c>
      <c r="J134" s="265">
        <v>50</v>
      </c>
      <c r="K134" s="308"/>
    </row>
    <row r="135" spans="2:11" ht="15" customHeight="1">
      <c r="B135" s="306"/>
      <c r="C135" s="265" t="s">
        <v>105</v>
      </c>
      <c r="D135" s="265"/>
      <c r="E135" s="265"/>
      <c r="F135" s="286" t="s">
        <v>372</v>
      </c>
      <c r="G135" s="265"/>
      <c r="H135" s="265" t="s">
        <v>418</v>
      </c>
      <c r="I135" s="265" t="s">
        <v>368</v>
      </c>
      <c r="J135" s="265">
        <v>255</v>
      </c>
      <c r="K135" s="308"/>
    </row>
    <row r="136" spans="2:11" ht="15" customHeight="1">
      <c r="B136" s="306"/>
      <c r="C136" s="265" t="s">
        <v>395</v>
      </c>
      <c r="D136" s="265"/>
      <c r="E136" s="265"/>
      <c r="F136" s="286" t="s">
        <v>366</v>
      </c>
      <c r="G136" s="265"/>
      <c r="H136" s="265" t="s">
        <v>419</v>
      </c>
      <c r="I136" s="265" t="s">
        <v>397</v>
      </c>
      <c r="J136" s="265"/>
      <c r="K136" s="308"/>
    </row>
    <row r="137" spans="2:11" ht="15" customHeight="1">
      <c r="B137" s="306"/>
      <c r="C137" s="265" t="s">
        <v>398</v>
      </c>
      <c r="D137" s="265"/>
      <c r="E137" s="265"/>
      <c r="F137" s="286" t="s">
        <v>366</v>
      </c>
      <c r="G137" s="265"/>
      <c r="H137" s="265" t="s">
        <v>420</v>
      </c>
      <c r="I137" s="265" t="s">
        <v>400</v>
      </c>
      <c r="J137" s="265"/>
      <c r="K137" s="308"/>
    </row>
    <row r="138" spans="2:11" ht="15" customHeight="1">
      <c r="B138" s="306"/>
      <c r="C138" s="265" t="s">
        <v>401</v>
      </c>
      <c r="D138" s="265"/>
      <c r="E138" s="265"/>
      <c r="F138" s="286" t="s">
        <v>366</v>
      </c>
      <c r="G138" s="265"/>
      <c r="H138" s="265" t="s">
        <v>401</v>
      </c>
      <c r="I138" s="265" t="s">
        <v>400</v>
      </c>
      <c r="J138" s="265"/>
      <c r="K138" s="308"/>
    </row>
    <row r="139" spans="2:11" ht="15" customHeight="1">
      <c r="B139" s="306"/>
      <c r="C139" s="265" t="s">
        <v>40</v>
      </c>
      <c r="D139" s="265"/>
      <c r="E139" s="265"/>
      <c r="F139" s="286" t="s">
        <v>366</v>
      </c>
      <c r="G139" s="265"/>
      <c r="H139" s="265" t="s">
        <v>421</v>
      </c>
      <c r="I139" s="265" t="s">
        <v>400</v>
      </c>
      <c r="J139" s="265"/>
      <c r="K139" s="308"/>
    </row>
    <row r="140" spans="2:11" ht="15" customHeight="1">
      <c r="B140" s="306"/>
      <c r="C140" s="265" t="s">
        <v>422</v>
      </c>
      <c r="D140" s="265"/>
      <c r="E140" s="265"/>
      <c r="F140" s="286" t="s">
        <v>366</v>
      </c>
      <c r="G140" s="265"/>
      <c r="H140" s="265" t="s">
        <v>423</v>
      </c>
      <c r="I140" s="265" t="s">
        <v>400</v>
      </c>
      <c r="J140" s="265"/>
      <c r="K140" s="308"/>
    </row>
    <row r="141" spans="2:11" ht="15" customHeight="1">
      <c r="B141" s="309"/>
      <c r="C141" s="310"/>
      <c r="D141" s="310"/>
      <c r="E141" s="310"/>
      <c r="F141" s="310"/>
      <c r="G141" s="310"/>
      <c r="H141" s="310"/>
      <c r="I141" s="310"/>
      <c r="J141" s="310"/>
      <c r="K141" s="311"/>
    </row>
    <row r="142" spans="2:11" ht="18.75" customHeight="1">
      <c r="B142" s="262"/>
      <c r="C142" s="262"/>
      <c r="D142" s="262"/>
      <c r="E142" s="262"/>
      <c r="F142" s="298"/>
      <c r="G142" s="262"/>
      <c r="H142" s="262"/>
      <c r="I142" s="262"/>
      <c r="J142" s="262"/>
      <c r="K142" s="262"/>
    </row>
    <row r="143" spans="2:11" ht="18.75" customHeight="1">
      <c r="B143" s="272"/>
      <c r="C143" s="272"/>
      <c r="D143" s="272"/>
      <c r="E143" s="272"/>
      <c r="F143" s="272"/>
      <c r="G143" s="272"/>
      <c r="H143" s="272"/>
      <c r="I143" s="272"/>
      <c r="J143" s="272"/>
      <c r="K143" s="272"/>
    </row>
    <row r="144" spans="2:11" ht="7.5" customHeight="1">
      <c r="B144" s="273"/>
      <c r="C144" s="274"/>
      <c r="D144" s="274"/>
      <c r="E144" s="274"/>
      <c r="F144" s="274"/>
      <c r="G144" s="274"/>
      <c r="H144" s="274"/>
      <c r="I144" s="274"/>
      <c r="J144" s="274"/>
      <c r="K144" s="275"/>
    </row>
    <row r="145" spans="2:11" ht="45" customHeight="1">
      <c r="B145" s="276"/>
      <c r="C145" s="277" t="s">
        <v>424</v>
      </c>
      <c r="D145" s="277"/>
      <c r="E145" s="277"/>
      <c r="F145" s="277"/>
      <c r="G145" s="277"/>
      <c r="H145" s="277"/>
      <c r="I145" s="277"/>
      <c r="J145" s="277"/>
      <c r="K145" s="278"/>
    </row>
    <row r="146" spans="2:11" ht="17.25" customHeight="1">
      <c r="B146" s="276"/>
      <c r="C146" s="279" t="s">
        <v>360</v>
      </c>
      <c r="D146" s="279"/>
      <c r="E146" s="279"/>
      <c r="F146" s="279" t="s">
        <v>361</v>
      </c>
      <c r="G146" s="280"/>
      <c r="H146" s="279" t="s">
        <v>100</v>
      </c>
      <c r="I146" s="279" t="s">
        <v>59</v>
      </c>
      <c r="J146" s="279" t="s">
        <v>362</v>
      </c>
      <c r="K146" s="278"/>
    </row>
    <row r="147" spans="2:11" ht="17.25" customHeight="1">
      <c r="B147" s="276"/>
      <c r="C147" s="281" t="s">
        <v>363</v>
      </c>
      <c r="D147" s="281"/>
      <c r="E147" s="281"/>
      <c r="F147" s="282" t="s">
        <v>364</v>
      </c>
      <c r="G147" s="283"/>
      <c r="H147" s="281"/>
      <c r="I147" s="281"/>
      <c r="J147" s="281" t="s">
        <v>365</v>
      </c>
      <c r="K147" s="278"/>
    </row>
    <row r="148" spans="2:11" ht="5.25" customHeight="1">
      <c r="B148" s="287"/>
      <c r="C148" s="284"/>
      <c r="D148" s="284"/>
      <c r="E148" s="284"/>
      <c r="F148" s="284"/>
      <c r="G148" s="285"/>
      <c r="H148" s="284"/>
      <c r="I148" s="284"/>
      <c r="J148" s="284"/>
      <c r="K148" s="308"/>
    </row>
    <row r="149" spans="2:11" ht="15" customHeight="1">
      <c r="B149" s="287"/>
      <c r="C149" s="312" t="s">
        <v>369</v>
      </c>
      <c r="D149" s="265"/>
      <c r="E149" s="265"/>
      <c r="F149" s="313" t="s">
        <v>366</v>
      </c>
      <c r="G149" s="265"/>
      <c r="H149" s="312" t="s">
        <v>405</v>
      </c>
      <c r="I149" s="312" t="s">
        <v>368</v>
      </c>
      <c r="J149" s="312">
        <v>120</v>
      </c>
      <c r="K149" s="308"/>
    </row>
    <row r="150" spans="2:11" ht="15" customHeight="1">
      <c r="B150" s="287"/>
      <c r="C150" s="312" t="s">
        <v>414</v>
      </c>
      <c r="D150" s="265"/>
      <c r="E150" s="265"/>
      <c r="F150" s="313" t="s">
        <v>366</v>
      </c>
      <c r="G150" s="265"/>
      <c r="H150" s="312" t="s">
        <v>425</v>
      </c>
      <c r="I150" s="312" t="s">
        <v>368</v>
      </c>
      <c r="J150" s="312" t="s">
        <v>416</v>
      </c>
      <c r="K150" s="308"/>
    </row>
    <row r="151" spans="2:11" ht="15" customHeight="1">
      <c r="B151" s="287"/>
      <c r="C151" s="312" t="s">
        <v>315</v>
      </c>
      <c r="D151" s="265"/>
      <c r="E151" s="265"/>
      <c r="F151" s="313" t="s">
        <v>366</v>
      </c>
      <c r="G151" s="265"/>
      <c r="H151" s="312" t="s">
        <v>426</v>
      </c>
      <c r="I151" s="312" t="s">
        <v>368</v>
      </c>
      <c r="J151" s="312" t="s">
        <v>416</v>
      </c>
      <c r="K151" s="308"/>
    </row>
    <row r="152" spans="2:11" ht="15" customHeight="1">
      <c r="B152" s="287"/>
      <c r="C152" s="312" t="s">
        <v>371</v>
      </c>
      <c r="D152" s="265"/>
      <c r="E152" s="265"/>
      <c r="F152" s="313" t="s">
        <v>372</v>
      </c>
      <c r="G152" s="265"/>
      <c r="H152" s="312" t="s">
        <v>405</v>
      </c>
      <c r="I152" s="312" t="s">
        <v>368</v>
      </c>
      <c r="J152" s="312">
        <v>50</v>
      </c>
      <c r="K152" s="308"/>
    </row>
    <row r="153" spans="2:11" ht="15" customHeight="1">
      <c r="B153" s="287"/>
      <c r="C153" s="312" t="s">
        <v>374</v>
      </c>
      <c r="D153" s="265"/>
      <c r="E153" s="265"/>
      <c r="F153" s="313" t="s">
        <v>366</v>
      </c>
      <c r="G153" s="265"/>
      <c r="H153" s="312" t="s">
        <v>405</v>
      </c>
      <c r="I153" s="312" t="s">
        <v>376</v>
      </c>
      <c r="J153" s="312"/>
      <c r="K153" s="308"/>
    </row>
    <row r="154" spans="2:11" ht="15" customHeight="1">
      <c r="B154" s="287"/>
      <c r="C154" s="312" t="s">
        <v>385</v>
      </c>
      <c r="D154" s="265"/>
      <c r="E154" s="265"/>
      <c r="F154" s="313" t="s">
        <v>372</v>
      </c>
      <c r="G154" s="265"/>
      <c r="H154" s="312" t="s">
        <v>405</v>
      </c>
      <c r="I154" s="312" t="s">
        <v>368</v>
      </c>
      <c r="J154" s="312">
        <v>50</v>
      </c>
      <c r="K154" s="308"/>
    </row>
    <row r="155" spans="2:11" ht="15" customHeight="1">
      <c r="B155" s="287"/>
      <c r="C155" s="312" t="s">
        <v>393</v>
      </c>
      <c r="D155" s="265"/>
      <c r="E155" s="265"/>
      <c r="F155" s="313" t="s">
        <v>372</v>
      </c>
      <c r="G155" s="265"/>
      <c r="H155" s="312" t="s">
        <v>405</v>
      </c>
      <c r="I155" s="312" t="s">
        <v>368</v>
      </c>
      <c r="J155" s="312">
        <v>50</v>
      </c>
      <c r="K155" s="308"/>
    </row>
    <row r="156" spans="2:11" ht="15" customHeight="1">
      <c r="B156" s="287"/>
      <c r="C156" s="312" t="s">
        <v>391</v>
      </c>
      <c r="D156" s="265"/>
      <c r="E156" s="265"/>
      <c r="F156" s="313" t="s">
        <v>372</v>
      </c>
      <c r="G156" s="265"/>
      <c r="H156" s="312" t="s">
        <v>405</v>
      </c>
      <c r="I156" s="312" t="s">
        <v>368</v>
      </c>
      <c r="J156" s="312">
        <v>50</v>
      </c>
      <c r="K156" s="308"/>
    </row>
    <row r="157" spans="2:11" ht="15" customHeight="1">
      <c r="B157" s="287"/>
      <c r="C157" s="312" t="s">
        <v>83</v>
      </c>
      <c r="D157" s="265"/>
      <c r="E157" s="265"/>
      <c r="F157" s="313" t="s">
        <v>366</v>
      </c>
      <c r="G157" s="265"/>
      <c r="H157" s="312" t="s">
        <v>427</v>
      </c>
      <c r="I157" s="312" t="s">
        <v>368</v>
      </c>
      <c r="J157" s="312" t="s">
        <v>428</v>
      </c>
      <c r="K157" s="308"/>
    </row>
    <row r="158" spans="2:11" ht="15" customHeight="1">
      <c r="B158" s="287"/>
      <c r="C158" s="312" t="s">
        <v>429</v>
      </c>
      <c r="D158" s="265"/>
      <c r="E158" s="265"/>
      <c r="F158" s="313" t="s">
        <v>366</v>
      </c>
      <c r="G158" s="265"/>
      <c r="H158" s="312" t="s">
        <v>430</v>
      </c>
      <c r="I158" s="312" t="s">
        <v>400</v>
      </c>
      <c r="J158" s="312"/>
      <c r="K158" s="308"/>
    </row>
    <row r="159" spans="2:11" ht="15" customHeight="1">
      <c r="B159" s="314"/>
      <c r="C159" s="296"/>
      <c r="D159" s="296"/>
      <c r="E159" s="296"/>
      <c r="F159" s="296"/>
      <c r="G159" s="296"/>
      <c r="H159" s="296"/>
      <c r="I159" s="296"/>
      <c r="J159" s="296"/>
      <c r="K159" s="315"/>
    </row>
    <row r="160" spans="2:11" ht="18.75" customHeight="1">
      <c r="B160" s="262"/>
      <c r="C160" s="265"/>
      <c r="D160" s="265"/>
      <c r="E160" s="265"/>
      <c r="F160" s="286"/>
      <c r="G160" s="265"/>
      <c r="H160" s="265"/>
      <c r="I160" s="265"/>
      <c r="J160" s="265"/>
      <c r="K160" s="262"/>
    </row>
    <row r="161" spans="2:11" ht="18.75" customHeight="1">
      <c r="B161" s="272"/>
      <c r="C161" s="272"/>
      <c r="D161" s="272"/>
      <c r="E161" s="272"/>
      <c r="F161" s="272"/>
      <c r="G161" s="272"/>
      <c r="H161" s="272"/>
      <c r="I161" s="272"/>
      <c r="J161" s="272"/>
      <c r="K161" s="272"/>
    </row>
    <row r="162" spans="2:11" ht="7.5" customHeight="1">
      <c r="B162" s="249"/>
      <c r="C162" s="250"/>
      <c r="D162" s="250"/>
      <c r="E162" s="250"/>
      <c r="F162" s="250"/>
      <c r="G162" s="250"/>
      <c r="H162" s="250"/>
      <c r="I162" s="250"/>
      <c r="J162" s="250"/>
      <c r="K162" s="251"/>
    </row>
    <row r="163" spans="2:11" ht="45" customHeight="1">
      <c r="B163" s="252"/>
      <c r="C163" s="253" t="s">
        <v>431</v>
      </c>
      <c r="D163" s="253"/>
      <c r="E163" s="253"/>
      <c r="F163" s="253"/>
      <c r="G163" s="253"/>
      <c r="H163" s="253"/>
      <c r="I163" s="253"/>
      <c r="J163" s="253"/>
      <c r="K163" s="254"/>
    </row>
    <row r="164" spans="2:11" ht="17.25" customHeight="1">
      <c r="B164" s="252"/>
      <c r="C164" s="279" t="s">
        <v>360</v>
      </c>
      <c r="D164" s="279"/>
      <c r="E164" s="279"/>
      <c r="F164" s="279" t="s">
        <v>361</v>
      </c>
      <c r="G164" s="316"/>
      <c r="H164" s="317" t="s">
        <v>100</v>
      </c>
      <c r="I164" s="317" t="s">
        <v>59</v>
      </c>
      <c r="J164" s="279" t="s">
        <v>362</v>
      </c>
      <c r="K164" s="254"/>
    </row>
    <row r="165" spans="2:11" ht="17.25" customHeight="1">
      <c r="B165" s="256"/>
      <c r="C165" s="281" t="s">
        <v>363</v>
      </c>
      <c r="D165" s="281"/>
      <c r="E165" s="281"/>
      <c r="F165" s="282" t="s">
        <v>364</v>
      </c>
      <c r="G165" s="318"/>
      <c r="H165" s="319"/>
      <c r="I165" s="319"/>
      <c r="J165" s="281" t="s">
        <v>365</v>
      </c>
      <c r="K165" s="258"/>
    </row>
    <row r="166" spans="2:11" ht="5.25" customHeight="1">
      <c r="B166" s="287"/>
      <c r="C166" s="284"/>
      <c r="D166" s="284"/>
      <c r="E166" s="284"/>
      <c r="F166" s="284"/>
      <c r="G166" s="285"/>
      <c r="H166" s="284"/>
      <c r="I166" s="284"/>
      <c r="J166" s="284"/>
      <c r="K166" s="308"/>
    </row>
    <row r="167" spans="2:11" ht="15" customHeight="1">
      <c r="B167" s="287"/>
      <c r="C167" s="265" t="s">
        <v>369</v>
      </c>
      <c r="D167" s="265"/>
      <c r="E167" s="265"/>
      <c r="F167" s="286" t="s">
        <v>366</v>
      </c>
      <c r="G167" s="265"/>
      <c r="H167" s="265" t="s">
        <v>405</v>
      </c>
      <c r="I167" s="265" t="s">
        <v>368</v>
      </c>
      <c r="J167" s="265">
        <v>120</v>
      </c>
      <c r="K167" s="308"/>
    </row>
    <row r="168" spans="2:11" ht="15" customHeight="1">
      <c r="B168" s="287"/>
      <c r="C168" s="265" t="s">
        <v>414</v>
      </c>
      <c r="D168" s="265"/>
      <c r="E168" s="265"/>
      <c r="F168" s="286" t="s">
        <v>366</v>
      </c>
      <c r="G168" s="265"/>
      <c r="H168" s="265" t="s">
        <v>415</v>
      </c>
      <c r="I168" s="265" t="s">
        <v>368</v>
      </c>
      <c r="J168" s="265" t="s">
        <v>416</v>
      </c>
      <c r="K168" s="308"/>
    </row>
    <row r="169" spans="2:11" ht="15" customHeight="1">
      <c r="B169" s="287"/>
      <c r="C169" s="265" t="s">
        <v>315</v>
      </c>
      <c r="D169" s="265"/>
      <c r="E169" s="265"/>
      <c r="F169" s="286" t="s">
        <v>366</v>
      </c>
      <c r="G169" s="265"/>
      <c r="H169" s="265" t="s">
        <v>432</v>
      </c>
      <c r="I169" s="265" t="s">
        <v>368</v>
      </c>
      <c r="J169" s="265" t="s">
        <v>416</v>
      </c>
      <c r="K169" s="308"/>
    </row>
    <row r="170" spans="2:11" ht="15" customHeight="1">
      <c r="B170" s="287"/>
      <c r="C170" s="265" t="s">
        <v>371</v>
      </c>
      <c r="D170" s="265"/>
      <c r="E170" s="265"/>
      <c r="F170" s="286" t="s">
        <v>372</v>
      </c>
      <c r="G170" s="265"/>
      <c r="H170" s="265" t="s">
        <v>432</v>
      </c>
      <c r="I170" s="265" t="s">
        <v>368</v>
      </c>
      <c r="J170" s="265">
        <v>50</v>
      </c>
      <c r="K170" s="308"/>
    </row>
    <row r="171" spans="2:11" ht="15" customHeight="1">
      <c r="B171" s="287"/>
      <c r="C171" s="265" t="s">
        <v>374</v>
      </c>
      <c r="D171" s="265"/>
      <c r="E171" s="265"/>
      <c r="F171" s="286" t="s">
        <v>366</v>
      </c>
      <c r="G171" s="265"/>
      <c r="H171" s="265" t="s">
        <v>432</v>
      </c>
      <c r="I171" s="265" t="s">
        <v>376</v>
      </c>
      <c r="J171" s="265"/>
      <c r="K171" s="308"/>
    </row>
    <row r="172" spans="2:11" ht="15" customHeight="1">
      <c r="B172" s="287"/>
      <c r="C172" s="265" t="s">
        <v>385</v>
      </c>
      <c r="D172" s="265"/>
      <c r="E172" s="265"/>
      <c r="F172" s="286" t="s">
        <v>372</v>
      </c>
      <c r="G172" s="265"/>
      <c r="H172" s="265" t="s">
        <v>432</v>
      </c>
      <c r="I172" s="265" t="s">
        <v>368</v>
      </c>
      <c r="J172" s="265">
        <v>50</v>
      </c>
      <c r="K172" s="308"/>
    </row>
    <row r="173" spans="2:11" ht="15" customHeight="1">
      <c r="B173" s="287"/>
      <c r="C173" s="265" t="s">
        <v>393</v>
      </c>
      <c r="D173" s="265"/>
      <c r="E173" s="265"/>
      <c r="F173" s="286" t="s">
        <v>372</v>
      </c>
      <c r="G173" s="265"/>
      <c r="H173" s="265" t="s">
        <v>432</v>
      </c>
      <c r="I173" s="265" t="s">
        <v>368</v>
      </c>
      <c r="J173" s="265">
        <v>50</v>
      </c>
      <c r="K173" s="308"/>
    </row>
    <row r="174" spans="2:11" ht="15" customHeight="1">
      <c r="B174" s="287"/>
      <c r="C174" s="265" t="s">
        <v>391</v>
      </c>
      <c r="D174" s="265"/>
      <c r="E174" s="265"/>
      <c r="F174" s="286" t="s">
        <v>372</v>
      </c>
      <c r="G174" s="265"/>
      <c r="H174" s="265" t="s">
        <v>432</v>
      </c>
      <c r="I174" s="265" t="s">
        <v>368</v>
      </c>
      <c r="J174" s="265">
        <v>50</v>
      </c>
      <c r="K174" s="308"/>
    </row>
    <row r="175" spans="2:11" ht="15" customHeight="1">
      <c r="B175" s="287"/>
      <c r="C175" s="265" t="s">
        <v>99</v>
      </c>
      <c r="D175" s="265"/>
      <c r="E175" s="265"/>
      <c r="F175" s="286" t="s">
        <v>366</v>
      </c>
      <c r="G175" s="265"/>
      <c r="H175" s="265" t="s">
        <v>433</v>
      </c>
      <c r="I175" s="265" t="s">
        <v>434</v>
      </c>
      <c r="J175" s="265"/>
      <c r="K175" s="308"/>
    </row>
    <row r="176" spans="2:11" ht="15" customHeight="1">
      <c r="B176" s="287"/>
      <c r="C176" s="265" t="s">
        <v>59</v>
      </c>
      <c r="D176" s="265"/>
      <c r="E176" s="265"/>
      <c r="F176" s="286" t="s">
        <v>366</v>
      </c>
      <c r="G176" s="265"/>
      <c r="H176" s="265" t="s">
        <v>435</v>
      </c>
      <c r="I176" s="265" t="s">
        <v>436</v>
      </c>
      <c r="J176" s="265">
        <v>1</v>
      </c>
      <c r="K176" s="308"/>
    </row>
    <row r="177" spans="2:11" ht="15" customHeight="1">
      <c r="B177" s="287"/>
      <c r="C177" s="265" t="s">
        <v>55</v>
      </c>
      <c r="D177" s="265"/>
      <c r="E177" s="265"/>
      <c r="F177" s="286" t="s">
        <v>366</v>
      </c>
      <c r="G177" s="265"/>
      <c r="H177" s="265" t="s">
        <v>437</v>
      </c>
      <c r="I177" s="265" t="s">
        <v>368</v>
      </c>
      <c r="J177" s="265">
        <v>20</v>
      </c>
      <c r="K177" s="308"/>
    </row>
    <row r="178" spans="2:11" ht="15" customHeight="1">
      <c r="B178" s="287"/>
      <c r="C178" s="265" t="s">
        <v>100</v>
      </c>
      <c r="D178" s="265"/>
      <c r="E178" s="265"/>
      <c r="F178" s="286" t="s">
        <v>366</v>
      </c>
      <c r="G178" s="265"/>
      <c r="H178" s="265" t="s">
        <v>438</v>
      </c>
      <c r="I178" s="265" t="s">
        <v>368</v>
      </c>
      <c r="J178" s="265">
        <v>255</v>
      </c>
      <c r="K178" s="308"/>
    </row>
    <row r="179" spans="2:11" ht="15" customHeight="1">
      <c r="B179" s="287"/>
      <c r="C179" s="265" t="s">
        <v>101</v>
      </c>
      <c r="D179" s="265"/>
      <c r="E179" s="265"/>
      <c r="F179" s="286" t="s">
        <v>366</v>
      </c>
      <c r="G179" s="265"/>
      <c r="H179" s="265" t="s">
        <v>331</v>
      </c>
      <c r="I179" s="265" t="s">
        <v>368</v>
      </c>
      <c r="J179" s="265">
        <v>10</v>
      </c>
      <c r="K179" s="308"/>
    </row>
    <row r="180" spans="2:11" ht="15" customHeight="1">
      <c r="B180" s="287"/>
      <c r="C180" s="265" t="s">
        <v>102</v>
      </c>
      <c r="D180" s="265"/>
      <c r="E180" s="265"/>
      <c r="F180" s="286" t="s">
        <v>366</v>
      </c>
      <c r="G180" s="265"/>
      <c r="H180" s="265" t="s">
        <v>439</v>
      </c>
      <c r="I180" s="265" t="s">
        <v>400</v>
      </c>
      <c r="J180" s="265"/>
      <c r="K180" s="308"/>
    </row>
    <row r="181" spans="2:11" ht="15" customHeight="1">
      <c r="B181" s="287"/>
      <c r="C181" s="265" t="s">
        <v>440</v>
      </c>
      <c r="D181" s="265"/>
      <c r="E181" s="265"/>
      <c r="F181" s="286" t="s">
        <v>366</v>
      </c>
      <c r="G181" s="265"/>
      <c r="H181" s="265" t="s">
        <v>441</v>
      </c>
      <c r="I181" s="265" t="s">
        <v>400</v>
      </c>
      <c r="J181" s="265"/>
      <c r="K181" s="308"/>
    </row>
    <row r="182" spans="2:11" ht="15" customHeight="1">
      <c r="B182" s="287"/>
      <c r="C182" s="265" t="s">
        <v>429</v>
      </c>
      <c r="D182" s="265"/>
      <c r="E182" s="265"/>
      <c r="F182" s="286" t="s">
        <v>366</v>
      </c>
      <c r="G182" s="265"/>
      <c r="H182" s="265" t="s">
        <v>442</v>
      </c>
      <c r="I182" s="265" t="s">
        <v>400</v>
      </c>
      <c r="J182" s="265"/>
      <c r="K182" s="308"/>
    </row>
    <row r="183" spans="2:11" ht="15" customHeight="1">
      <c r="B183" s="287"/>
      <c r="C183" s="265" t="s">
        <v>104</v>
      </c>
      <c r="D183" s="265"/>
      <c r="E183" s="265"/>
      <c r="F183" s="286" t="s">
        <v>372</v>
      </c>
      <c r="G183" s="265"/>
      <c r="H183" s="265" t="s">
        <v>443</v>
      </c>
      <c r="I183" s="265" t="s">
        <v>368</v>
      </c>
      <c r="J183" s="265">
        <v>50</v>
      </c>
      <c r="K183" s="308"/>
    </row>
    <row r="184" spans="2:11" ht="15" customHeight="1">
      <c r="B184" s="287"/>
      <c r="C184" s="265" t="s">
        <v>444</v>
      </c>
      <c r="D184" s="265"/>
      <c r="E184" s="265"/>
      <c r="F184" s="286" t="s">
        <v>372</v>
      </c>
      <c r="G184" s="265"/>
      <c r="H184" s="265" t="s">
        <v>445</v>
      </c>
      <c r="I184" s="265" t="s">
        <v>446</v>
      </c>
      <c r="J184" s="265"/>
      <c r="K184" s="308"/>
    </row>
    <row r="185" spans="2:11" ht="15" customHeight="1">
      <c r="B185" s="287"/>
      <c r="C185" s="265" t="s">
        <v>447</v>
      </c>
      <c r="D185" s="265"/>
      <c r="E185" s="265"/>
      <c r="F185" s="286" t="s">
        <v>372</v>
      </c>
      <c r="G185" s="265"/>
      <c r="H185" s="265" t="s">
        <v>448</v>
      </c>
      <c r="I185" s="265" t="s">
        <v>446</v>
      </c>
      <c r="J185" s="265"/>
      <c r="K185" s="308"/>
    </row>
    <row r="186" spans="2:11" ht="15" customHeight="1">
      <c r="B186" s="287"/>
      <c r="C186" s="265" t="s">
        <v>449</v>
      </c>
      <c r="D186" s="265"/>
      <c r="E186" s="265"/>
      <c r="F186" s="286" t="s">
        <v>372</v>
      </c>
      <c r="G186" s="265"/>
      <c r="H186" s="265" t="s">
        <v>450</v>
      </c>
      <c r="I186" s="265" t="s">
        <v>446</v>
      </c>
      <c r="J186" s="265"/>
      <c r="K186" s="308"/>
    </row>
    <row r="187" spans="2:11" ht="15" customHeight="1">
      <c r="B187" s="287"/>
      <c r="C187" s="320" t="s">
        <v>451</v>
      </c>
      <c r="D187" s="265"/>
      <c r="E187" s="265"/>
      <c r="F187" s="286" t="s">
        <v>372</v>
      </c>
      <c r="G187" s="265"/>
      <c r="H187" s="265" t="s">
        <v>452</v>
      </c>
      <c r="I187" s="265" t="s">
        <v>453</v>
      </c>
      <c r="J187" s="321" t="s">
        <v>454</v>
      </c>
      <c r="K187" s="308"/>
    </row>
    <row r="188" spans="2:11" ht="15" customHeight="1">
      <c r="B188" s="314"/>
      <c r="C188" s="322"/>
      <c r="D188" s="296"/>
      <c r="E188" s="296"/>
      <c r="F188" s="296"/>
      <c r="G188" s="296"/>
      <c r="H188" s="296"/>
      <c r="I188" s="296"/>
      <c r="J188" s="296"/>
      <c r="K188" s="315"/>
    </row>
    <row r="189" spans="2:11" ht="18.75" customHeight="1">
      <c r="B189" s="323"/>
      <c r="C189" s="324"/>
      <c r="D189" s="324"/>
      <c r="E189" s="324"/>
      <c r="F189" s="325"/>
      <c r="G189" s="265"/>
      <c r="H189" s="265"/>
      <c r="I189" s="265"/>
      <c r="J189" s="265"/>
      <c r="K189" s="262"/>
    </row>
    <row r="190" spans="2:11" ht="18.75" customHeight="1">
      <c r="B190" s="262"/>
      <c r="C190" s="265"/>
      <c r="D190" s="265"/>
      <c r="E190" s="265"/>
      <c r="F190" s="286"/>
      <c r="G190" s="265"/>
      <c r="H190" s="265"/>
      <c r="I190" s="265"/>
      <c r="J190" s="265"/>
      <c r="K190" s="262"/>
    </row>
    <row r="191" spans="2:11" ht="18.75" customHeight="1">
      <c r="B191" s="272"/>
      <c r="C191" s="272"/>
      <c r="D191" s="272"/>
      <c r="E191" s="272"/>
      <c r="F191" s="272"/>
      <c r="G191" s="272"/>
      <c r="H191" s="272"/>
      <c r="I191" s="272"/>
      <c r="J191" s="272"/>
      <c r="K191" s="272"/>
    </row>
    <row r="192" spans="2:11" ht="13.5">
      <c r="B192" s="249"/>
      <c r="C192" s="250"/>
      <c r="D192" s="250"/>
      <c r="E192" s="250"/>
      <c r="F192" s="250"/>
      <c r="G192" s="250"/>
      <c r="H192" s="250"/>
      <c r="I192" s="250"/>
      <c r="J192" s="250"/>
      <c r="K192" s="251"/>
    </row>
    <row r="193" spans="2:11" ht="21">
      <c r="B193" s="252"/>
      <c r="C193" s="253" t="s">
        <v>455</v>
      </c>
      <c r="D193" s="253"/>
      <c r="E193" s="253"/>
      <c r="F193" s="253"/>
      <c r="G193" s="253"/>
      <c r="H193" s="253"/>
      <c r="I193" s="253"/>
      <c r="J193" s="253"/>
      <c r="K193" s="254"/>
    </row>
    <row r="194" spans="2:11" ht="25.5" customHeight="1">
      <c r="B194" s="252"/>
      <c r="C194" s="326" t="s">
        <v>456</v>
      </c>
      <c r="D194" s="326"/>
      <c r="E194" s="326"/>
      <c r="F194" s="326" t="s">
        <v>457</v>
      </c>
      <c r="G194" s="327"/>
      <c r="H194" s="328" t="s">
        <v>458</v>
      </c>
      <c r="I194" s="328"/>
      <c r="J194" s="328"/>
      <c r="K194" s="254"/>
    </row>
    <row r="195" spans="2:11" ht="5.25" customHeight="1">
      <c r="B195" s="287"/>
      <c r="C195" s="284"/>
      <c r="D195" s="284"/>
      <c r="E195" s="284"/>
      <c r="F195" s="284"/>
      <c r="G195" s="265"/>
      <c r="H195" s="284"/>
      <c r="I195" s="284"/>
      <c r="J195" s="284"/>
      <c r="K195" s="308"/>
    </row>
    <row r="196" spans="2:11" ht="15" customHeight="1">
      <c r="B196" s="287"/>
      <c r="C196" s="265" t="s">
        <v>459</v>
      </c>
      <c r="D196" s="265"/>
      <c r="E196" s="265"/>
      <c r="F196" s="286" t="s">
        <v>45</v>
      </c>
      <c r="G196" s="265"/>
      <c r="H196" s="329" t="s">
        <v>460</v>
      </c>
      <c r="I196" s="329"/>
      <c r="J196" s="329"/>
      <c r="K196" s="308"/>
    </row>
    <row r="197" spans="2:11" ht="15" customHeight="1">
      <c r="B197" s="287"/>
      <c r="C197" s="293"/>
      <c r="D197" s="265"/>
      <c r="E197" s="265"/>
      <c r="F197" s="286" t="s">
        <v>46</v>
      </c>
      <c r="G197" s="265"/>
      <c r="H197" s="329" t="s">
        <v>461</v>
      </c>
      <c r="I197" s="329"/>
      <c r="J197" s="329"/>
      <c r="K197" s="308"/>
    </row>
    <row r="198" spans="2:11" ht="15" customHeight="1">
      <c r="B198" s="287"/>
      <c r="C198" s="293"/>
      <c r="D198" s="265"/>
      <c r="E198" s="265"/>
      <c r="F198" s="286" t="s">
        <v>49</v>
      </c>
      <c r="G198" s="265"/>
      <c r="H198" s="329" t="s">
        <v>462</v>
      </c>
      <c r="I198" s="329"/>
      <c r="J198" s="329"/>
      <c r="K198" s="308"/>
    </row>
    <row r="199" spans="2:11" ht="15" customHeight="1">
      <c r="B199" s="287"/>
      <c r="C199" s="265"/>
      <c r="D199" s="265"/>
      <c r="E199" s="265"/>
      <c r="F199" s="286" t="s">
        <v>47</v>
      </c>
      <c r="G199" s="265"/>
      <c r="H199" s="329" t="s">
        <v>463</v>
      </c>
      <c r="I199" s="329"/>
      <c r="J199" s="329"/>
      <c r="K199" s="308"/>
    </row>
    <row r="200" spans="2:11" ht="15" customHeight="1">
      <c r="B200" s="287"/>
      <c r="C200" s="265"/>
      <c r="D200" s="265"/>
      <c r="E200" s="265"/>
      <c r="F200" s="286" t="s">
        <v>48</v>
      </c>
      <c r="G200" s="265"/>
      <c r="H200" s="329" t="s">
        <v>464</v>
      </c>
      <c r="I200" s="329"/>
      <c r="J200" s="329"/>
      <c r="K200" s="308"/>
    </row>
    <row r="201" spans="2:11" ht="15" customHeight="1">
      <c r="B201" s="287"/>
      <c r="C201" s="265"/>
      <c r="D201" s="265"/>
      <c r="E201" s="265"/>
      <c r="F201" s="286"/>
      <c r="G201" s="265"/>
      <c r="H201" s="265"/>
      <c r="I201" s="265"/>
      <c r="J201" s="265"/>
      <c r="K201" s="308"/>
    </row>
    <row r="202" spans="2:11" ht="15" customHeight="1">
      <c r="B202" s="287"/>
      <c r="C202" s="265" t="s">
        <v>412</v>
      </c>
      <c r="D202" s="265"/>
      <c r="E202" s="265"/>
      <c r="F202" s="286" t="s">
        <v>77</v>
      </c>
      <c r="G202" s="265"/>
      <c r="H202" s="329" t="s">
        <v>465</v>
      </c>
      <c r="I202" s="329"/>
      <c r="J202" s="329"/>
      <c r="K202" s="308"/>
    </row>
    <row r="203" spans="2:11" ht="15" customHeight="1">
      <c r="B203" s="287"/>
      <c r="C203" s="293"/>
      <c r="D203" s="265"/>
      <c r="E203" s="265"/>
      <c r="F203" s="286" t="s">
        <v>309</v>
      </c>
      <c r="G203" s="265"/>
      <c r="H203" s="329" t="s">
        <v>310</v>
      </c>
      <c r="I203" s="329"/>
      <c r="J203" s="329"/>
      <c r="K203" s="308"/>
    </row>
    <row r="204" spans="2:11" ht="15" customHeight="1">
      <c r="B204" s="287"/>
      <c r="C204" s="265"/>
      <c r="D204" s="265"/>
      <c r="E204" s="265"/>
      <c r="F204" s="286" t="s">
        <v>307</v>
      </c>
      <c r="G204" s="265"/>
      <c r="H204" s="329" t="s">
        <v>466</v>
      </c>
      <c r="I204" s="329"/>
      <c r="J204" s="329"/>
      <c r="K204" s="308"/>
    </row>
    <row r="205" spans="2:11" ht="15" customHeight="1">
      <c r="B205" s="330"/>
      <c r="C205" s="293"/>
      <c r="D205" s="293"/>
      <c r="E205" s="293"/>
      <c r="F205" s="286" t="s">
        <v>311</v>
      </c>
      <c r="G205" s="271"/>
      <c r="H205" s="331" t="s">
        <v>312</v>
      </c>
      <c r="I205" s="331"/>
      <c r="J205" s="331"/>
      <c r="K205" s="332"/>
    </row>
    <row r="206" spans="2:11" ht="15" customHeight="1">
      <c r="B206" s="330"/>
      <c r="C206" s="293"/>
      <c r="D206" s="293"/>
      <c r="E206" s="293"/>
      <c r="F206" s="286" t="s">
        <v>313</v>
      </c>
      <c r="G206" s="271"/>
      <c r="H206" s="331" t="s">
        <v>283</v>
      </c>
      <c r="I206" s="331"/>
      <c r="J206" s="331"/>
      <c r="K206" s="332"/>
    </row>
    <row r="207" spans="2:11" ht="15" customHeight="1">
      <c r="B207" s="330"/>
      <c r="C207" s="293"/>
      <c r="D207" s="293"/>
      <c r="E207" s="293"/>
      <c r="F207" s="333"/>
      <c r="G207" s="271"/>
      <c r="H207" s="334"/>
      <c r="I207" s="334"/>
      <c r="J207" s="334"/>
      <c r="K207" s="332"/>
    </row>
    <row r="208" spans="2:11" ht="15" customHeight="1">
      <c r="B208" s="330"/>
      <c r="C208" s="265" t="s">
        <v>436</v>
      </c>
      <c r="D208" s="293"/>
      <c r="E208" s="293"/>
      <c r="F208" s="286">
        <v>1</v>
      </c>
      <c r="G208" s="271"/>
      <c r="H208" s="331" t="s">
        <v>467</v>
      </c>
      <c r="I208" s="331"/>
      <c r="J208" s="331"/>
      <c r="K208" s="332"/>
    </row>
    <row r="209" spans="2:11" ht="15" customHeight="1">
      <c r="B209" s="330"/>
      <c r="C209" s="293"/>
      <c r="D209" s="293"/>
      <c r="E209" s="293"/>
      <c r="F209" s="286">
        <v>2</v>
      </c>
      <c r="G209" s="271"/>
      <c r="H209" s="331" t="s">
        <v>468</v>
      </c>
      <c r="I209" s="331"/>
      <c r="J209" s="331"/>
      <c r="K209" s="332"/>
    </row>
    <row r="210" spans="2:11" ht="15" customHeight="1">
      <c r="B210" s="330"/>
      <c r="C210" s="293"/>
      <c r="D210" s="293"/>
      <c r="E210" s="293"/>
      <c r="F210" s="286">
        <v>3</v>
      </c>
      <c r="G210" s="271"/>
      <c r="H210" s="331" t="s">
        <v>469</v>
      </c>
      <c r="I210" s="331"/>
      <c r="J210" s="331"/>
      <c r="K210" s="332"/>
    </row>
    <row r="211" spans="2:11" ht="15" customHeight="1">
      <c r="B211" s="330"/>
      <c r="C211" s="293"/>
      <c r="D211" s="293"/>
      <c r="E211" s="293"/>
      <c r="F211" s="286">
        <v>4</v>
      </c>
      <c r="G211" s="271"/>
      <c r="H211" s="331" t="s">
        <v>470</v>
      </c>
      <c r="I211" s="331"/>
      <c r="J211" s="331"/>
      <c r="K211" s="332"/>
    </row>
    <row r="212" spans="2:11" ht="12.75" customHeight="1">
      <c r="B212" s="335"/>
      <c r="C212" s="336"/>
      <c r="D212" s="336"/>
      <c r="E212" s="336"/>
      <c r="F212" s="336"/>
      <c r="G212" s="336"/>
      <c r="H212" s="336"/>
      <c r="I212" s="336"/>
      <c r="J212" s="336"/>
      <c r="K212" s="337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tichovsky-PC\tichovsky</dc:creator>
  <cp:keywords/>
  <dc:description/>
  <cp:lastModifiedBy>tichovsky</cp:lastModifiedBy>
  <dcterms:created xsi:type="dcterms:W3CDTF">2016-07-02T18:00:02Z</dcterms:created>
  <dcterms:modified xsi:type="dcterms:W3CDTF">2016-07-02T18:00:06Z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