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_ROK 2024\ZŠ Lánecká\POŽÁRNÍ VODA\Rozpočet a výkaz výměr\"/>
    </mc:Choice>
  </mc:AlternateContent>
  <xr:revisionPtr revIDLastSave="0" documentId="8_{958E8D12-C78C-48E3-AA76-7C1357339063}" xr6:coauthVersionLast="47" xr6:coauthVersionMax="47" xr10:uidLastSave="{00000000-0000-0000-0000-000000000000}"/>
  <bookViews>
    <workbookView xWindow="-120" yWindow="-120" windowWidth="29040" windowHeight="15840" xr2:uid="{F7729124-07F1-44EC-A19B-C1D608B6889F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Pol'!$A$1:$U$264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6" i="1" l="1"/>
  <c r="I65" i="1"/>
  <c r="I17" i="1" s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39" i="1"/>
  <c r="H39" i="1" s="1"/>
  <c r="H40" i="1" s="1"/>
  <c r="F39" i="1"/>
  <c r="G254" i="12"/>
  <c r="AC254" i="12"/>
  <c r="AD254" i="12"/>
  <c r="BA251" i="12"/>
  <c r="BA250" i="12"/>
  <c r="BA247" i="12"/>
  <c r="BA244" i="12"/>
  <c r="BA242" i="12"/>
  <c r="BA241" i="12"/>
  <c r="BA240" i="12"/>
  <c r="BA239" i="12"/>
  <c r="BA238" i="12"/>
  <c r="BA237" i="12"/>
  <c r="BA236" i="12"/>
  <c r="BA220" i="12"/>
  <c r="BA202" i="12"/>
  <c r="BA201" i="12"/>
  <c r="BA200" i="12"/>
  <c r="BA199" i="12"/>
  <c r="BA198" i="12"/>
  <c r="BA197" i="12"/>
  <c r="BA196" i="12"/>
  <c r="BA195" i="12"/>
  <c r="BA183" i="12"/>
  <c r="BA157" i="12"/>
  <c r="BA147" i="12"/>
  <c r="BA133" i="12"/>
  <c r="BA120" i="12"/>
  <c r="BA117" i="12"/>
  <c r="BA114" i="12"/>
  <c r="BA95" i="12"/>
  <c r="BA94" i="12"/>
  <c r="BA87" i="12"/>
  <c r="BA86" i="12"/>
  <c r="BA85" i="12"/>
  <c r="BA82" i="12"/>
  <c r="BA81" i="12"/>
  <c r="BA80" i="12"/>
  <c r="BA77" i="12"/>
  <c r="BA76" i="12"/>
  <c r="BA75" i="12"/>
  <c r="BA72" i="12"/>
  <c r="BA71" i="12"/>
  <c r="BA70" i="12"/>
  <c r="BA67" i="12"/>
  <c r="BA66" i="12"/>
  <c r="BA65" i="12"/>
  <c r="BA49" i="12"/>
  <c r="BA30" i="12"/>
  <c r="BA29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2" i="12"/>
  <c r="G12" i="12"/>
  <c r="M12" i="12" s="1"/>
  <c r="M11" i="12" s="1"/>
  <c r="I12" i="12"/>
  <c r="I11" i="12" s="1"/>
  <c r="K12" i="12"/>
  <c r="K11" i="12" s="1"/>
  <c r="O12" i="12"/>
  <c r="O11" i="12" s="1"/>
  <c r="Q12" i="12"/>
  <c r="Q11" i="12" s="1"/>
  <c r="U12" i="12"/>
  <c r="U11" i="12" s="1"/>
  <c r="F15" i="12"/>
  <c r="G15" i="12"/>
  <c r="M15" i="12" s="1"/>
  <c r="I15" i="12"/>
  <c r="I14" i="12" s="1"/>
  <c r="K15" i="12"/>
  <c r="K14" i="12" s="1"/>
  <c r="O15" i="12"/>
  <c r="O14" i="12" s="1"/>
  <c r="Q15" i="12"/>
  <c r="Q14" i="12" s="1"/>
  <c r="U15" i="12"/>
  <c r="U14" i="12" s="1"/>
  <c r="F17" i="12"/>
  <c r="G17" i="12"/>
  <c r="M17" i="12" s="1"/>
  <c r="I17" i="12"/>
  <c r="K17" i="12"/>
  <c r="O17" i="12"/>
  <c r="Q17" i="12"/>
  <c r="U17" i="12"/>
  <c r="F21" i="12"/>
  <c r="G21" i="12" s="1"/>
  <c r="I21" i="12"/>
  <c r="I20" i="12" s="1"/>
  <c r="K21" i="12"/>
  <c r="K20" i="12" s="1"/>
  <c r="O21" i="12"/>
  <c r="O20" i="12" s="1"/>
  <c r="Q21" i="12"/>
  <c r="Q20" i="12" s="1"/>
  <c r="U21" i="12"/>
  <c r="U20" i="12" s="1"/>
  <c r="F25" i="12"/>
  <c r="G25" i="12"/>
  <c r="G24" i="12" s="1"/>
  <c r="I25" i="12"/>
  <c r="I24" i="12" s="1"/>
  <c r="K25" i="12"/>
  <c r="K24" i="12" s="1"/>
  <c r="O25" i="12"/>
  <c r="O24" i="12" s="1"/>
  <c r="Q25" i="12"/>
  <c r="Q24" i="12" s="1"/>
  <c r="U25" i="12"/>
  <c r="U24" i="12" s="1"/>
  <c r="F28" i="12"/>
  <c r="G28" i="12" s="1"/>
  <c r="I28" i="12"/>
  <c r="I27" i="12" s="1"/>
  <c r="K28" i="12"/>
  <c r="K27" i="12" s="1"/>
  <c r="O28" i="12"/>
  <c r="O27" i="12" s="1"/>
  <c r="Q28" i="12"/>
  <c r="Q27" i="12" s="1"/>
  <c r="U28" i="12"/>
  <c r="U27" i="12" s="1"/>
  <c r="F32" i="12"/>
  <c r="G32" i="12" s="1"/>
  <c r="M32" i="12" s="1"/>
  <c r="I32" i="12"/>
  <c r="K32" i="12"/>
  <c r="O32" i="12"/>
  <c r="Q32" i="12"/>
  <c r="U32" i="12"/>
  <c r="F34" i="12"/>
  <c r="G34" i="12" s="1"/>
  <c r="M34" i="12" s="1"/>
  <c r="I34" i="12"/>
  <c r="K34" i="12"/>
  <c r="O34" i="12"/>
  <c r="Q34" i="12"/>
  <c r="U34" i="12"/>
  <c r="F37" i="12"/>
  <c r="G37" i="12"/>
  <c r="M37" i="12" s="1"/>
  <c r="M36" i="12" s="1"/>
  <c r="I37" i="12"/>
  <c r="I36" i="12" s="1"/>
  <c r="K37" i="12"/>
  <c r="K36" i="12" s="1"/>
  <c r="O37" i="12"/>
  <c r="O36" i="12" s="1"/>
  <c r="Q37" i="12"/>
  <c r="Q36" i="12" s="1"/>
  <c r="U37" i="12"/>
  <c r="U36" i="12" s="1"/>
  <c r="F40" i="12"/>
  <c r="G40" i="12"/>
  <c r="M40" i="12" s="1"/>
  <c r="I40" i="12"/>
  <c r="K40" i="12"/>
  <c r="O40" i="12"/>
  <c r="Q40" i="12"/>
  <c r="U40" i="12"/>
  <c r="F43" i="12"/>
  <c r="G43" i="12"/>
  <c r="M43" i="12" s="1"/>
  <c r="I43" i="12"/>
  <c r="K43" i="12"/>
  <c r="O43" i="12"/>
  <c r="Q43" i="12"/>
  <c r="U43" i="12"/>
  <c r="F45" i="12"/>
  <c r="G45" i="12"/>
  <c r="M45" i="12" s="1"/>
  <c r="I45" i="12"/>
  <c r="K45" i="12"/>
  <c r="O45" i="12"/>
  <c r="Q45" i="12"/>
  <c r="U45" i="12"/>
  <c r="F48" i="12"/>
  <c r="G48" i="12" s="1"/>
  <c r="I48" i="12"/>
  <c r="I47" i="12" s="1"/>
  <c r="K48" i="12"/>
  <c r="K47" i="12" s="1"/>
  <c r="O48" i="12"/>
  <c r="O47" i="12" s="1"/>
  <c r="Q48" i="12"/>
  <c r="Q47" i="12" s="1"/>
  <c r="U48" i="12"/>
  <c r="U47" i="12" s="1"/>
  <c r="F52" i="12"/>
  <c r="G52" i="12" s="1"/>
  <c r="M52" i="12" s="1"/>
  <c r="I52" i="12"/>
  <c r="K52" i="12"/>
  <c r="O52" i="12"/>
  <c r="Q52" i="12"/>
  <c r="U52" i="12"/>
  <c r="F54" i="12"/>
  <c r="G54" i="12" s="1"/>
  <c r="M54" i="12" s="1"/>
  <c r="I54" i="12"/>
  <c r="K54" i="12"/>
  <c r="O54" i="12"/>
  <c r="Q54" i="12"/>
  <c r="U54" i="12"/>
  <c r="F56" i="12"/>
  <c r="G56" i="12" s="1"/>
  <c r="M56" i="12" s="1"/>
  <c r="I56" i="12"/>
  <c r="K56" i="12"/>
  <c r="O56" i="12"/>
  <c r="Q56" i="12"/>
  <c r="U56" i="12"/>
  <c r="F58" i="12"/>
  <c r="G58" i="12" s="1"/>
  <c r="M58" i="12" s="1"/>
  <c r="I58" i="12"/>
  <c r="K58" i="12"/>
  <c r="O58" i="12"/>
  <c r="Q58" i="12"/>
  <c r="U58" i="12"/>
  <c r="F60" i="12"/>
  <c r="G60" i="12" s="1"/>
  <c r="M60" i="12" s="1"/>
  <c r="I60" i="12"/>
  <c r="K60" i="12"/>
  <c r="O60" i="12"/>
  <c r="Q60" i="12"/>
  <c r="U60" i="12"/>
  <c r="F62" i="12"/>
  <c r="G62" i="12" s="1"/>
  <c r="M62" i="12" s="1"/>
  <c r="I62" i="12"/>
  <c r="K62" i="12"/>
  <c r="O62" i="12"/>
  <c r="Q62" i="12"/>
  <c r="U62" i="12"/>
  <c r="F64" i="12"/>
  <c r="G64" i="12" s="1"/>
  <c r="M64" i="12" s="1"/>
  <c r="I64" i="12"/>
  <c r="K64" i="12"/>
  <c r="O64" i="12"/>
  <c r="Q64" i="12"/>
  <c r="U64" i="12"/>
  <c r="F69" i="12"/>
  <c r="G69" i="12" s="1"/>
  <c r="M69" i="12" s="1"/>
  <c r="I69" i="12"/>
  <c r="K69" i="12"/>
  <c r="O69" i="12"/>
  <c r="Q69" i="12"/>
  <c r="U69" i="12"/>
  <c r="F74" i="12"/>
  <c r="G74" i="12" s="1"/>
  <c r="M74" i="12" s="1"/>
  <c r="I74" i="12"/>
  <c r="K74" i="12"/>
  <c r="O74" i="12"/>
  <c r="Q74" i="12"/>
  <c r="U74" i="12"/>
  <c r="F79" i="12"/>
  <c r="G79" i="12" s="1"/>
  <c r="M79" i="12" s="1"/>
  <c r="I79" i="12"/>
  <c r="K79" i="12"/>
  <c r="O79" i="12"/>
  <c r="Q79" i="12"/>
  <c r="U79" i="12"/>
  <c r="F84" i="12"/>
  <c r="G84" i="12" s="1"/>
  <c r="M84" i="12" s="1"/>
  <c r="I84" i="12"/>
  <c r="K84" i="12"/>
  <c r="O84" i="12"/>
  <c r="Q84" i="12"/>
  <c r="U84" i="12"/>
  <c r="F90" i="12"/>
  <c r="G90" i="12"/>
  <c r="G89" i="12" s="1"/>
  <c r="I90" i="12"/>
  <c r="I89" i="12" s="1"/>
  <c r="K90" i="12"/>
  <c r="K89" i="12" s="1"/>
  <c r="O90" i="12"/>
  <c r="O89" i="12" s="1"/>
  <c r="Q90" i="12"/>
  <c r="Q89" i="12" s="1"/>
  <c r="U90" i="12"/>
  <c r="U89" i="12" s="1"/>
  <c r="F93" i="12"/>
  <c r="G93" i="12" s="1"/>
  <c r="I93" i="12"/>
  <c r="I92" i="12" s="1"/>
  <c r="K93" i="12"/>
  <c r="K92" i="12" s="1"/>
  <c r="O93" i="12"/>
  <c r="O92" i="12" s="1"/>
  <c r="Q93" i="12"/>
  <c r="Q92" i="12" s="1"/>
  <c r="U93" i="12"/>
  <c r="U92" i="12" s="1"/>
  <c r="F98" i="12"/>
  <c r="G98" i="12" s="1"/>
  <c r="M98" i="12" s="1"/>
  <c r="I98" i="12"/>
  <c r="K98" i="12"/>
  <c r="O98" i="12"/>
  <c r="Q98" i="12"/>
  <c r="U98" i="12"/>
  <c r="F101" i="12"/>
  <c r="G101" i="12"/>
  <c r="M101" i="12" s="1"/>
  <c r="I101" i="12"/>
  <c r="I100" i="12" s="1"/>
  <c r="K101" i="12"/>
  <c r="K100" i="12" s="1"/>
  <c r="O101" i="12"/>
  <c r="O100" i="12" s="1"/>
  <c r="Q101" i="12"/>
  <c r="Q100" i="12" s="1"/>
  <c r="U101" i="12"/>
  <c r="U100" i="12" s="1"/>
  <c r="F104" i="12"/>
  <c r="G104" i="12"/>
  <c r="M104" i="12" s="1"/>
  <c r="I104" i="12"/>
  <c r="K104" i="12"/>
  <c r="O104" i="12"/>
  <c r="Q104" i="12"/>
  <c r="U104" i="12"/>
  <c r="F107" i="12"/>
  <c r="G107" i="12"/>
  <c r="M107" i="12" s="1"/>
  <c r="I107" i="12"/>
  <c r="K107" i="12"/>
  <c r="O107" i="12"/>
  <c r="Q107" i="12"/>
  <c r="U107" i="12"/>
  <c r="F110" i="12"/>
  <c r="G110" i="12"/>
  <c r="M110" i="12" s="1"/>
  <c r="I110" i="12"/>
  <c r="K110" i="12"/>
  <c r="O110" i="12"/>
  <c r="Q110" i="12"/>
  <c r="U110" i="12"/>
  <c r="F113" i="12"/>
  <c r="G113" i="12" s="1"/>
  <c r="I113" i="12"/>
  <c r="I112" i="12" s="1"/>
  <c r="K113" i="12"/>
  <c r="K112" i="12" s="1"/>
  <c r="O113" i="12"/>
  <c r="O112" i="12" s="1"/>
  <c r="Q113" i="12"/>
  <c r="Q112" i="12" s="1"/>
  <c r="U113" i="12"/>
  <c r="U112" i="12" s="1"/>
  <c r="F116" i="12"/>
  <c r="G116" i="12" s="1"/>
  <c r="M116" i="12" s="1"/>
  <c r="I116" i="12"/>
  <c r="K116" i="12"/>
  <c r="O116" i="12"/>
  <c r="Q116" i="12"/>
  <c r="U116" i="12"/>
  <c r="F119" i="12"/>
  <c r="G119" i="12" s="1"/>
  <c r="M119" i="12" s="1"/>
  <c r="I119" i="12"/>
  <c r="K119" i="12"/>
  <c r="O119" i="12"/>
  <c r="Q119" i="12"/>
  <c r="U119" i="12"/>
  <c r="F122" i="12"/>
  <c r="G122" i="12" s="1"/>
  <c r="M122" i="12" s="1"/>
  <c r="I122" i="12"/>
  <c r="K122" i="12"/>
  <c r="O122" i="12"/>
  <c r="Q122" i="12"/>
  <c r="U122" i="12"/>
  <c r="F124" i="12"/>
  <c r="G124" i="12" s="1"/>
  <c r="M124" i="12" s="1"/>
  <c r="I124" i="12"/>
  <c r="K124" i="12"/>
  <c r="O124" i="12"/>
  <c r="Q124" i="12"/>
  <c r="U124" i="12"/>
  <c r="F126" i="12"/>
  <c r="G126" i="12" s="1"/>
  <c r="M126" i="12" s="1"/>
  <c r="I126" i="12"/>
  <c r="K126" i="12"/>
  <c r="O126" i="12"/>
  <c r="Q126" i="12"/>
  <c r="U126" i="12"/>
  <c r="F128" i="12"/>
  <c r="G128" i="12" s="1"/>
  <c r="M128" i="12" s="1"/>
  <c r="I128" i="12"/>
  <c r="K128" i="12"/>
  <c r="O128" i="12"/>
  <c r="Q128" i="12"/>
  <c r="U128" i="12"/>
  <c r="F130" i="12"/>
  <c r="G130" i="12" s="1"/>
  <c r="M130" i="12" s="1"/>
  <c r="I130" i="12"/>
  <c r="K130" i="12"/>
  <c r="O130" i="12"/>
  <c r="Q130" i="12"/>
  <c r="U130" i="12"/>
  <c r="F132" i="12"/>
  <c r="G132" i="12" s="1"/>
  <c r="M132" i="12" s="1"/>
  <c r="I132" i="12"/>
  <c r="K132" i="12"/>
  <c r="O132" i="12"/>
  <c r="Q132" i="12"/>
  <c r="U132" i="12"/>
  <c r="F135" i="12"/>
  <c r="G135" i="12" s="1"/>
  <c r="M135" i="12" s="1"/>
  <c r="I135" i="12"/>
  <c r="K135" i="12"/>
  <c r="O135" i="12"/>
  <c r="Q135" i="12"/>
  <c r="U135" i="12"/>
  <c r="F138" i="12"/>
  <c r="G138" i="12" s="1"/>
  <c r="M138" i="12" s="1"/>
  <c r="I138" i="12"/>
  <c r="K138" i="12"/>
  <c r="O138" i="12"/>
  <c r="Q138" i="12"/>
  <c r="U138" i="12"/>
  <c r="F141" i="12"/>
  <c r="G141" i="12" s="1"/>
  <c r="M141" i="12" s="1"/>
  <c r="I141" i="12"/>
  <c r="K141" i="12"/>
  <c r="O141" i="12"/>
  <c r="Q141" i="12"/>
  <c r="U141" i="12"/>
  <c r="F144" i="12"/>
  <c r="G144" i="12" s="1"/>
  <c r="M144" i="12" s="1"/>
  <c r="I144" i="12"/>
  <c r="K144" i="12"/>
  <c r="O144" i="12"/>
  <c r="Q144" i="12"/>
  <c r="U144" i="12"/>
  <c r="F146" i="12"/>
  <c r="G146" i="12" s="1"/>
  <c r="M146" i="12" s="1"/>
  <c r="I146" i="12"/>
  <c r="K146" i="12"/>
  <c r="O146" i="12"/>
  <c r="Q146" i="12"/>
  <c r="U146" i="12"/>
  <c r="F149" i="12"/>
  <c r="G149" i="12" s="1"/>
  <c r="M149" i="12" s="1"/>
  <c r="I149" i="12"/>
  <c r="K149" i="12"/>
  <c r="O149" i="12"/>
  <c r="Q149" i="12"/>
  <c r="U149" i="12"/>
  <c r="F152" i="12"/>
  <c r="G152" i="12" s="1"/>
  <c r="M152" i="12" s="1"/>
  <c r="I152" i="12"/>
  <c r="K152" i="12"/>
  <c r="O152" i="12"/>
  <c r="Q152" i="12"/>
  <c r="U152" i="12"/>
  <c r="F154" i="12"/>
  <c r="G154" i="12" s="1"/>
  <c r="M154" i="12" s="1"/>
  <c r="I154" i="12"/>
  <c r="K154" i="12"/>
  <c r="O154" i="12"/>
  <c r="Q154" i="12"/>
  <c r="U154" i="12"/>
  <c r="F156" i="12"/>
  <c r="G156" i="12" s="1"/>
  <c r="M156" i="12" s="1"/>
  <c r="I156" i="12"/>
  <c r="K156" i="12"/>
  <c r="O156" i="12"/>
  <c r="Q156" i="12"/>
  <c r="U156" i="12"/>
  <c r="F159" i="12"/>
  <c r="G159" i="12" s="1"/>
  <c r="M159" i="12" s="1"/>
  <c r="I159" i="12"/>
  <c r="K159" i="12"/>
  <c r="O159" i="12"/>
  <c r="Q159" i="12"/>
  <c r="U159" i="12"/>
  <c r="F163" i="12"/>
  <c r="G163" i="12" s="1"/>
  <c r="M163" i="12" s="1"/>
  <c r="I163" i="12"/>
  <c r="K163" i="12"/>
  <c r="O163" i="12"/>
  <c r="Q163" i="12"/>
  <c r="U163" i="12"/>
  <c r="F166" i="12"/>
  <c r="G166" i="12" s="1"/>
  <c r="I166" i="12"/>
  <c r="I165" i="12" s="1"/>
  <c r="K166" i="12"/>
  <c r="K165" i="12" s="1"/>
  <c r="O166" i="12"/>
  <c r="O165" i="12" s="1"/>
  <c r="Q166" i="12"/>
  <c r="Q165" i="12" s="1"/>
  <c r="U166" i="12"/>
  <c r="U165" i="12" s="1"/>
  <c r="F168" i="12"/>
  <c r="G168" i="12" s="1"/>
  <c r="M168" i="12" s="1"/>
  <c r="I168" i="12"/>
  <c r="K168" i="12"/>
  <c r="O168" i="12"/>
  <c r="Q168" i="12"/>
  <c r="U168" i="12"/>
  <c r="F170" i="12"/>
  <c r="G170" i="12" s="1"/>
  <c r="M170" i="12" s="1"/>
  <c r="I170" i="12"/>
  <c r="K170" i="12"/>
  <c r="O170" i="12"/>
  <c r="Q170" i="12"/>
  <c r="U170" i="12"/>
  <c r="F173" i="12"/>
  <c r="G173" i="12"/>
  <c r="M173" i="12" s="1"/>
  <c r="I173" i="12"/>
  <c r="I172" i="12" s="1"/>
  <c r="K173" i="12"/>
  <c r="K172" i="12" s="1"/>
  <c r="O173" i="12"/>
  <c r="O172" i="12" s="1"/>
  <c r="Q173" i="12"/>
  <c r="Q172" i="12" s="1"/>
  <c r="U173" i="12"/>
  <c r="U172" i="12" s="1"/>
  <c r="F175" i="12"/>
  <c r="G175" i="12"/>
  <c r="M175" i="12" s="1"/>
  <c r="I175" i="12"/>
  <c r="K175" i="12"/>
  <c r="O175" i="12"/>
  <c r="Q175" i="12"/>
  <c r="U175" i="12"/>
  <c r="F177" i="12"/>
  <c r="G177" i="12"/>
  <c r="M177" i="12" s="1"/>
  <c r="I177" i="12"/>
  <c r="K177" i="12"/>
  <c r="O177" i="12"/>
  <c r="Q177" i="12"/>
  <c r="U177" i="12"/>
  <c r="F179" i="12"/>
  <c r="G179" i="12"/>
  <c r="M179" i="12" s="1"/>
  <c r="I179" i="12"/>
  <c r="K179" i="12"/>
  <c r="O179" i="12"/>
  <c r="Q179" i="12"/>
  <c r="U179" i="12"/>
  <c r="F182" i="12"/>
  <c r="G182" i="12"/>
  <c r="I182" i="12"/>
  <c r="K182" i="12"/>
  <c r="K181" i="12" s="1"/>
  <c r="O182" i="12"/>
  <c r="O181" i="12" s="1"/>
  <c r="Q182" i="12"/>
  <c r="Q181" i="12" s="1"/>
  <c r="U182" i="12"/>
  <c r="U181" i="12" s="1"/>
  <c r="F185" i="12"/>
  <c r="G185" i="12"/>
  <c r="M185" i="12" s="1"/>
  <c r="I185" i="12"/>
  <c r="I181" i="12" s="1"/>
  <c r="K185" i="12"/>
  <c r="O185" i="12"/>
  <c r="Q185" i="12"/>
  <c r="U185" i="12"/>
  <c r="F187" i="12"/>
  <c r="G187" i="12"/>
  <c r="M187" i="12" s="1"/>
  <c r="I187" i="12"/>
  <c r="K187" i="12"/>
  <c r="O187" i="12"/>
  <c r="Q187" i="12"/>
  <c r="U187" i="12"/>
  <c r="F190" i="12"/>
  <c r="G190" i="12"/>
  <c r="M190" i="12" s="1"/>
  <c r="I190" i="12"/>
  <c r="K190" i="12"/>
  <c r="O190" i="12"/>
  <c r="Q190" i="12"/>
  <c r="U190" i="12"/>
  <c r="F192" i="12"/>
  <c r="G192" i="12"/>
  <c r="M192" i="12" s="1"/>
  <c r="I192" i="12"/>
  <c r="K192" i="12"/>
  <c r="O192" i="12"/>
  <c r="Q192" i="12"/>
  <c r="U192" i="12"/>
  <c r="F194" i="12"/>
  <c r="G194" i="12"/>
  <c r="M194" i="12" s="1"/>
  <c r="I194" i="12"/>
  <c r="K194" i="12"/>
  <c r="O194" i="12"/>
  <c r="Q194" i="12"/>
  <c r="U194" i="12"/>
  <c r="F204" i="12"/>
  <c r="G204" i="12"/>
  <c r="M204" i="12" s="1"/>
  <c r="I204" i="12"/>
  <c r="K204" i="12"/>
  <c r="O204" i="12"/>
  <c r="Q204" i="12"/>
  <c r="U204" i="12"/>
  <c r="F207" i="12"/>
  <c r="G207" i="12" s="1"/>
  <c r="I207" i="12"/>
  <c r="K207" i="12"/>
  <c r="K206" i="12" s="1"/>
  <c r="M207" i="12"/>
  <c r="O207" i="12"/>
  <c r="Q207" i="12"/>
  <c r="Q206" i="12" s="1"/>
  <c r="U207" i="12"/>
  <c r="F209" i="12"/>
  <c r="G209" i="12" s="1"/>
  <c r="M209" i="12" s="1"/>
  <c r="I209" i="12"/>
  <c r="K209" i="12"/>
  <c r="O209" i="12"/>
  <c r="Q209" i="12"/>
  <c r="U209" i="12"/>
  <c r="F211" i="12"/>
  <c r="G211" i="12" s="1"/>
  <c r="I211" i="12"/>
  <c r="I206" i="12" s="1"/>
  <c r="K211" i="12"/>
  <c r="M211" i="12"/>
  <c r="O211" i="12"/>
  <c r="Q211" i="12"/>
  <c r="U211" i="12"/>
  <c r="F213" i="12"/>
  <c r="G213" i="12" s="1"/>
  <c r="M213" i="12" s="1"/>
  <c r="I213" i="12"/>
  <c r="K213" i="12"/>
  <c r="O213" i="12"/>
  <c r="Q213" i="12"/>
  <c r="U213" i="12"/>
  <c r="U206" i="12" s="1"/>
  <c r="F215" i="12"/>
  <c r="G215" i="12" s="1"/>
  <c r="I215" i="12"/>
  <c r="K215" i="12"/>
  <c r="M215" i="12"/>
  <c r="O215" i="12"/>
  <c r="Q215" i="12"/>
  <c r="U215" i="12"/>
  <c r="F217" i="12"/>
  <c r="G217" i="12" s="1"/>
  <c r="M217" i="12" s="1"/>
  <c r="I217" i="12"/>
  <c r="K217" i="12"/>
  <c r="O217" i="12"/>
  <c r="Q217" i="12"/>
  <c r="U217" i="12"/>
  <c r="F219" i="12"/>
  <c r="G219" i="12" s="1"/>
  <c r="I219" i="12"/>
  <c r="K219" i="12"/>
  <c r="M219" i="12"/>
  <c r="O219" i="12"/>
  <c r="Q219" i="12"/>
  <c r="U219" i="12"/>
  <c r="F222" i="12"/>
  <c r="G222" i="12" s="1"/>
  <c r="M222" i="12" s="1"/>
  <c r="I222" i="12"/>
  <c r="K222" i="12"/>
  <c r="O222" i="12"/>
  <c r="Q222" i="12"/>
  <c r="U222" i="12"/>
  <c r="F224" i="12"/>
  <c r="G224" i="12" s="1"/>
  <c r="M224" i="12" s="1"/>
  <c r="I224" i="12"/>
  <c r="K224" i="12"/>
  <c r="O224" i="12"/>
  <c r="Q224" i="12"/>
  <c r="U224" i="12"/>
  <c r="G226" i="12"/>
  <c r="F227" i="12"/>
  <c r="G227" i="12"/>
  <c r="M227" i="12" s="1"/>
  <c r="I227" i="12"/>
  <c r="I226" i="12" s="1"/>
  <c r="K227" i="12"/>
  <c r="K226" i="12" s="1"/>
  <c r="O227" i="12"/>
  <c r="O226" i="12" s="1"/>
  <c r="Q227" i="12"/>
  <c r="Q226" i="12" s="1"/>
  <c r="U227" i="12"/>
  <c r="U226" i="12" s="1"/>
  <c r="F229" i="12"/>
  <c r="G229" i="12"/>
  <c r="M229" i="12" s="1"/>
  <c r="I229" i="12"/>
  <c r="K229" i="12"/>
  <c r="O229" i="12"/>
  <c r="Q229" i="12"/>
  <c r="U229" i="12"/>
  <c r="F231" i="12"/>
  <c r="G231" i="12"/>
  <c r="M231" i="12" s="1"/>
  <c r="I231" i="12"/>
  <c r="K231" i="12"/>
  <c r="O231" i="12"/>
  <c r="Q231" i="12"/>
  <c r="U231" i="12"/>
  <c r="F235" i="12"/>
  <c r="G235" i="12" s="1"/>
  <c r="I235" i="12"/>
  <c r="I234" i="12" s="1"/>
  <c r="K235" i="12"/>
  <c r="K234" i="12" s="1"/>
  <c r="O235" i="12"/>
  <c r="O234" i="12" s="1"/>
  <c r="Q235" i="12"/>
  <c r="Q234" i="12" s="1"/>
  <c r="U235" i="12"/>
  <c r="U234" i="12" s="1"/>
  <c r="F246" i="12"/>
  <c r="G246" i="12" s="1"/>
  <c r="M246" i="12" s="1"/>
  <c r="I246" i="12"/>
  <c r="K246" i="12"/>
  <c r="O246" i="12"/>
  <c r="Q246" i="12"/>
  <c r="U246" i="12"/>
  <c r="F249" i="12"/>
  <c r="G249" i="12" s="1"/>
  <c r="M249" i="12" s="1"/>
  <c r="I249" i="12"/>
  <c r="K249" i="12"/>
  <c r="O249" i="12"/>
  <c r="Q249" i="12"/>
  <c r="U249" i="12"/>
  <c r="I20" i="1"/>
  <c r="I19" i="1"/>
  <c r="I18" i="1"/>
  <c r="I16" i="1"/>
  <c r="AZ43" i="1"/>
  <c r="G27" i="1"/>
  <c r="F40" i="1"/>
  <c r="G40" i="1"/>
  <c r="G25" i="1" s="1"/>
  <c r="G26" i="1" s="1"/>
  <c r="J28" i="1"/>
  <c r="J26" i="1"/>
  <c r="G38" i="1"/>
  <c r="F38" i="1"/>
  <c r="H32" i="1"/>
  <c r="J23" i="1"/>
  <c r="J24" i="1"/>
  <c r="J25" i="1"/>
  <c r="J27" i="1"/>
  <c r="E24" i="1"/>
  <c r="E26" i="1"/>
  <c r="I67" i="1" l="1"/>
  <c r="G28" i="1"/>
  <c r="G23" i="1"/>
  <c r="M206" i="12"/>
  <c r="M235" i="12"/>
  <c r="M234" i="12" s="1"/>
  <c r="G234" i="12"/>
  <c r="M226" i="12"/>
  <c r="M100" i="12"/>
  <c r="M48" i="12"/>
  <c r="M47" i="12" s="1"/>
  <c r="G47" i="12"/>
  <c r="M14" i="12"/>
  <c r="G165" i="12"/>
  <c r="M166" i="12"/>
  <c r="M165" i="12" s="1"/>
  <c r="M113" i="12"/>
  <c r="M112" i="12" s="1"/>
  <c r="G112" i="12"/>
  <c r="M93" i="12"/>
  <c r="M92" i="12" s="1"/>
  <c r="G92" i="12"/>
  <c r="O206" i="12"/>
  <c r="G206" i="12"/>
  <c r="M172" i="12"/>
  <c r="M28" i="12"/>
  <c r="M27" i="12" s="1"/>
  <c r="G27" i="12"/>
  <c r="M182" i="12"/>
  <c r="M181" i="12" s="1"/>
  <c r="G181" i="12"/>
  <c r="M21" i="12"/>
  <c r="M20" i="12" s="1"/>
  <c r="G20" i="12"/>
  <c r="G172" i="12"/>
  <c r="M90" i="12"/>
  <c r="M89" i="12" s="1"/>
  <c r="M25" i="12"/>
  <c r="M24" i="12" s="1"/>
  <c r="G11" i="12"/>
  <c r="M9" i="12"/>
  <c r="M8" i="12" s="1"/>
  <c r="G100" i="12"/>
  <c r="G36" i="12"/>
  <c r="G14" i="12"/>
  <c r="I21" i="1"/>
  <c r="I39" i="1"/>
  <c r="I40" i="1" s="1"/>
  <c r="J39" i="1" s="1"/>
  <c r="J40" i="1" s="1"/>
  <c r="G24" i="1" l="1"/>
  <c r="G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E0ED3984-1E49-4C71-8DA0-B8B3C41B776E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5EE2ADAA-002E-4FD1-82E0-7341219947F2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9561969-CE22-47BD-B245-D1B4E31CDF1C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8B48B5B8-1D5B-4EE6-B73B-6B442CA877FB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D80B7D2B-834B-44ED-9443-D229AD08CBEF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33AF63B3-9703-4B97-93EB-1B729A53434E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<sst xmlns="http://schemas.openxmlformats.org/spreadsheetml/2006/main" count="866" uniqueCount="410">
  <si>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</si>
  <si>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</si>
  <si>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</si>
  <si>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</si>
  <si>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</si>
  <si>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</si>
  <si>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</si>
  <si>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</si>
  <si>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</si>
  <si>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</si>
  <si>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</si>
  <si>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</si>
  <si>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</si>
  <si>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</si>
  <si>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</si>
  <si>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</si>
  <si>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</si>
  <si>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</si>
  <si>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</si>
  <si>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</si>
  <si>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</si>
  <si>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</si>
  <si>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</si>
  <si>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</si>
  <si>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</si>
  <si>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</si>
  <si>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</si>
  <si>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</si>
  <si>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</si>
  <si>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</si>
  <si>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</si>
  <si>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</si>
  <si>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</si>
  <si>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</si>
  <si>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</si>
  <si>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</si>
  <si>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</si>
  <si>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</si>
  <si>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</si>
  <si>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</si>
  <si>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</si>
  <si>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</si>
  <si>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</si>
  <si>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Světlá nad Sázavou</t>
  </si>
  <si>
    <t>Rozpočet:</t>
  </si>
  <si>
    <t>Misto</t>
  </si>
  <si>
    <t>ZŠ Lánecká, řešení přívodu vody do požárních hydrantů v pavilonu 2. stupně</t>
  </si>
  <si>
    <t>Město Světlá nad Sázavou</t>
  </si>
  <si>
    <t>náměstí Trčků z Lípy 18</t>
  </si>
  <si>
    <t>58291</t>
  </si>
  <si>
    <t>00268321</t>
  </si>
  <si>
    <t>CZ00268321</t>
  </si>
  <si>
    <t>Rozpočet</t>
  </si>
  <si>
    <t>Celkem za stavbu</t>
  </si>
  <si>
    <t>CZK</t>
  </si>
  <si>
    <t xml:space="preserve">Popis rozpočtu:  - </t>
  </si>
  <si>
    <t>CS RTS 2024/II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</si>
  <si>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</si>
  <si>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</si>
  <si>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</si>
  <si>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</si>
  <si>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</si>
  <si>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</si>
  <si>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</si>
  <si>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Upravy povrchů vnitřní</t>
  </si>
  <si>
    <t>63</t>
  </si>
  <si>
    <t>Podlahy a podlahové konstrukce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</si>
  <si>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</si>
  <si>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</si>
  <si>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</si>
  <si>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</si>
  <si>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</si>
  <si>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</si>
  <si>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</si>
  <si>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</si>
  <si>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</si>
  <si>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</si>
  <si>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</si>
  <si>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</si>
  <si>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713</t>
  </si>
  <si>
    <t>Izolace tepelné</t>
  </si>
  <si>
    <t>722</t>
  </si>
  <si>
    <t>Vnitřní vodovod</t>
  </si>
  <si>
    <t>725</t>
  </si>
  <si>
    <t>Zařizovací předměty</t>
  </si>
  <si>
    <t>767</t>
  </si>
  <si>
    <t>Konstrukce zámečnické</t>
  </si>
  <si>
    <t>771</t>
  </si>
  <si>
    <t>Podlahy z dlaždic a obklady</t>
  </si>
  <si>
    <t>776</t>
  </si>
  <si>
    <t>Podlahy povlakové</t>
  </si>
  <si>
    <t>784</t>
  </si>
  <si>
    <t>Malby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</si>
  <si>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</si>
  <si>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</si>
  <si>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</si>
  <si>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</si>
  <si>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</si>
  <si>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</si>
  <si>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</si>
  <si>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</si>
  <si>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</si>
  <si>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</si>
  <si>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</si>
  <si>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</si>
  <si>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</si>
  <si>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</si>
  <si>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</si>
  <si>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</si>
  <si>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</si>
  <si>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</si>
  <si>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</si>
  <si>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</si>
  <si>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</si>
  <si>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</si>
  <si>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</si>
  <si>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</si>
  <si>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</si>
  <si>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</si>
  <si>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</si>
  <si>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</si>
  <si>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</si>
  <si>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346244371RT2</t>
  </si>
  <si>
    <t>Zazdívka rýh, potrubí, kapes cihlami tl. 14 cm, s použitím suché maltové směsi</t>
  </si>
  <si>
    <t>m2</t>
  </si>
  <si>
    <t>POL1_0</t>
  </si>
  <si>
    <t>"viz výkres č. D1.02, ozn. N05, zazdívka niky, odměřeno na výkresu":0,25*0,65</t>
  </si>
  <si>
    <t>VV</t>
  </si>
  <si>
    <t>416093133R00</t>
  </si>
  <si>
    <t>Čelo podhledu SDK, v.do 800 mm, 1xCD,1xRBI 12,5 mm</t>
  </si>
  <si>
    <t>"viz výkres č. D1.02, ozn. N06, opláštění vodorovného vedení, odměřeno na výkresu":0,06*0,75</t>
  </si>
  <si>
    <t>612403386R00</t>
  </si>
  <si>
    <t>Hrubá výplň rýh ve stěnách do 10x10cm maltou z SMS</t>
  </si>
  <si>
    <t>m</t>
  </si>
  <si>
    <t>"viz výkres č. D1.02, ozn. N04, odměřeno na výkresu":1,5+1,7</t>
  </si>
  <si>
    <t>612420016RA0</t>
  </si>
  <si>
    <t>Omítka stěn vnitřní vápenocementová štuková</t>
  </si>
  <si>
    <t>"viz výkres č. D1.02, ozn. N04, odměřeno na výkresu":(1,5+1,7)*0,1</t>
  </si>
  <si>
    <t>631312621R00</t>
  </si>
  <si>
    <t>Mazanina betonová tl. 5 - 8 cm C 20/25</t>
  </si>
  <si>
    <t>m3</t>
  </si>
  <si>
    <t>"viz výkres č. D1.02, skladba N01, odměřeno na výkresu":(7,61+12,4+4,87+6,92)*0,2*0,065-0,057-0,009</t>
  </si>
  <si>
    <t>"viz výkres č. D1.02, skladba N02, odměřeno na výkresu":(5,91+1)*0,2*0,08*0,074-0,005</t>
  </si>
  <si>
    <t>941955002R00</t>
  </si>
  <si>
    <t>Lešení lehké pomocné, výška podlahy do 1,9 m</t>
  </si>
  <si>
    <t>"viz výkres č. D1.02, montáž a demontáž SDK, potrubí DN80 a bourání prostupu":(3+6)*1</t>
  </si>
  <si>
    <t>1</t>
  </si>
  <si>
    <t>Vyčištění budov o výšce podlaží do 4 m</t>
  </si>
  <si>
    <t>Výměra této položky je určena plochou místa prací a komunikačními trasami.</t>
  </si>
  <si>
    <t>POP</t>
  </si>
  <si>
    <t>Obsah položky: zametení a umytí podlah, dlažeb, obkladů, schodů v místnostech, chodbách a schodištích.</t>
  </si>
  <si>
    <t>"viz výkres č. D1.02, odměřeno na výkresu":260</t>
  </si>
  <si>
    <t>954312203R00</t>
  </si>
  <si>
    <t>Opláštění z SDK,2.str,do 500x500 mm,RBI tl.12,5 mm</t>
  </si>
  <si>
    <t>"viz výkres č. D1.02, ozn. N07, opláštění svislého vedení, odměřeno na výkresu":2,45</t>
  </si>
  <si>
    <t>954312303R00</t>
  </si>
  <si>
    <t>Opláštění z SDK,2.str,do 800x800 mm,RBI tl.12,5 mm</t>
  </si>
  <si>
    <t>"viz výkres č. D1.02, ozn. N06, opláštění vodorovného vedení, odměřeno na výkresu":2,5</t>
  </si>
  <si>
    <t>962036112R00</t>
  </si>
  <si>
    <t>Demontáž SDK příčky, 1x kov.kce., 1x opláštěné 12,5 mm</t>
  </si>
  <si>
    <t>"viz výkres č. D1.01, ozn. B07, odměřeno na výkresu":(0,46+0,75)*2,5</t>
  </si>
  <si>
    <t>"viz výkres č. D1.01, ozn. B08, demontáž opláštění, odměřeno na výkresu":0,25*0,65</t>
  </si>
  <si>
    <t>965042141RT3</t>
  </si>
  <si>
    <t>Bourání mazanin betonových tl. 10 cm, nad 4 m2, pneumat. kladivo, tl. mazaniny 5 - 8 cm</t>
  </si>
  <si>
    <t>"viz výkres č. D1.01, ozn. B01, odměřeno na výkresu":(7,61+12,4+4,87+6,92)*0,2*0,052</t>
  </si>
  <si>
    <t>"viz výkres č. D1.01, ozn. B02, odměřeno na výkresu":(5,91+1)*0,2*0,08</t>
  </si>
  <si>
    <t>965048250R00</t>
  </si>
  <si>
    <t>Dočištění povrchu po vybourání dlažeb, MC do 50%</t>
  </si>
  <si>
    <t>"viz výkres č. D1.01, ozn. B01, maltové lože, odměřeno na výkresu":(7,61+12,4+4,87+6,92)*0,2*2</t>
  </si>
  <si>
    <t>965081713RT2</t>
  </si>
  <si>
    <t>Bourání dlažeb keramických do tl.10 mm, nad 1 m2, sbíječka, dlaždice keramické</t>
  </si>
  <si>
    <t>"viz výkres č. D1.01, ozn. B01, odměřeno na výkresu":(7,61+12,4+4,87+6,92)*0,2</t>
  </si>
  <si>
    <t>2</t>
  </si>
  <si>
    <t>Řezání železobetonu hl. řezu do 100 mm</t>
  </si>
  <si>
    <t>Při řezání bude použito přímé odsávání.</t>
  </si>
  <si>
    <t>"viz výkres č. D1.01, ozn. B01, odměřeno na výkresu":7,61+7,41+12,4+12,8+4,87+4,67+6,92+6,92</t>
  </si>
  <si>
    <t>"viz výkres č. D1.01, ozn. B02, odměřeno na výkresu":5,81+0,8+0,2+0,2+6,11</t>
  </si>
  <si>
    <t>970031100R00</t>
  </si>
  <si>
    <t>Vrtání jádrové do zdiva cihelného do D 100 mm</t>
  </si>
  <si>
    <t>"viz výkres č. D1.01, ozn. B04, odměřeno na výkresu":0,7</t>
  </si>
  <si>
    <t>974031153R00</t>
  </si>
  <si>
    <t>Vysekání rýh ve zdi cihelné 10 x 10 cm</t>
  </si>
  <si>
    <t>"viz výkres č. D1.01, ozn. B03, odměřeno na výkresu":1,5+1,7</t>
  </si>
  <si>
    <t>979081111R00</t>
  </si>
  <si>
    <t>Odvoz suti a vybour. hmot na skládku do 1 km</t>
  </si>
  <si>
    <t>t</t>
  </si>
  <si>
    <t>"součet z rozpočtového programu":1,694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</si>
  <si>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</si>
  <si>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</si>
  <si>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</si>
  <si>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</si>
  <si>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</si>
  <si>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</si>
  <si>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"součet z rozpočtového programu":1,694*2</t>
  </si>
  <si>
    <t>979990110R00</t>
  </si>
  <si>
    <t>Poplatek za uložení suti - sádrokartonové desky, skupina odpadu 170802</t>
  </si>
  <si>
    <t>Ceník za likvidaci odpadů ve Středisku odpadového hospodářství Rozinov platný od 1. 1. 2024.</t>
  </si>
  <si>
    <t>Likvidace odpadů podle katalogu odpadů vyhl. č. 383/2001 Sb., kterými jsou TBS Světlá nad Sázavou, p. o., na základě souhlasu KÚ kraje Vsočina oprávněni nakládat a zajišťovat jich likvidaci.</t>
  </si>
  <si>
    <t>Provozovatel: TBS Světlá nad Sázavou, p. o., se sídlem Na Rozkoši 749, 582 91 Světlá nad Sázavou, IČ: 00 04 22 34</t>
  </si>
  <si>
    <t>"součet z rozpočtového programu":0,0701</t>
  </si>
  <si>
    <t>979990107R00</t>
  </si>
  <si>
    <t>Poplatek za uložení suti - směs betonu, cihel, dřeva, skupina odpadu 170904</t>
  </si>
  <si>
    <t>"součet z rozpočtového programu":1,4682</t>
  </si>
  <si>
    <t>979990141R00</t>
  </si>
  <si>
    <t>Poplatek za uložení suti - polystyren s perlinkou, skupina odpadu 170604</t>
  </si>
  <si>
    <t>"součet z rozpočtového programu":0,0155</t>
  </si>
  <si>
    <t>979990181R00</t>
  </si>
  <si>
    <t>Poplatek za uložení suti - PVC podlahová krytina, skupina odpadu 200307</t>
  </si>
  <si>
    <t>"součet z rozpočtového programu":0,013</t>
  </si>
  <si>
    <t>979999984R00</t>
  </si>
  <si>
    <t>Poplatek za recyklaci - tašky, keramika, do 1600 cm2 (skup.170103)</t>
  </si>
  <si>
    <t>"součet z rozpočtového programu":0,1272</t>
  </si>
  <si>
    <t>998011031R00</t>
  </si>
  <si>
    <t>Přesun hmot pro budovy z bloků výšky do 6 m</t>
  </si>
  <si>
    <t>"součet z rozpočtového programu":1,096</t>
  </si>
  <si>
    <t>Stěrka hydroizolační, provedení ve dvou vrstvách</t>
  </si>
  <si>
    <t>Komponentní vodotěsná hrubovrstvá pružná stěrka na bázi polymerem modifikované bitumenové emulze s polystyrénovým plnivem, bez rozpouštědel.</t>
  </si>
  <si>
    <t>Nátěrová asfaltová hydroizolace (ve dvou vrstvách): ~ 4,5 - 6,0 l/m2 (tloušťka mokré vrstvy 4,5 – 6,0 mm / tloušťka suché vrstvy 3,0 – 4,0 mm)</t>
  </si>
  <si>
    <t>"viz výkres č. D1.02, skladba N01, odměřeno na výkresu":(7,61+12,4+4,87+6,92)*0,2</t>
  </si>
  <si>
    <t>"viz výkres č. D1.02, oskladba N02, odměřeno na výkresu":(5,91+1)*0,2</t>
  </si>
  <si>
    <t>998711101R00</t>
  </si>
  <si>
    <t>Přesun hmot pro izolace proti vodě, výšky do 6 m</t>
  </si>
  <si>
    <t>"součet z rozpočtového programu":0,0285</t>
  </si>
  <si>
    <t>713102111T00</t>
  </si>
  <si>
    <t>Odstranění tepelné izolace podlah, volně, EPS tloušťky do 100 mm</t>
  </si>
  <si>
    <t>"viz výkres č. D1.01, ozn. B02, odměřeno na výkresu":(5,91+1)*0,2</t>
  </si>
  <si>
    <t>713121111R00</t>
  </si>
  <si>
    <t>Montáž tepelné nebo kročejové izolace podlah na sucho, jednovrstvé</t>
  </si>
  <si>
    <t>"viz výkres č. D1.02, skladba N01, odměřeno na výkresu":(7,61+12,4+4,87+6,92)*(0,2-0,03)</t>
  </si>
  <si>
    <t>"viz výkres č. D1.02, skladba N02, odměřeno na výkresu":(5,91+1)*(0,2-0,03)</t>
  </si>
  <si>
    <t>28375704R</t>
  </si>
  <si>
    <t>Deska izolační EPS 100 tl. 30 mm</t>
  </si>
  <si>
    <t>POL3_0</t>
  </si>
  <si>
    <t>"viz výkres č. D1.02, skladba N01, odměřeno na výkresu":(7,61+12,4+4,87+6,92)*(0,2-0,03)*0,03*1,1</t>
  </si>
  <si>
    <t>"viz výkres č. D1.02, skladba N02, odměřeno na výkresu":(5,91+1)*(0,2-0,03)*0,03*1,1</t>
  </si>
  <si>
    <t>998713101R00</t>
  </si>
  <si>
    <t>Přesun hmot pro izolace tepelné, výšky do 6 m</t>
  </si>
  <si>
    <t>"součet z rozpočtového programu":0,00434</t>
  </si>
  <si>
    <t>722130233R00</t>
  </si>
  <si>
    <t>Potrubí z trubek závitových pozinkovaných svařovaných 11 343, DN 25 mm</t>
  </si>
  <si>
    <t>Obsahem položky je dodávka a montáž trubek závitových pozinkovaných včetně armatur, krácení potrubí, vytočení potřebných závitů na potrubí, těsnící materiál spojů, všechny prvky a úkony, které zajistí celistvost a funkčnost vedení jako celku a nejsou samostaně rozpočtovány.</t>
  </si>
  <si>
    <t>"viz výkres č. D1.02, nový rozvod požární vody, odměřeno na výkresu":4,8+1,5+0,3+0,1+13+0,8+0,3+0,2+1,6</t>
  </si>
  <si>
    <t>722130236R00</t>
  </si>
  <si>
    <t>Potrubí z trubek závitových pozinkovaných svařovaných 11 343, DN 50 mm</t>
  </si>
  <si>
    <t>"viz výkres č. D1.02, nový rozvod požární vody, odměřeno na výkresu":0,9+2,2+2,68+0,2+7,5+12,7+0,1</t>
  </si>
  <si>
    <t>722130238R00</t>
  </si>
  <si>
    <t>Potrubí z trubek závitových pozinkovaných svařovaných 11 343, DN 80 mm</t>
  </si>
  <si>
    <t>"viz výkres č. D1.02, nový rozvod požární vody, odměřeno na výkresu":4,01+2,16+2,1+0,14</t>
  </si>
  <si>
    <t>722130805R00</t>
  </si>
  <si>
    <t>Demontáž potrubí ocelových závitových, DN 80 mm</t>
  </si>
  <si>
    <t>"viz výkres č. D1.01, ozn. B09, odměřeno na výkresu":4,01+2,16+2,1</t>
  </si>
  <si>
    <t>722130919R00</t>
  </si>
  <si>
    <t>Provedení opravy závitového potrubí, přeřezání ocelové trubky do DN 100 mm</t>
  </si>
  <si>
    <t>kus</t>
  </si>
  <si>
    <t>"viz výkres č. D1.01, ozn. B09":1</t>
  </si>
  <si>
    <t>722181113R00</t>
  </si>
  <si>
    <t>Ochrana potrubí plstěnými pásy DN 25 mm</t>
  </si>
  <si>
    <t>722181116R00</t>
  </si>
  <si>
    <t>Ochrana potrubí plstěnými pásy do DN 65 mm</t>
  </si>
  <si>
    <t>"viz výkres č. D1.02, nový rozvod požární vody, odměřeno na výkresu":0,9+7,5+12,7+0,1</t>
  </si>
  <si>
    <t>722181214RY7</t>
  </si>
  <si>
    <t>Izolace návleková tl. stěny 20 mm, vnitřní průměr 89 mm</t>
  </si>
  <si>
    <t>"viz výkres č. D1.02, nový rozvod požární vody, izolace potrubí za SDK, odměřeno na výkresu":0,1+2,68+2,23+0,08</t>
  </si>
  <si>
    <t>722190901R00</t>
  </si>
  <si>
    <t>Uzavření/otevření vodovodního potrubí při opravě</t>
  </si>
  <si>
    <t>Uzavření/otevření při odpojování hydrantových skříní.</t>
  </si>
  <si>
    <t>"viz výkres č. D1.01, ozn. B05, B06":1</t>
  </si>
  <si>
    <t>722220873R00</t>
  </si>
  <si>
    <t>Demontáž armatur se závitem a šroubením G 1"</t>
  </si>
  <si>
    <t>"viz výkres č. D1.01, ozn. B05":1</t>
  </si>
  <si>
    <t>"viz výkres č. D1.01, ozn. B06":1</t>
  </si>
  <si>
    <t>722229103R00</t>
  </si>
  <si>
    <t>Montáž vodovodních armatur,1závit, G 1"</t>
  </si>
  <si>
    <t>722239108T00</t>
  </si>
  <si>
    <t>Montáž vodovodní armatury G 3"</t>
  </si>
  <si>
    <t>"viz výkres č. D1.02, nový rozvod požární vody, kulový kohout":1</t>
  </si>
  <si>
    <t>"viz výkres č. D1.02, nový rozvod požární vody, svěrná spojka":1</t>
  </si>
  <si>
    <t>Kulový kohout FF 3" s UCPÁVKOU, Páka, PN30</t>
  </si>
  <si>
    <t>5</t>
  </si>
  <si>
    <t>Spojka svěrná 3"</t>
  </si>
  <si>
    <t>Napojení na stávající stoupací potrubí - svěrná spojky z litiny 3".</t>
  </si>
  <si>
    <t>31944376R</t>
  </si>
  <si>
    <t>Víčko litinové pozinkované s vnitřním závitem, 1"</t>
  </si>
  <si>
    <t>722254110R00</t>
  </si>
  <si>
    <t>Demontáž hydrantových skříní</t>
  </si>
  <si>
    <t>soubor</t>
  </si>
  <si>
    <t>"viz výkres č. D1.01, ozn. B05, odměřeno na výkresu":1</t>
  </si>
  <si>
    <t>722254111R00</t>
  </si>
  <si>
    <t>Montáž hydrantové skříně s výzbrojí</t>
  </si>
  <si>
    <t>"viz výkres č. D1.02, ozn. N03":1</t>
  </si>
  <si>
    <t>6</t>
  </si>
  <si>
    <t>Skříň hydrantová s výzbrojí, hadice D25/30</t>
  </si>
  <si>
    <t>Specifikace skříně viz výkres D1.02- Půdorys 1.NP - nový stav, ozn. N03</t>
  </si>
  <si>
    <t>7</t>
  </si>
  <si>
    <t>Provedení tlakové zkoušky potrubí závitového, do DN 100 mm</t>
  </si>
  <si>
    <t>"viz výkres č. D1.02, nový rozvod požární vody 1", odměřeno na výkresu":4,8+1,5+0,3+0,1+13+0,8+0,3+0,2+1,6</t>
  </si>
  <si>
    <t>"viz výkres č. D1.02, nový rozvod požární vody 2", odměřeno na výkresu":0,9+2,2+2,68+0,2+7,5+12,7+0,1</t>
  </si>
  <si>
    <t>"viz výkres č. D1.02, nový rozvod požární vody 3", odměřeno na výkresu":4,01+2,16+2,1+0,14</t>
  </si>
  <si>
    <t>998722101R00</t>
  </si>
  <si>
    <t>Přesun hmot pro vnitřní vodovod, výšky do 6 m</t>
  </si>
  <si>
    <t>"součet z rozpočtového programu":1,0208</t>
  </si>
  <si>
    <t>725989101R00</t>
  </si>
  <si>
    <t>Montáž dvířek kovových i z PH</t>
  </si>
  <si>
    <t>"viz výkres č. D1.02, ozn. N08":1</t>
  </si>
  <si>
    <t>8</t>
  </si>
  <si>
    <t>Revizní dvířka kovová se zámkem 200x200 mm, bílá</t>
  </si>
  <si>
    <t>998725101R00</t>
  </si>
  <si>
    <t>Přesun hmot pro zařizovací předměty, výšky do 6 m</t>
  </si>
  <si>
    <t>"součet z rozpočtového programu":0,0024</t>
  </si>
  <si>
    <t>767882135R00</t>
  </si>
  <si>
    <t>Třmen ETR, závit M8, pro potrubí  50-60 mm</t>
  </si>
  <si>
    <t>ks</t>
  </si>
  <si>
    <t>"viz výkres č. D1.02, kotvení požárního potrubí DN 50 - 2"":1+1</t>
  </si>
  <si>
    <t>767882143R00</t>
  </si>
  <si>
    <t>Třmen ETR, závit M10, pro potrubí 80-90 mm</t>
  </si>
  <si>
    <t>"viz výkres č. D1.02, kotvení požárního potrubí DN 80 -3"":1+1+1</t>
  </si>
  <si>
    <t>767884221RT1</t>
  </si>
  <si>
    <t>Konzola,2 upevňovací body,hmoždinka+vrut,ALK 27/18, délka 200 mm</t>
  </si>
  <si>
    <t>"viz výkres č. D1.02, podpora požárního potrubí DN 50 - 2"":1+1</t>
  </si>
  <si>
    <t>998767101R00</t>
  </si>
  <si>
    <t>Přesun hmot pro zámečnické konstr., výšky do 6 m</t>
  </si>
  <si>
    <t>"součet z rozpočtového programu":0,0009</t>
  </si>
  <si>
    <t>9</t>
  </si>
  <si>
    <t>Prořezání spár dlažby keramické</t>
  </si>
  <si>
    <t>Při prořezávání spár bude použito přímé odsávání.</t>
  </si>
  <si>
    <t>"viz výkres č. D1.01, ozn. B01, odměřeno na výkresu":7,61+7,41+12,4+12,8+4,87+4,67+6,92+6,92+0,2+0,2+0,2</t>
  </si>
  <si>
    <t>771101101R00</t>
  </si>
  <si>
    <t>Vysávání podlah prům.vysavačem pro pokládku dlažby</t>
  </si>
  <si>
    <t>771101210R00</t>
  </si>
  <si>
    <t>Penetrace podkladu pod dlažby</t>
  </si>
  <si>
    <t>"viz výkres č. D1.02, skladba N01, dlažba, odměřeno na výkresu":(7,61+12,4+4,87+6,92)*0,2</t>
  </si>
  <si>
    <t>"viz výkres č. D1.02, skladba N01, sokl, odměřeno na výkresu":(0,46+0,35+0,1+0,2+0,2)*0,1</t>
  </si>
  <si>
    <t>771475014RU7</t>
  </si>
  <si>
    <t>Obklad soklíků keram.rovných, tmel,výška 10 cm, lepidlo, spárovací hmota</t>
  </si>
  <si>
    <t>"viz výkres č. D1.02, skladba N01, odměřeno na výkresu":0,46+0,35+0,1+0,2+0,2</t>
  </si>
  <si>
    <t>771575102RT1</t>
  </si>
  <si>
    <t>Montáž podlah keram.,režné hladké, tmel, 10x10 cm, lepidlo, spárovací hmota</t>
  </si>
  <si>
    <t>10</t>
  </si>
  <si>
    <t>Dlažba keramická celoslinutá 10x10 cm, tl. 7 mm, cenová relace dlažba 1800-2100 Kč/m2 bez DPH</t>
  </si>
  <si>
    <t>Typ: KERAMICKÉ, SLINUTÉ</t>
  </si>
  <si>
    <t>Vzhled: jednobarevný</t>
  </si>
  <si>
    <t>Barva: bílá, béžová | krémová, žlutá, červená, modrá, zelená, šedá, černá</t>
  </si>
  <si>
    <t>Tvar: čtverec</t>
  </si>
  <si>
    <t>Použití: stěny, podlaha, interiér, exteriér</t>
  </si>
  <si>
    <t>Pokládka: LEPENÍ</t>
  </si>
  <si>
    <t>Rozměr: 10x10 cm</t>
  </si>
  <si>
    <t>Tloušťka: 7 mm</t>
  </si>
  <si>
    <t>"viz výkres č. D1.02, skladba N01, odměřeno na výkresu":((7,61+12,4+4,87+6,92)*0,2+(0,46+0,35+0,1+0,2+0,2))*1,05</t>
  </si>
  <si>
    <t>998771101R00</t>
  </si>
  <si>
    <t>Přesun hmot pro podlahy z dlaždic, výšky do 6 m</t>
  </si>
  <si>
    <t>"součet z rozpočtového programu":0,1914</t>
  </si>
  <si>
    <t>776101101R00</t>
  </si>
  <si>
    <t>Vysávání podlah prům.vysavačem pod povlak.podlahy</t>
  </si>
  <si>
    <t>"viz výkres č. D1.01, ozn. B02, odměřeno na výkresu":(5,81+1,1)*0,3</t>
  </si>
  <si>
    <t>776101121T00</t>
  </si>
  <si>
    <t>Provedení penetrace podkladu pod povlakové podlahy</t>
  </si>
  <si>
    <t>776421100RU1</t>
  </si>
  <si>
    <t>Lepení podlahových soklíků z PVC a vinylu, včetně dodávky soklíku PVC</t>
  </si>
  <si>
    <t>"viz výkres č. D1.02, skladba N01, odměřeno na výkresu":1,1+1</t>
  </si>
  <si>
    <t>776521110R00</t>
  </si>
  <si>
    <t>Lepení povlak.podlah z pásů PVC na disperzní lepidlo</t>
  </si>
  <si>
    <t>"viz výkres č. D1.02, skladba N01, odměřeno na výkresu":(5,81+1,1)*0,3</t>
  </si>
  <si>
    <t>11</t>
  </si>
  <si>
    <t>Podlahovina PVC tl. 2,2 mm do komerč. prostor, cenová relace 280-300 Kč/m2 bez DPH</t>
  </si>
  <si>
    <t>"viz výkres č. D1.02, skladba N02, odměřeno na výkresu":((5,81+1,1)*0,3)*1,1</t>
  </si>
  <si>
    <t>776591920R00</t>
  </si>
  <si>
    <t>Oprava povlakové podlahy do plochy 0,50 m2</t>
  </si>
  <si>
    <t>"viz výkres č. D1.01, ozn. B02":1</t>
  </si>
  <si>
    <t>776591940R00</t>
  </si>
  <si>
    <t>Oprava povlakové podlahy do plochy 2,00 m2</t>
  </si>
  <si>
    <t>Obsahem položky je vyříznutí povlaku PVC lepeného bez podložky, očištění podkladu od zbytků lepidla a zpětné nalepení PVC po provedení stavebních prací.</t>
  </si>
  <si>
    <t>776994111R00</t>
  </si>
  <si>
    <t>Svařování povlakových podlah z pásů nebo čtverců</t>
  </si>
  <si>
    <t>"viz výkres č. D1.02, skladba N01, odměřeno na výkresu":5,81+6,11+0,3+0,3+0,8</t>
  </si>
  <si>
    <t>998776101R00</t>
  </si>
  <si>
    <t>Přesun hmot pro podlahy povlakové, výšky do 6 m</t>
  </si>
  <si>
    <t>"součet z rozpočtového programu":0,0104</t>
  </si>
  <si>
    <t>784011222RT2</t>
  </si>
  <si>
    <t>Zakrytí podlah, včetně odstranění, včetně papírové lepenky</t>
  </si>
  <si>
    <t>"viz výkres č. D1.02, ozn. N06, N07 odměřeno na výkresu":4*2+1*1+1*1</t>
  </si>
  <si>
    <t>784441010R00</t>
  </si>
  <si>
    <t>Malba latexová 2x, 1barevná, místnost v. do 3,8 m</t>
  </si>
  <si>
    <t>"viz výkres č. D1.02, ozn. N07, odměřeno na výkresu":(0,35+0,46+0,5)*1,5</t>
  </si>
  <si>
    <t>784450075RA0</t>
  </si>
  <si>
    <t xml:space="preserve">Malba disperzní, penetrace 1x, malba bílá 2x </t>
  </si>
  <si>
    <t>"viz výkres č. D1.02, ozn. N06, odměřeno na výkresu":(0,46+0,75)*(2,5+0,5)</t>
  </si>
  <si>
    <t>"viz výkres č. D1.02, ozn. N07, odměřeno na výkresu":(0,35+0,46+0,5)*(2,45-1,5)</t>
  </si>
  <si>
    <t>VRN1</t>
  </si>
  <si>
    <t>Zařízení staveniště</t>
  </si>
  <si>
    <t>Soubor</t>
  </si>
  <si>
    <t>Základní rozdělení průvodních činností a nákladů zařízení staveniště. V rámci nákladů na zařízení staveniště ocení zhotovite  veškeré náklady spojené s vybudováním, provozem a odstraněním zařízení staveniště, a to ve fázích :</t>
  </si>
  <si>
    <t>1) Vybudování zařízení staveniště.</t>
  </si>
  <si>
    <t>Do této položky patří náklady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</si>
  <si>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2) Provoz zařízení staveniště.</t>
  </si>
  <si>
    <t>Do této položky patří 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</si>
  <si>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3) Odstranění zařízení staveniště.</t>
  </si>
  <si>
    <t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</t>
  </si>
  <si>
    <t/>
  </si>
  <si>
    <t>Položka zahrnuje veškeré náklady a činnosti související s vybudováním, provozem a likvidací staveniště, zajištění připojení na elektrickou energii, vodu a odvodnění staveniště,  provádění každodenního hrubého úklidu staveniště a  průběžnou likvidaci vznikajících odpadů oprávněnou osobou. Součástí této položky jsou standardní prvky BOZP (mobilní oplocení, výstražné značení, přechody výkopů, oplocení, zábradlí, atd - včetně jejich dodávky, montáže, údržby a demontáže, respektive likvidace) a plnění povinosti vyplývajících z plánu BOZP včetně připomínek příslušných úřadů. Součástí položky Zařízení staveniště je poskytnutí části zařízení staveniště (včetně stolu a 4 židlí) pro umožnění činnosti TDS, AD a SÚ za účelem konání kontrolním dnů a všech dalších svolávaných jednání (předpokládá se čistý prostor - např. stavební buňka či jiná kancelář stavby).</t>
  </si>
  <si>
    <t>VRN2</t>
  </si>
  <si>
    <t>Inženýrská činnost</t>
  </si>
  <si>
    <t>Shromáždění dokladů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listů.</t>
  </si>
  <si>
    <t>VRN3</t>
  </si>
  <si>
    <t>Provozní vlivy</t>
  </si>
  <si>
    <t>Základní rozdělení průvodních činností a nákladů provozní vlivy. Tato kategorie nákladů vyjadřuje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v okolí stavby ovlivňující stavební práce (ochrana kolem vstupu do budovy).</t>
  </si>
  <si>
    <t>Do této položky patří náklady na ztížené provádění stavebních prací v důsledku provozu budovy po dobu stavby (nutnost ochranných konstrukcí, ochranných zábradlí a hrazení, záchytných sítí mimo sítě na lešení, stříšek, apod.). Objekt může být částečnš investorem užíván po celou dobu stavby ke svému obvyklému účelu a náklady s tím spojené jsou součástí této položky.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</si>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</sst>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0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9" fillId="0" borderId="0" xfId="0" applyNumberFormat="1" applyFont="1" applyBorder="1" applyAlignment="1">
      <alignment vertical="top" wrapText="1" shrinkToFit="1"/>
    </xf>
    <xf numFmtId="0" fontId="19" fillId="0" borderId="33" xfId="0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shrinkToFit="1"/>
    </xf>
    <xf numFmtId="174" fontId="18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174" fontId="19" fillId="0" borderId="0" xfId="0" applyNumberFormat="1" applyFont="1" applyBorder="1" applyAlignment="1">
      <alignment vertical="top" wrapText="1" shrinkToFit="1"/>
    </xf>
    <xf numFmtId="174" fontId="19" fillId="0" borderId="33" xfId="0" applyNumberFormat="1" applyFont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34" xfId="0" applyNumberFormat="1" applyFont="1" applyBorder="1" applyAlignment="1">
      <alignment vertical="top" wrapText="1" shrinkToFit="1"/>
    </xf>
    <xf numFmtId="4" fontId="19" fillId="0" borderId="33" xfId="0" applyNumberFormat="1" applyFont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8" fillId="0" borderId="39" xfId="0" applyNumberFormat="1" applyFont="1" applyBorder="1" applyAlignment="1">
      <alignment vertical="top" wrapText="1" shrinkToFit="1"/>
    </xf>
    <xf numFmtId="174" fontId="18" fillId="0" borderId="39" xfId="0" applyNumberFormat="1" applyFont="1" applyBorder="1" applyAlignment="1">
      <alignment vertical="top" wrapText="1" shrinkToFit="1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9" fillId="0" borderId="26" xfId="0" applyNumberFormat="1" applyFont="1" applyBorder="1" applyAlignment="1">
      <alignment horizontal="left" vertical="top" wrapText="1"/>
    </xf>
    <xf numFmtId="0" fontId="19" fillId="0" borderId="33" xfId="0" applyNumberFormat="1" applyFont="1" applyBorder="1" applyAlignment="1">
      <alignment horizontal="left" vertical="top" wrapText="1"/>
    </xf>
    <xf numFmtId="0" fontId="18" fillId="0" borderId="39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83B06C60-63A7-424C-A225-5FABDFDA43A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C5FC0-C5B1-436B-91AC-4B4CBAFA85CE}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42476-79A8-4E1E-9FAB-80F29C9EF41C}">
  <sheetPr codeName="List5112">
    <tabColor rgb="FF66FF66"/>
  </sheetPr>
  <dimension ref="A1:AZ70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 t="s">
        <v>50</v>
      </c>
      <c r="J5" s="11"/>
    </row>
    <row r="6" spans="1:15" ht="15.75" customHeight="1" x14ac:dyDescent="0.2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 t="s">
        <v>51</v>
      </c>
      <c r="J6" s="11"/>
    </row>
    <row r="7" spans="1:15" ht="15.75" customHeight="1" x14ac:dyDescent="0.2">
      <c r="A7" s="4"/>
      <c r="B7" s="40"/>
      <c r="C7" s="122" t="s">
        <v>49</v>
      </c>
      <c r="D7" s="104" t="s">
        <v>43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4" t="s">
        <v>23</v>
      </c>
      <c r="B16" s="195" t="s">
        <v>23</v>
      </c>
      <c r="C16" s="56"/>
      <c r="D16" s="57"/>
      <c r="E16" s="80"/>
      <c r="F16" s="81"/>
      <c r="G16" s="80"/>
      <c r="H16" s="81"/>
      <c r="I16" s="80">
        <f>SUMIF(F49:F66,A16,I49:I66)+SUMIF(F49:F66,"PSU",I49:I66)</f>
        <v>0</v>
      </c>
      <c r="J16" s="82"/>
    </row>
    <row r="17" spans="1:10" ht="23.25" customHeight="1" x14ac:dyDescent="0.2">
      <c r="A17" s="194" t="s">
        <v>24</v>
      </c>
      <c r="B17" s="195" t="s">
        <v>24</v>
      </c>
      <c r="C17" s="56"/>
      <c r="D17" s="57"/>
      <c r="E17" s="80"/>
      <c r="F17" s="81"/>
      <c r="G17" s="80"/>
      <c r="H17" s="81"/>
      <c r="I17" s="80">
        <f>SUMIF(F49:F66,A17,I49:I66)</f>
        <v>0</v>
      </c>
      <c r="J17" s="82"/>
    </row>
    <row r="18" spans="1:10" ht="23.25" customHeight="1" x14ac:dyDescent="0.2">
      <c r="A18" s="194" t="s">
        <v>25</v>
      </c>
      <c r="B18" s="195" t="s">
        <v>25</v>
      </c>
      <c r="C18" s="56"/>
      <c r="D18" s="57"/>
      <c r="E18" s="80"/>
      <c r="F18" s="81"/>
      <c r="G18" s="80"/>
      <c r="H18" s="81"/>
      <c r="I18" s="80">
        <f>SUMIF(F49:F66,A18,I49:I66)</f>
        <v>0</v>
      </c>
      <c r="J18" s="82"/>
    </row>
    <row r="19" spans="1:10" ht="23.25" customHeight="1" x14ac:dyDescent="0.2">
      <c r="A19" s="194" t="s">
        <v>93</v>
      </c>
      <c r="B19" s="195" t="s">
        <v>26</v>
      </c>
      <c r="C19" s="56"/>
      <c r="D19" s="57"/>
      <c r="E19" s="80"/>
      <c r="F19" s="81"/>
      <c r="G19" s="80"/>
      <c r="H19" s="81"/>
      <c r="I19" s="80">
        <f>SUMIF(F49:F66,A19,I49:I66)</f>
        <v>0</v>
      </c>
      <c r="J19" s="82"/>
    </row>
    <row r="20" spans="1:10" ht="23.25" customHeight="1" x14ac:dyDescent="0.2">
      <c r="A20" s="194" t="s">
        <v>94</v>
      </c>
      <c r="B20" s="195" t="s">
        <v>27</v>
      </c>
      <c r="C20" s="56"/>
      <c r="D20" s="57"/>
      <c r="E20" s="80"/>
      <c r="F20" s="81"/>
      <c r="G20" s="80"/>
      <c r="H20" s="81"/>
      <c r="I20" s="80">
        <f>SUMIF(F49:F66,A20,I49:I66)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45607</v>
      </c>
      <c r="I32" s="37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52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52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52" ht="25.5" hidden="1" customHeight="1" x14ac:dyDescent="0.2">
      <c r="A39" s="130">
        <v>1</v>
      </c>
      <c r="B39" s="136" t="s">
        <v>52</v>
      </c>
      <c r="C39" s="137" t="s">
        <v>46</v>
      </c>
      <c r="D39" s="138"/>
      <c r="E39" s="138"/>
      <c r="F39" s="146">
        <f>'Rozpočet Pol'!AC254</f>
        <v>0</v>
      </c>
      <c r="G39" s="147">
        <f>'Rozpočet Pol'!AD254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52" ht="25.5" hidden="1" customHeight="1" x14ac:dyDescent="0.2">
      <c r="A40" s="130"/>
      <c r="B40" s="140" t="s">
        <v>53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2" spans="1:52" x14ac:dyDescent="0.2">
      <c r="B42" t="s">
        <v>55</v>
      </c>
    </row>
    <row r="43" spans="1:52" x14ac:dyDescent="0.2">
      <c r="B43" s="161" t="s">
        <v>56</v>
      </c>
      <c r="C43" s="161"/>
      <c r="D43" s="161"/>
      <c r="E43" s="161"/>
      <c r="F43" s="161"/>
      <c r="G43" s="161"/>
      <c r="H43" s="161"/>
      <c r="I43" s="161"/>
      <c r="J43" s="161"/>
      <c r="AZ43" s="160" t="str">
        <f>B43</f>
        <v>CS RTS 2024/II</v>
      </c>
    </row>
    <row r="46" spans="1:52" ht="15.75" x14ac:dyDescent="0.25">
      <c r="B46" s="162" t="s">
        <v>57</v>
      </c>
    </row>
    <row r="48" spans="1:52" ht="25.5" customHeight="1" x14ac:dyDescent="0.2">
      <c r="A48" s="163"/>
      <c r="B48" s="169" t="s">
        <v>16</v>
      </c>
      <c r="C48" s="169" t="s">
        <v>5</v>
      </c>
      <c r="D48" s="170"/>
      <c r="E48" s="170"/>
      <c r="F48" s="173" t="s">
        <v>58</v>
      </c>
      <c r="G48" s="173"/>
      <c r="H48" s="173"/>
      <c r="I48" s="174" t="s">
        <v>28</v>
      </c>
      <c r="J48" s="174"/>
    </row>
    <row r="49" spans="1:10" ht="25.5" customHeight="1" x14ac:dyDescent="0.2">
      <c r="A49" s="164"/>
      <c r="B49" s="175" t="s">
        <v>59</v>
      </c>
      <c r="C49" s="176" t="s">
        <v>60</v>
      </c>
      <c r="D49" s="177"/>
      <c r="E49" s="177"/>
      <c r="F49" s="181" t="s">
        <v>23</v>
      </c>
      <c r="G49" s="182"/>
      <c r="H49" s="182"/>
      <c r="I49" s="183">
        <f>'Rozpočet Pol'!G8</f>
        <v>0</v>
      </c>
      <c r="J49" s="183"/>
    </row>
    <row r="50" spans="1:10" ht="25.5" customHeight="1" x14ac:dyDescent="0.2">
      <c r="A50" s="164"/>
      <c r="B50" s="167" t="s">
        <v>61</v>
      </c>
      <c r="C50" s="166" t="s">
        <v>62</v>
      </c>
      <c r="D50" s="168"/>
      <c r="E50" s="168"/>
      <c r="F50" s="184" t="s">
        <v>23</v>
      </c>
      <c r="G50" s="185"/>
      <c r="H50" s="185"/>
      <c r="I50" s="186">
        <f>'Rozpočet Pol'!G11</f>
        <v>0</v>
      </c>
      <c r="J50" s="186"/>
    </row>
    <row r="51" spans="1:10" ht="25.5" customHeight="1" x14ac:dyDescent="0.2">
      <c r="A51" s="164"/>
      <c r="B51" s="167" t="s">
        <v>63</v>
      </c>
      <c r="C51" s="166" t="s">
        <v>64</v>
      </c>
      <c r="D51" s="168"/>
      <c r="E51" s="168"/>
      <c r="F51" s="184" t="s">
        <v>23</v>
      </c>
      <c r="G51" s="185"/>
      <c r="H51" s="185"/>
      <c r="I51" s="186">
        <f>'Rozpočet Pol'!G14</f>
        <v>0</v>
      </c>
      <c r="J51" s="186"/>
    </row>
    <row r="52" spans="1:10" ht="25.5" customHeight="1" x14ac:dyDescent="0.2">
      <c r="A52" s="164"/>
      <c r="B52" s="167" t="s">
        <v>65</v>
      </c>
      <c r="C52" s="166" t="s">
        <v>66</v>
      </c>
      <c r="D52" s="168"/>
      <c r="E52" s="168"/>
      <c r="F52" s="184" t="s">
        <v>23</v>
      </c>
      <c r="G52" s="185"/>
      <c r="H52" s="185"/>
      <c r="I52" s="186">
        <f>'Rozpočet Pol'!G20</f>
        <v>0</v>
      </c>
      <c r="J52" s="186"/>
    </row>
    <row r="53" spans="1:10" ht="25.5" customHeight="1" x14ac:dyDescent="0.2">
      <c r="A53" s="164"/>
      <c r="B53" s="167" t="s">
        <v>67</v>
      </c>
      <c r="C53" s="166" t="s">
        <v>68</v>
      </c>
      <c r="D53" s="168"/>
      <c r="E53" s="168"/>
      <c r="F53" s="184" t="s">
        <v>23</v>
      </c>
      <c r="G53" s="185"/>
      <c r="H53" s="185"/>
      <c r="I53" s="186">
        <f>'Rozpočet Pol'!G24</f>
        <v>0</v>
      </c>
      <c r="J53" s="186"/>
    </row>
    <row r="54" spans="1:10" ht="25.5" customHeight="1" x14ac:dyDescent="0.2">
      <c r="A54" s="164"/>
      <c r="B54" s="167" t="s">
        <v>69</v>
      </c>
      <c r="C54" s="166" t="s">
        <v>70</v>
      </c>
      <c r="D54" s="168"/>
      <c r="E54" s="168"/>
      <c r="F54" s="184" t="s">
        <v>23</v>
      </c>
      <c r="G54" s="185"/>
      <c r="H54" s="185"/>
      <c r="I54" s="186">
        <f>'Rozpočet Pol'!G27</f>
        <v>0</v>
      </c>
      <c r="J54" s="186"/>
    </row>
    <row r="55" spans="1:10" ht="25.5" customHeight="1" x14ac:dyDescent="0.2">
      <c r="A55" s="164"/>
      <c r="B55" s="167" t="s">
        <v>71</v>
      </c>
      <c r="C55" s="166" t="s">
        <v>72</v>
      </c>
      <c r="D55" s="168"/>
      <c r="E55" s="168"/>
      <c r="F55" s="184" t="s">
        <v>23</v>
      </c>
      <c r="G55" s="185"/>
      <c r="H55" s="185"/>
      <c r="I55" s="186">
        <f>'Rozpočet Pol'!G36</f>
        <v>0</v>
      </c>
      <c r="J55" s="186"/>
    </row>
    <row r="56" spans="1:10" ht="25.5" customHeight="1" x14ac:dyDescent="0.2">
      <c r="A56" s="164"/>
      <c r="B56" s="167" t="s">
        <v>73</v>
      </c>
      <c r="C56" s="166" t="s">
        <v>74</v>
      </c>
      <c r="D56" s="168"/>
      <c r="E56" s="168"/>
      <c r="F56" s="184" t="s">
        <v>23</v>
      </c>
      <c r="G56" s="185"/>
      <c r="H56" s="185"/>
      <c r="I56" s="186">
        <f>'Rozpočet Pol'!G47</f>
        <v>0</v>
      </c>
      <c r="J56" s="186"/>
    </row>
    <row r="57" spans="1:10" ht="25.5" customHeight="1" x14ac:dyDescent="0.2">
      <c r="A57" s="164"/>
      <c r="B57" s="167" t="s">
        <v>75</v>
      </c>
      <c r="C57" s="166" t="s">
        <v>76</v>
      </c>
      <c r="D57" s="168"/>
      <c r="E57" s="168"/>
      <c r="F57" s="184" t="s">
        <v>23</v>
      </c>
      <c r="G57" s="185"/>
      <c r="H57" s="185"/>
      <c r="I57" s="186">
        <f>'Rozpočet Pol'!G89</f>
        <v>0</v>
      </c>
      <c r="J57" s="186"/>
    </row>
    <row r="58" spans="1:10" ht="25.5" customHeight="1" x14ac:dyDescent="0.2">
      <c r="A58" s="164"/>
      <c r="B58" s="167" t="s">
        <v>77</v>
      </c>
      <c r="C58" s="166" t="s">
        <v>78</v>
      </c>
      <c r="D58" s="168"/>
      <c r="E58" s="168"/>
      <c r="F58" s="184" t="s">
        <v>24</v>
      </c>
      <c r="G58" s="185"/>
      <c r="H58" s="185"/>
      <c r="I58" s="186">
        <f>'Rozpočet Pol'!G92</f>
        <v>0</v>
      </c>
      <c r="J58" s="186"/>
    </row>
    <row r="59" spans="1:10" ht="25.5" customHeight="1" x14ac:dyDescent="0.2">
      <c r="A59" s="164"/>
      <c r="B59" s="167" t="s">
        <v>79</v>
      </c>
      <c r="C59" s="166" t="s">
        <v>80</v>
      </c>
      <c r="D59" s="168"/>
      <c r="E59" s="168"/>
      <c r="F59" s="184" t="s">
        <v>24</v>
      </c>
      <c r="G59" s="185"/>
      <c r="H59" s="185"/>
      <c r="I59" s="186">
        <f>'Rozpočet Pol'!G100</f>
        <v>0</v>
      </c>
      <c r="J59" s="186"/>
    </row>
    <row r="60" spans="1:10" ht="25.5" customHeight="1" x14ac:dyDescent="0.2">
      <c r="A60" s="164"/>
      <c r="B60" s="167" t="s">
        <v>81</v>
      </c>
      <c r="C60" s="166" t="s">
        <v>82</v>
      </c>
      <c r="D60" s="168"/>
      <c r="E60" s="168"/>
      <c r="F60" s="184" t="s">
        <v>24</v>
      </c>
      <c r="G60" s="185"/>
      <c r="H60" s="185"/>
      <c r="I60" s="186">
        <f>'Rozpočet Pol'!G112</f>
        <v>0</v>
      </c>
      <c r="J60" s="186"/>
    </row>
    <row r="61" spans="1:10" ht="25.5" customHeight="1" x14ac:dyDescent="0.2">
      <c r="A61" s="164"/>
      <c r="B61" s="167" t="s">
        <v>83</v>
      </c>
      <c r="C61" s="166" t="s">
        <v>84</v>
      </c>
      <c r="D61" s="168"/>
      <c r="E61" s="168"/>
      <c r="F61" s="184" t="s">
        <v>24</v>
      </c>
      <c r="G61" s="185"/>
      <c r="H61" s="185"/>
      <c r="I61" s="186">
        <f>'Rozpočet Pol'!G165</f>
        <v>0</v>
      </c>
      <c r="J61" s="186"/>
    </row>
    <row r="62" spans="1:10" ht="25.5" customHeight="1" x14ac:dyDescent="0.2">
      <c r="A62" s="164"/>
      <c r="B62" s="167" t="s">
        <v>85</v>
      </c>
      <c r="C62" s="166" t="s">
        <v>86</v>
      </c>
      <c r="D62" s="168"/>
      <c r="E62" s="168"/>
      <c r="F62" s="184" t="s">
        <v>24</v>
      </c>
      <c r="G62" s="185"/>
      <c r="H62" s="185"/>
      <c r="I62" s="186">
        <f>'Rozpočet Pol'!G172</f>
        <v>0</v>
      </c>
      <c r="J62" s="186"/>
    </row>
    <row r="63" spans="1:10" ht="25.5" customHeight="1" x14ac:dyDescent="0.2">
      <c r="A63" s="164"/>
      <c r="B63" s="167" t="s">
        <v>87</v>
      </c>
      <c r="C63" s="166" t="s">
        <v>88</v>
      </c>
      <c r="D63" s="168"/>
      <c r="E63" s="168"/>
      <c r="F63" s="184" t="s">
        <v>24</v>
      </c>
      <c r="G63" s="185"/>
      <c r="H63" s="185"/>
      <c r="I63" s="186">
        <f>'Rozpočet Pol'!G181</f>
        <v>0</v>
      </c>
      <c r="J63" s="186"/>
    </row>
    <row r="64" spans="1:10" ht="25.5" customHeight="1" x14ac:dyDescent="0.2">
      <c r="A64" s="164"/>
      <c r="B64" s="167" t="s">
        <v>89</v>
      </c>
      <c r="C64" s="166" t="s">
        <v>90</v>
      </c>
      <c r="D64" s="168"/>
      <c r="E64" s="168"/>
      <c r="F64" s="184" t="s">
        <v>24</v>
      </c>
      <c r="G64" s="185"/>
      <c r="H64" s="185"/>
      <c r="I64" s="186">
        <f>'Rozpočet Pol'!G206</f>
        <v>0</v>
      </c>
      <c r="J64" s="186"/>
    </row>
    <row r="65" spans="1:10" ht="25.5" customHeight="1" x14ac:dyDescent="0.2">
      <c r="A65" s="164"/>
      <c r="B65" s="167" t="s">
        <v>91</v>
      </c>
      <c r="C65" s="166" t="s">
        <v>92</v>
      </c>
      <c r="D65" s="168"/>
      <c r="E65" s="168"/>
      <c r="F65" s="184" t="s">
        <v>24</v>
      </c>
      <c r="G65" s="185"/>
      <c r="H65" s="185"/>
      <c r="I65" s="186">
        <f>'Rozpočet Pol'!G226</f>
        <v>0</v>
      </c>
      <c r="J65" s="186"/>
    </row>
    <row r="66" spans="1:10" ht="25.5" customHeight="1" x14ac:dyDescent="0.2">
      <c r="A66" s="164"/>
      <c r="B66" s="178" t="s">
        <v>93</v>
      </c>
      <c r="C66" s="179" t="s">
        <v>26</v>
      </c>
      <c r="D66" s="180"/>
      <c r="E66" s="180"/>
      <c r="F66" s="187" t="s">
        <v>93</v>
      </c>
      <c r="G66" s="188"/>
      <c r="H66" s="188"/>
      <c r="I66" s="189">
        <f>'Rozpočet Pol'!G234</f>
        <v>0</v>
      </c>
      <c r="J66" s="189"/>
    </row>
    <row r="67" spans="1:10" ht="25.5" customHeight="1" x14ac:dyDescent="0.2">
      <c r="A67" s="165"/>
      <c r="B67" s="171" t="s">
        <v>1</v>
      </c>
      <c r="C67" s="171"/>
      <c r="D67" s="172"/>
      <c r="E67" s="172"/>
      <c r="F67" s="190"/>
      <c r="G67" s="191"/>
      <c r="H67" s="191"/>
      <c r="I67" s="192">
        <f>SUM(I49:I66)</f>
        <v>0</v>
      </c>
      <c r="J67" s="192"/>
    </row>
    <row r="68" spans="1:10" x14ac:dyDescent="0.2">
      <c r="F68" s="193"/>
      <c r="G68" s="129"/>
      <c r="H68" s="193"/>
      <c r="I68" s="129"/>
      <c r="J68" s="129"/>
    </row>
    <row r="69" spans="1:10" x14ac:dyDescent="0.2">
      <c r="F69" s="193"/>
      <c r="G69" s="129"/>
      <c r="H69" s="193"/>
      <c r="I69" s="129"/>
      <c r="J69" s="129"/>
    </row>
    <row r="70" spans="1:10" x14ac:dyDescent="0.2">
      <c r="F70" s="193"/>
      <c r="G70" s="129"/>
      <c r="H70" s="193"/>
      <c r="I70" s="129"/>
      <c r="J70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8">
    <mergeCell ref="I65:J65"/>
    <mergeCell ref="C65:E65"/>
    <mergeCell ref="I66:J66"/>
    <mergeCell ref="C66:E66"/>
    <mergeCell ref="I67:J67"/>
    <mergeCell ref="I62:J62"/>
    <mergeCell ref="C62:E62"/>
    <mergeCell ref="I63:J63"/>
    <mergeCell ref="C63:E63"/>
    <mergeCell ref="I64:J64"/>
    <mergeCell ref="C64:E64"/>
    <mergeCell ref="I59:J59"/>
    <mergeCell ref="C59:E59"/>
    <mergeCell ref="I60:J60"/>
    <mergeCell ref="C60:E60"/>
    <mergeCell ref="I61:J61"/>
    <mergeCell ref="C61:E61"/>
    <mergeCell ref="I56:J56"/>
    <mergeCell ref="C56:E56"/>
    <mergeCell ref="I57:J57"/>
    <mergeCell ref="C57:E57"/>
    <mergeCell ref="I58:J58"/>
    <mergeCell ref="C58:E58"/>
    <mergeCell ref="I53:J53"/>
    <mergeCell ref="C53:E53"/>
    <mergeCell ref="I54:J54"/>
    <mergeCell ref="C54:E54"/>
    <mergeCell ref="I55:J55"/>
    <mergeCell ref="C55:E55"/>
    <mergeCell ref="I50:J50"/>
    <mergeCell ref="C50:E50"/>
    <mergeCell ref="I51:J51"/>
    <mergeCell ref="C51:E51"/>
    <mergeCell ref="I52:J52"/>
    <mergeCell ref="C52:E52"/>
    <mergeCell ref="D3:J3"/>
    <mergeCell ref="C39:E39"/>
    <mergeCell ref="B40:E40"/>
    <mergeCell ref="B43:J43"/>
    <mergeCell ref="I48:J48"/>
    <mergeCell ref="I49:J49"/>
    <mergeCell ref="C49:E49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BA40-1BE5-4DC0-A920-7DC74442067F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F917-4A91-4351-9D20-AB36ED3D9360}">
  <sheetPr>
    <outlinePr summaryBelow="0"/>
  </sheetPr>
  <dimension ref="A1:BH264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6" t="s">
        <v>6</v>
      </c>
      <c r="B1" s="196"/>
      <c r="C1" s="196"/>
      <c r="D1" s="196"/>
      <c r="E1" s="196"/>
      <c r="F1" s="196"/>
      <c r="G1" s="196"/>
      <c r="AE1" t="s">
        <v>96</v>
      </c>
    </row>
    <row r="2" spans="1:60" ht="24.95" customHeight="1" x14ac:dyDescent="0.2">
      <c r="A2" s="203" t="s">
        <v>95</v>
      </c>
      <c r="B2" s="197"/>
      <c r="C2" s="198" t="s">
        <v>46</v>
      </c>
      <c r="D2" s="199"/>
      <c r="E2" s="199"/>
      <c r="F2" s="199"/>
      <c r="G2" s="205"/>
      <c r="AE2" t="s">
        <v>97</v>
      </c>
    </row>
    <row r="3" spans="1:60" ht="24.95" customHeight="1" x14ac:dyDescent="0.2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98</v>
      </c>
    </row>
    <row r="4" spans="1:60" ht="24.95" hidden="1" customHeight="1" x14ac:dyDescent="0.2">
      <c r="A4" s="204" t="s">
        <v>8</v>
      </c>
      <c r="B4" s="202"/>
      <c r="C4" s="200"/>
      <c r="D4" s="201"/>
      <c r="E4" s="201"/>
      <c r="F4" s="201"/>
      <c r="G4" s="206"/>
      <c r="AE4" t="s">
        <v>99</v>
      </c>
    </row>
    <row r="5" spans="1:60" hidden="1" x14ac:dyDescent="0.2">
      <c r="A5" s="207" t="s">
        <v>100</v>
      </c>
      <c r="B5" s="208"/>
      <c r="C5" s="209"/>
      <c r="D5" s="210"/>
      <c r="E5" s="210"/>
      <c r="F5" s="210"/>
      <c r="G5" s="211"/>
      <c r="AE5" t="s">
        <v>101</v>
      </c>
    </row>
    <row r="7" spans="1:60" ht="38.25" x14ac:dyDescent="0.2">
      <c r="A7" s="217" t="s">
        <v>102</v>
      </c>
      <c r="B7" s="218" t="s">
        <v>103</v>
      </c>
      <c r="C7" s="218" t="s">
        <v>104</v>
      </c>
      <c r="D7" s="217" t="s">
        <v>105</v>
      </c>
      <c r="E7" s="217" t="s">
        <v>106</v>
      </c>
      <c r="F7" s="212" t="s">
        <v>107</v>
      </c>
      <c r="G7" s="241" t="s">
        <v>28</v>
      </c>
      <c r="H7" s="242" t="s">
        <v>29</v>
      </c>
      <c r="I7" s="242" t="s">
        <v>108</v>
      </c>
      <c r="J7" s="242" t="s">
        <v>30</v>
      </c>
      <c r="K7" s="242" t="s">
        <v>109</v>
      </c>
      <c r="L7" s="242" t="s">
        <v>110</v>
      </c>
      <c r="M7" s="242" t="s">
        <v>111</v>
      </c>
      <c r="N7" s="242" t="s">
        <v>112</v>
      </c>
      <c r="O7" s="242" t="s">
        <v>113</v>
      </c>
      <c r="P7" s="242" t="s">
        <v>114</v>
      </c>
      <c r="Q7" s="242" t="s">
        <v>115</v>
      </c>
      <c r="R7" s="242" t="s">
        <v>116</v>
      </c>
      <c r="S7" s="242" t="s">
        <v>117</v>
      </c>
      <c r="T7" s="242" t="s">
        <v>118</v>
      </c>
      <c r="U7" s="220" t="s">
        <v>119</v>
      </c>
    </row>
    <row r="8" spans="1:60" x14ac:dyDescent="0.2">
      <c r="A8" s="243" t="s">
        <v>120</v>
      </c>
      <c r="B8" s="244" t="s">
        <v>59</v>
      </c>
      <c r="C8" s="245" t="s">
        <v>60</v>
      </c>
      <c r="D8" s="219"/>
      <c r="E8" s="246"/>
      <c r="F8" s="247"/>
      <c r="G8" s="247">
        <f>SUMIF(AE9:AE10,"&lt;&gt;NOR",G9:G10)</f>
        <v>0</v>
      </c>
      <c r="H8" s="247"/>
      <c r="I8" s="247">
        <f>SUM(I9:I10)</f>
        <v>0</v>
      </c>
      <c r="J8" s="247"/>
      <c r="K8" s="247">
        <f>SUM(K9:K10)</f>
        <v>0</v>
      </c>
      <c r="L8" s="247"/>
      <c r="M8" s="247">
        <f>SUM(M9:M10)</f>
        <v>0</v>
      </c>
      <c r="N8" s="219"/>
      <c r="O8" s="219">
        <f>SUM(O9:O10)</f>
        <v>4.1270000000000001E-2</v>
      </c>
      <c r="P8" s="219"/>
      <c r="Q8" s="219">
        <f>SUM(Q9:Q10)</f>
        <v>0</v>
      </c>
      <c r="R8" s="219"/>
      <c r="S8" s="219"/>
      <c r="T8" s="243"/>
      <c r="U8" s="219">
        <f>SUM(U9:U10)</f>
        <v>0.19</v>
      </c>
      <c r="AE8" t="s">
        <v>121</v>
      </c>
    </row>
    <row r="9" spans="1:60" ht="22.5" outlineLevel="1" x14ac:dyDescent="0.2">
      <c r="A9" s="214">
        <v>1</v>
      </c>
      <c r="B9" s="221" t="s">
        <v>122</v>
      </c>
      <c r="C9" s="269" t="s">
        <v>123</v>
      </c>
      <c r="D9" s="223" t="s">
        <v>124</v>
      </c>
      <c r="E9" s="230">
        <v>0.16250000000000001</v>
      </c>
      <c r="F9" s="235">
        <f>H9+J9</f>
        <v>0</v>
      </c>
      <c r="G9" s="236">
        <f>ROUND(E9*F9,2)</f>
        <v>0</v>
      </c>
      <c r="H9" s="236"/>
      <c r="I9" s="236">
        <f>ROUND(E9*H9,2)</f>
        <v>0</v>
      </c>
      <c r="J9" s="236"/>
      <c r="K9" s="236">
        <f>ROUND(E9*J9,2)</f>
        <v>0</v>
      </c>
      <c r="L9" s="236">
        <v>21</v>
      </c>
      <c r="M9" s="236">
        <f>G9*(1+L9/100)</f>
        <v>0</v>
      </c>
      <c r="N9" s="223">
        <v>0.25395000000000001</v>
      </c>
      <c r="O9" s="223">
        <f>ROUND(E9*N9,5)</f>
        <v>4.1270000000000001E-2</v>
      </c>
      <c r="P9" s="223">
        <v>0</v>
      </c>
      <c r="Q9" s="223">
        <f>ROUND(E9*P9,5)</f>
        <v>0</v>
      </c>
      <c r="R9" s="223"/>
      <c r="S9" s="223"/>
      <c r="T9" s="224">
        <v>1.153</v>
      </c>
      <c r="U9" s="223">
        <f>ROUND(E9*T9,2)</f>
        <v>0.19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125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ht="22.5" outlineLevel="1" x14ac:dyDescent="0.2">
      <c r="A10" s="214"/>
      <c r="B10" s="221"/>
      <c r="C10" s="270" t="s">
        <v>126</v>
      </c>
      <c r="D10" s="225"/>
      <c r="E10" s="231">
        <v>0.16250000000000001</v>
      </c>
      <c r="F10" s="236"/>
      <c r="G10" s="236"/>
      <c r="H10" s="236"/>
      <c r="I10" s="236"/>
      <c r="J10" s="236"/>
      <c r="K10" s="236"/>
      <c r="L10" s="236"/>
      <c r="M10" s="236"/>
      <c r="N10" s="223"/>
      <c r="O10" s="223"/>
      <c r="P10" s="223"/>
      <c r="Q10" s="223"/>
      <c r="R10" s="223"/>
      <c r="S10" s="223"/>
      <c r="T10" s="224"/>
      <c r="U10" s="223"/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127</v>
      </c>
      <c r="AF10" s="213">
        <v>0</v>
      </c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x14ac:dyDescent="0.2">
      <c r="A11" s="215" t="s">
        <v>120</v>
      </c>
      <c r="B11" s="222" t="s">
        <v>61</v>
      </c>
      <c r="C11" s="271" t="s">
        <v>62</v>
      </c>
      <c r="D11" s="226"/>
      <c r="E11" s="232"/>
      <c r="F11" s="237"/>
      <c r="G11" s="237">
        <f>SUMIF(AE12:AE13,"&lt;&gt;NOR",G12:G13)</f>
        <v>0</v>
      </c>
      <c r="H11" s="237"/>
      <c r="I11" s="237">
        <f>SUM(I12:I13)</f>
        <v>0</v>
      </c>
      <c r="J11" s="237"/>
      <c r="K11" s="237">
        <f>SUM(K12:K13)</f>
        <v>0</v>
      </c>
      <c r="L11" s="237"/>
      <c r="M11" s="237">
        <f>SUM(M12:M13)</f>
        <v>0</v>
      </c>
      <c r="N11" s="226"/>
      <c r="O11" s="226">
        <f>SUM(O12:O13)</f>
        <v>5.6999999999999998E-4</v>
      </c>
      <c r="P11" s="226"/>
      <c r="Q11" s="226">
        <f>SUM(Q12:Q13)</f>
        <v>0</v>
      </c>
      <c r="R11" s="226"/>
      <c r="S11" s="226"/>
      <c r="T11" s="227"/>
      <c r="U11" s="226">
        <f>SUM(U12:U13)</f>
        <v>0.04</v>
      </c>
      <c r="AE11" t="s">
        <v>121</v>
      </c>
    </row>
    <row r="12" spans="1:60" ht="22.5" outlineLevel="1" x14ac:dyDescent="0.2">
      <c r="A12" s="214">
        <v>2</v>
      </c>
      <c r="B12" s="221" t="s">
        <v>128</v>
      </c>
      <c r="C12" s="269" t="s">
        <v>129</v>
      </c>
      <c r="D12" s="223" t="s">
        <v>124</v>
      </c>
      <c r="E12" s="230">
        <v>4.4999999999999998E-2</v>
      </c>
      <c r="F12" s="235">
        <f>H12+J12</f>
        <v>0</v>
      </c>
      <c r="G12" s="236">
        <f>ROUND(E12*F12,2)</f>
        <v>0</v>
      </c>
      <c r="H12" s="236"/>
      <c r="I12" s="236">
        <f>ROUND(E12*H12,2)</f>
        <v>0</v>
      </c>
      <c r="J12" s="236"/>
      <c r="K12" s="236">
        <f>ROUND(E12*J12,2)</f>
        <v>0</v>
      </c>
      <c r="L12" s="236">
        <v>21</v>
      </c>
      <c r="M12" s="236">
        <f>G12*(1+L12/100)</f>
        <v>0</v>
      </c>
      <c r="N12" s="223">
        <v>1.272E-2</v>
      </c>
      <c r="O12" s="223">
        <f>ROUND(E12*N12,5)</f>
        <v>5.6999999999999998E-4</v>
      </c>
      <c r="P12" s="223">
        <v>0</v>
      </c>
      <c r="Q12" s="223">
        <f>ROUND(E12*P12,5)</f>
        <v>0</v>
      </c>
      <c r="R12" s="223"/>
      <c r="S12" s="223"/>
      <c r="T12" s="224">
        <v>0.9</v>
      </c>
      <c r="U12" s="223">
        <f>ROUND(E12*T12,2)</f>
        <v>0.04</v>
      </c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125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ht="33.75" outlineLevel="1" x14ac:dyDescent="0.2">
      <c r="A13" s="214"/>
      <c r="B13" s="221"/>
      <c r="C13" s="270" t="s">
        <v>130</v>
      </c>
      <c r="D13" s="225"/>
      <c r="E13" s="231">
        <v>4.4999999999999998E-2</v>
      </c>
      <c r="F13" s="236"/>
      <c r="G13" s="236"/>
      <c r="H13" s="236"/>
      <c r="I13" s="236"/>
      <c r="J13" s="236"/>
      <c r="K13" s="236"/>
      <c r="L13" s="236"/>
      <c r="M13" s="236"/>
      <c r="N13" s="223"/>
      <c r="O13" s="223"/>
      <c r="P13" s="223"/>
      <c r="Q13" s="223"/>
      <c r="R13" s="223"/>
      <c r="S13" s="223"/>
      <c r="T13" s="224"/>
      <c r="U13" s="223"/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127</v>
      </c>
      <c r="AF13" s="213">
        <v>0</v>
      </c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x14ac:dyDescent="0.2">
      <c r="A14" s="215" t="s">
        <v>120</v>
      </c>
      <c r="B14" s="222" t="s">
        <v>63</v>
      </c>
      <c r="C14" s="271" t="s">
        <v>64</v>
      </c>
      <c r="D14" s="226"/>
      <c r="E14" s="232"/>
      <c r="F14" s="237"/>
      <c r="G14" s="237">
        <f>SUMIF(AE15:AE19,"&lt;&gt;NOR",G15:G19)</f>
        <v>0</v>
      </c>
      <c r="H14" s="237"/>
      <c r="I14" s="237">
        <f>SUM(I15:I19)</f>
        <v>0</v>
      </c>
      <c r="J14" s="237"/>
      <c r="K14" s="237">
        <f>SUM(K15:K19)</f>
        <v>0</v>
      </c>
      <c r="L14" s="237"/>
      <c r="M14" s="237">
        <f>SUM(M15:M19)</f>
        <v>0</v>
      </c>
      <c r="N14" s="226"/>
      <c r="O14" s="226">
        <f>SUM(O15:O19)</f>
        <v>7.5480000000000005E-2</v>
      </c>
      <c r="P14" s="226"/>
      <c r="Q14" s="226">
        <f>SUM(Q15:Q19)</f>
        <v>0</v>
      </c>
      <c r="R14" s="226"/>
      <c r="S14" s="226"/>
      <c r="T14" s="227"/>
      <c r="U14" s="226">
        <f>SUM(U15:U19)</f>
        <v>1.25</v>
      </c>
      <c r="AE14" t="s">
        <v>121</v>
      </c>
    </row>
    <row r="15" spans="1:60" ht="22.5" outlineLevel="1" x14ac:dyDescent="0.2">
      <c r="A15" s="214">
        <v>3</v>
      </c>
      <c r="B15" s="221" t="s">
        <v>131</v>
      </c>
      <c r="C15" s="269" t="s">
        <v>132</v>
      </c>
      <c r="D15" s="223" t="s">
        <v>133</v>
      </c>
      <c r="E15" s="230">
        <v>3.2</v>
      </c>
      <c r="F15" s="235">
        <f>H15+J15</f>
        <v>0</v>
      </c>
      <c r="G15" s="236">
        <f>ROUND(E15*F15,2)</f>
        <v>0</v>
      </c>
      <c r="H15" s="236"/>
      <c r="I15" s="236">
        <f>ROUND(E15*H15,2)</f>
        <v>0</v>
      </c>
      <c r="J15" s="236"/>
      <c r="K15" s="236">
        <f>ROUND(E15*J15,2)</f>
        <v>0</v>
      </c>
      <c r="L15" s="236">
        <v>21</v>
      </c>
      <c r="M15" s="236">
        <f>G15*(1+L15/100)</f>
        <v>0</v>
      </c>
      <c r="N15" s="223">
        <v>1.634E-2</v>
      </c>
      <c r="O15" s="223">
        <f>ROUND(E15*N15,5)</f>
        <v>5.2290000000000003E-2</v>
      </c>
      <c r="P15" s="223">
        <v>0</v>
      </c>
      <c r="Q15" s="223">
        <f>ROUND(E15*P15,5)</f>
        <v>0</v>
      </c>
      <c r="R15" s="223"/>
      <c r="S15" s="223"/>
      <c r="T15" s="224">
        <v>0.253</v>
      </c>
      <c r="U15" s="223">
        <f>ROUND(E15*T15,2)</f>
        <v>0.81</v>
      </c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125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22.5" outlineLevel="1" x14ac:dyDescent="0.2">
      <c r="A16" s="214"/>
      <c r="B16" s="221"/>
      <c r="C16" s="270" t="s">
        <v>134</v>
      </c>
      <c r="D16" s="225"/>
      <c r="E16" s="231">
        <v>3.2</v>
      </c>
      <c r="F16" s="236"/>
      <c r="G16" s="236"/>
      <c r="H16" s="236"/>
      <c r="I16" s="236"/>
      <c r="J16" s="236"/>
      <c r="K16" s="236"/>
      <c r="L16" s="236"/>
      <c r="M16" s="236"/>
      <c r="N16" s="223"/>
      <c r="O16" s="223"/>
      <c r="P16" s="223"/>
      <c r="Q16" s="223"/>
      <c r="R16" s="223"/>
      <c r="S16" s="223"/>
      <c r="T16" s="224"/>
      <c r="U16" s="223"/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127</v>
      </c>
      <c r="AF16" s="213">
        <v>0</v>
      </c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">
      <c r="A17" s="214">
        <v>4</v>
      </c>
      <c r="B17" s="221" t="s">
        <v>135</v>
      </c>
      <c r="C17" s="269" t="s">
        <v>136</v>
      </c>
      <c r="D17" s="223" t="s">
        <v>124</v>
      </c>
      <c r="E17" s="230">
        <v>0.48249999999999998</v>
      </c>
      <c r="F17" s="235">
        <f>H17+J17</f>
        <v>0</v>
      </c>
      <c r="G17" s="236">
        <f>ROUND(E17*F17,2)</f>
        <v>0</v>
      </c>
      <c r="H17" s="236"/>
      <c r="I17" s="236">
        <f>ROUND(E17*H17,2)</f>
        <v>0</v>
      </c>
      <c r="J17" s="236"/>
      <c r="K17" s="236">
        <f>ROUND(E17*J17,2)</f>
        <v>0</v>
      </c>
      <c r="L17" s="236">
        <v>21</v>
      </c>
      <c r="M17" s="236">
        <f>G17*(1+L17/100)</f>
        <v>0</v>
      </c>
      <c r="N17" s="223">
        <v>4.8059999999999999E-2</v>
      </c>
      <c r="O17" s="223">
        <f>ROUND(E17*N17,5)</f>
        <v>2.3189999999999999E-2</v>
      </c>
      <c r="P17" s="223">
        <v>0</v>
      </c>
      <c r="Q17" s="223">
        <f>ROUND(E17*P17,5)</f>
        <v>0</v>
      </c>
      <c r="R17" s="223"/>
      <c r="S17" s="223"/>
      <c r="T17" s="224">
        <v>0.91368000000000005</v>
      </c>
      <c r="U17" s="223">
        <f>ROUND(E17*T17,2)</f>
        <v>0.44</v>
      </c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125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2.5" outlineLevel="1" x14ac:dyDescent="0.2">
      <c r="A18" s="214"/>
      <c r="B18" s="221"/>
      <c r="C18" s="270" t="s">
        <v>137</v>
      </c>
      <c r="D18" s="225"/>
      <c r="E18" s="231">
        <v>0.32</v>
      </c>
      <c r="F18" s="236"/>
      <c r="G18" s="236"/>
      <c r="H18" s="236"/>
      <c r="I18" s="236"/>
      <c r="J18" s="236"/>
      <c r="K18" s="236"/>
      <c r="L18" s="236"/>
      <c r="M18" s="236"/>
      <c r="N18" s="223"/>
      <c r="O18" s="223"/>
      <c r="P18" s="223"/>
      <c r="Q18" s="223"/>
      <c r="R18" s="223"/>
      <c r="S18" s="223"/>
      <c r="T18" s="224"/>
      <c r="U18" s="223"/>
      <c r="V18" s="213"/>
      <c r="W18" s="213"/>
      <c r="X18" s="213"/>
      <c r="Y18" s="213"/>
      <c r="Z18" s="213"/>
      <c r="AA18" s="213"/>
      <c r="AB18" s="213"/>
      <c r="AC18" s="213"/>
      <c r="AD18" s="213"/>
      <c r="AE18" s="213" t="s">
        <v>127</v>
      </c>
      <c r="AF18" s="213">
        <v>0</v>
      </c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22.5" outlineLevel="1" x14ac:dyDescent="0.2">
      <c r="A19" s="214"/>
      <c r="B19" s="221"/>
      <c r="C19" s="270" t="s">
        <v>126</v>
      </c>
      <c r="D19" s="225"/>
      <c r="E19" s="231">
        <v>0.16250000000000001</v>
      </c>
      <c r="F19" s="236"/>
      <c r="G19" s="236"/>
      <c r="H19" s="236"/>
      <c r="I19" s="236"/>
      <c r="J19" s="236"/>
      <c r="K19" s="236"/>
      <c r="L19" s="236"/>
      <c r="M19" s="236"/>
      <c r="N19" s="223"/>
      <c r="O19" s="223"/>
      <c r="P19" s="223"/>
      <c r="Q19" s="223"/>
      <c r="R19" s="223"/>
      <c r="S19" s="223"/>
      <c r="T19" s="224"/>
      <c r="U19" s="223"/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127</v>
      </c>
      <c r="AF19" s="213">
        <v>0</v>
      </c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x14ac:dyDescent="0.2">
      <c r="A20" s="215" t="s">
        <v>120</v>
      </c>
      <c r="B20" s="222" t="s">
        <v>65</v>
      </c>
      <c r="C20" s="271" t="s">
        <v>66</v>
      </c>
      <c r="D20" s="226"/>
      <c r="E20" s="232"/>
      <c r="F20" s="237"/>
      <c r="G20" s="237">
        <f>SUMIF(AE21:AE23,"&lt;&gt;NOR",G21:G23)</f>
        <v>0</v>
      </c>
      <c r="H20" s="237"/>
      <c r="I20" s="237">
        <f>SUM(I21:I23)</f>
        <v>0</v>
      </c>
      <c r="J20" s="237"/>
      <c r="K20" s="237">
        <f>SUM(K21:K23)</f>
        <v>0</v>
      </c>
      <c r="L20" s="237"/>
      <c r="M20" s="237">
        <f>SUM(M21:M23)</f>
        <v>0</v>
      </c>
      <c r="N20" s="226"/>
      <c r="O20" s="226">
        <f>SUM(O21:O23)</f>
        <v>0.88522000000000001</v>
      </c>
      <c r="P20" s="226"/>
      <c r="Q20" s="226">
        <f>SUM(Q21:Q23)</f>
        <v>0</v>
      </c>
      <c r="R20" s="226"/>
      <c r="S20" s="226"/>
      <c r="T20" s="227"/>
      <c r="U20" s="226">
        <f>SUM(U21:U23)</f>
        <v>1.1299999999999999</v>
      </c>
      <c r="AE20" t="s">
        <v>121</v>
      </c>
    </row>
    <row r="21" spans="1:60" outlineLevel="1" x14ac:dyDescent="0.2">
      <c r="A21" s="214">
        <v>5</v>
      </c>
      <c r="B21" s="221" t="s">
        <v>138</v>
      </c>
      <c r="C21" s="269" t="s">
        <v>139</v>
      </c>
      <c r="D21" s="223" t="s">
        <v>140</v>
      </c>
      <c r="E21" s="230">
        <v>0.35058144000000002</v>
      </c>
      <c r="F21" s="235">
        <f>H21+J21</f>
        <v>0</v>
      </c>
      <c r="G21" s="236">
        <f>ROUND(E21*F21,2)</f>
        <v>0</v>
      </c>
      <c r="H21" s="236"/>
      <c r="I21" s="236">
        <f>ROUND(E21*H21,2)</f>
        <v>0</v>
      </c>
      <c r="J21" s="236"/>
      <c r="K21" s="236">
        <f>ROUND(E21*J21,2)</f>
        <v>0</v>
      </c>
      <c r="L21" s="236">
        <v>21</v>
      </c>
      <c r="M21" s="236">
        <f>G21*(1+L21/100)</f>
        <v>0</v>
      </c>
      <c r="N21" s="223">
        <v>2.5249999999999999</v>
      </c>
      <c r="O21" s="223">
        <f>ROUND(E21*N21,5)</f>
        <v>0.88522000000000001</v>
      </c>
      <c r="P21" s="223">
        <v>0</v>
      </c>
      <c r="Q21" s="223">
        <f>ROUND(E21*P21,5)</f>
        <v>0</v>
      </c>
      <c r="R21" s="223"/>
      <c r="S21" s="223"/>
      <c r="T21" s="224">
        <v>3.2130000000000001</v>
      </c>
      <c r="U21" s="223">
        <f>ROUND(E21*T21,2)</f>
        <v>1.1299999999999999</v>
      </c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125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ht="33.75" outlineLevel="1" x14ac:dyDescent="0.2">
      <c r="A22" s="214"/>
      <c r="B22" s="221"/>
      <c r="C22" s="270" t="s">
        <v>141</v>
      </c>
      <c r="D22" s="225"/>
      <c r="E22" s="231">
        <v>0.34739999999999999</v>
      </c>
      <c r="F22" s="236"/>
      <c r="G22" s="236"/>
      <c r="H22" s="236"/>
      <c r="I22" s="236"/>
      <c r="J22" s="236"/>
      <c r="K22" s="236"/>
      <c r="L22" s="236"/>
      <c r="M22" s="236"/>
      <c r="N22" s="223"/>
      <c r="O22" s="223"/>
      <c r="P22" s="223"/>
      <c r="Q22" s="223"/>
      <c r="R22" s="223"/>
      <c r="S22" s="223"/>
      <c r="T22" s="224"/>
      <c r="U22" s="223"/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127</v>
      </c>
      <c r="AF22" s="213">
        <v>0</v>
      </c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ht="22.5" outlineLevel="1" x14ac:dyDescent="0.2">
      <c r="A23" s="214"/>
      <c r="B23" s="221"/>
      <c r="C23" s="270" t="s">
        <v>142</v>
      </c>
      <c r="D23" s="225"/>
      <c r="E23" s="231">
        <v>3.1814399999999998E-3</v>
      </c>
      <c r="F23" s="236"/>
      <c r="G23" s="236"/>
      <c r="H23" s="236"/>
      <c r="I23" s="236"/>
      <c r="J23" s="236"/>
      <c r="K23" s="236"/>
      <c r="L23" s="236"/>
      <c r="M23" s="236"/>
      <c r="N23" s="223"/>
      <c r="O23" s="223"/>
      <c r="P23" s="223"/>
      <c r="Q23" s="223"/>
      <c r="R23" s="223"/>
      <c r="S23" s="223"/>
      <c r="T23" s="224"/>
      <c r="U23" s="223"/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127</v>
      </c>
      <c r="AF23" s="213">
        <v>0</v>
      </c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x14ac:dyDescent="0.2">
      <c r="A24" s="215" t="s">
        <v>120</v>
      </c>
      <c r="B24" s="222" t="s">
        <v>67</v>
      </c>
      <c r="C24" s="271" t="s">
        <v>68</v>
      </c>
      <c r="D24" s="226"/>
      <c r="E24" s="232"/>
      <c r="F24" s="237"/>
      <c r="G24" s="237">
        <f>SUMIF(AE25:AE26,"&lt;&gt;NOR",G25:G26)</f>
        <v>0</v>
      </c>
      <c r="H24" s="237"/>
      <c r="I24" s="237">
        <f>SUM(I25:I26)</f>
        <v>0</v>
      </c>
      <c r="J24" s="237"/>
      <c r="K24" s="237">
        <f>SUM(K25:K26)</f>
        <v>0</v>
      </c>
      <c r="L24" s="237"/>
      <c r="M24" s="237">
        <f>SUM(M25:M26)</f>
        <v>0</v>
      </c>
      <c r="N24" s="226"/>
      <c r="O24" s="226">
        <f>SUM(O25:O26)</f>
        <v>1.422E-2</v>
      </c>
      <c r="P24" s="226"/>
      <c r="Q24" s="226">
        <f>SUM(Q25:Q26)</f>
        <v>0</v>
      </c>
      <c r="R24" s="226"/>
      <c r="S24" s="226"/>
      <c r="T24" s="227"/>
      <c r="U24" s="226">
        <f>SUM(U25:U26)</f>
        <v>1.93</v>
      </c>
      <c r="AE24" t="s">
        <v>121</v>
      </c>
    </row>
    <row r="25" spans="1:60" outlineLevel="1" x14ac:dyDescent="0.2">
      <c r="A25" s="214">
        <v>6</v>
      </c>
      <c r="B25" s="221" t="s">
        <v>143</v>
      </c>
      <c r="C25" s="269" t="s">
        <v>144</v>
      </c>
      <c r="D25" s="223" t="s">
        <v>124</v>
      </c>
      <c r="E25" s="230">
        <v>9</v>
      </c>
      <c r="F25" s="235">
        <f>H25+J25</f>
        <v>0</v>
      </c>
      <c r="G25" s="236">
        <f>ROUND(E25*F25,2)</f>
        <v>0</v>
      </c>
      <c r="H25" s="236"/>
      <c r="I25" s="236">
        <f>ROUND(E25*H25,2)</f>
        <v>0</v>
      </c>
      <c r="J25" s="236"/>
      <c r="K25" s="236">
        <f>ROUND(E25*J25,2)</f>
        <v>0</v>
      </c>
      <c r="L25" s="236">
        <v>21</v>
      </c>
      <c r="M25" s="236">
        <f>G25*(1+L25/100)</f>
        <v>0</v>
      </c>
      <c r="N25" s="223">
        <v>1.58E-3</v>
      </c>
      <c r="O25" s="223">
        <f>ROUND(E25*N25,5)</f>
        <v>1.422E-2</v>
      </c>
      <c r="P25" s="223">
        <v>0</v>
      </c>
      <c r="Q25" s="223">
        <f>ROUND(E25*P25,5)</f>
        <v>0</v>
      </c>
      <c r="R25" s="223"/>
      <c r="S25" s="223"/>
      <c r="T25" s="224">
        <v>0.214</v>
      </c>
      <c r="U25" s="223">
        <f>ROUND(E25*T25,2)</f>
        <v>1.93</v>
      </c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125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ht="22.5" outlineLevel="1" x14ac:dyDescent="0.2">
      <c r="A26" s="214"/>
      <c r="B26" s="221"/>
      <c r="C26" s="270" t="s">
        <v>145</v>
      </c>
      <c r="D26" s="225"/>
      <c r="E26" s="231">
        <v>9</v>
      </c>
      <c r="F26" s="236"/>
      <c r="G26" s="236"/>
      <c r="H26" s="236"/>
      <c r="I26" s="236"/>
      <c r="J26" s="236"/>
      <c r="K26" s="236"/>
      <c r="L26" s="236"/>
      <c r="M26" s="236"/>
      <c r="N26" s="223"/>
      <c r="O26" s="223"/>
      <c r="P26" s="223"/>
      <c r="Q26" s="223"/>
      <c r="R26" s="223"/>
      <c r="S26" s="223"/>
      <c r="T26" s="224"/>
      <c r="U26" s="223"/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127</v>
      </c>
      <c r="AF26" s="213">
        <v>0</v>
      </c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x14ac:dyDescent="0.2">
      <c r="A27" s="215" t="s">
        <v>120</v>
      </c>
      <c r="B27" s="222" t="s">
        <v>69</v>
      </c>
      <c r="C27" s="271" t="s">
        <v>70</v>
      </c>
      <c r="D27" s="226"/>
      <c r="E27" s="232"/>
      <c r="F27" s="237"/>
      <c r="G27" s="237">
        <f>SUMIF(AE28:AE35,"&lt;&gt;NOR",G28:G35)</f>
        <v>0</v>
      </c>
      <c r="H27" s="237"/>
      <c r="I27" s="237">
        <f>SUM(I28:I35)</f>
        <v>0</v>
      </c>
      <c r="J27" s="237"/>
      <c r="K27" s="237">
        <f>SUM(K28:K35)</f>
        <v>0</v>
      </c>
      <c r="L27" s="237"/>
      <c r="M27" s="237">
        <f>SUM(M28:M35)</f>
        <v>0</v>
      </c>
      <c r="N27" s="226"/>
      <c r="O27" s="226">
        <f>SUM(O28:O35)</f>
        <v>8.9840000000000003E-2</v>
      </c>
      <c r="P27" s="226"/>
      <c r="Q27" s="226">
        <f>SUM(Q28:Q35)</f>
        <v>0</v>
      </c>
      <c r="R27" s="226"/>
      <c r="S27" s="226"/>
      <c r="T27" s="227"/>
      <c r="U27" s="226">
        <f>SUM(U28:U35)</f>
        <v>86.249999999999986</v>
      </c>
      <c r="AE27" t="s">
        <v>121</v>
      </c>
    </row>
    <row r="28" spans="1:60" outlineLevel="1" x14ac:dyDescent="0.2">
      <c r="A28" s="214">
        <v>7</v>
      </c>
      <c r="B28" s="221" t="s">
        <v>146</v>
      </c>
      <c r="C28" s="269" t="s">
        <v>147</v>
      </c>
      <c r="D28" s="223" t="s">
        <v>124</v>
      </c>
      <c r="E28" s="230">
        <v>260</v>
      </c>
      <c r="F28" s="235">
        <f>H28+J28</f>
        <v>0</v>
      </c>
      <c r="G28" s="236">
        <f>ROUND(E28*F28,2)</f>
        <v>0</v>
      </c>
      <c r="H28" s="236"/>
      <c r="I28" s="236">
        <f>ROUND(E28*H28,2)</f>
        <v>0</v>
      </c>
      <c r="J28" s="236"/>
      <c r="K28" s="236">
        <f>ROUND(E28*J28,2)</f>
        <v>0</v>
      </c>
      <c r="L28" s="236">
        <v>21</v>
      </c>
      <c r="M28" s="236">
        <f>G28*(1+L28/100)</f>
        <v>0</v>
      </c>
      <c r="N28" s="223">
        <v>4.0000000000000003E-5</v>
      </c>
      <c r="O28" s="223">
        <f>ROUND(E28*N28,5)</f>
        <v>1.04E-2</v>
      </c>
      <c r="P28" s="223">
        <v>0</v>
      </c>
      <c r="Q28" s="223">
        <f>ROUND(E28*P28,5)</f>
        <v>0</v>
      </c>
      <c r="R28" s="223"/>
      <c r="S28" s="223"/>
      <c r="T28" s="224">
        <v>0.308</v>
      </c>
      <c r="U28" s="223">
        <f>ROUND(E28*T28,2)</f>
        <v>80.08</v>
      </c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125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">
      <c r="A29" s="214"/>
      <c r="B29" s="221"/>
      <c r="C29" s="272" t="s">
        <v>148</v>
      </c>
      <c r="D29" s="228"/>
      <c r="E29" s="233"/>
      <c r="F29" s="238"/>
      <c r="G29" s="239"/>
      <c r="H29" s="236"/>
      <c r="I29" s="236"/>
      <c r="J29" s="236"/>
      <c r="K29" s="236"/>
      <c r="L29" s="236"/>
      <c r="M29" s="236"/>
      <c r="N29" s="223"/>
      <c r="O29" s="223"/>
      <c r="P29" s="223"/>
      <c r="Q29" s="223"/>
      <c r="R29" s="223"/>
      <c r="S29" s="223"/>
      <c r="T29" s="224"/>
      <c r="U29" s="223"/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149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6" t="str">
        <f>C29</f>
        <v>Výměra této položky je určena plochou místa prací a komunikačními trasami.</v>
      </c>
      <c r="BB29" s="213"/>
      <c r="BC29" s="213"/>
      <c r="BD29" s="213"/>
      <c r="BE29" s="213"/>
      <c r="BF29" s="213"/>
      <c r="BG29" s="213"/>
      <c r="BH29" s="213"/>
    </row>
    <row r="30" spans="1:60" ht="22.5" outlineLevel="1" x14ac:dyDescent="0.2">
      <c r="A30" s="214"/>
      <c r="B30" s="221"/>
      <c r="C30" s="272" t="s">
        <v>150</v>
      </c>
      <c r="D30" s="228"/>
      <c r="E30" s="233"/>
      <c r="F30" s="238"/>
      <c r="G30" s="239"/>
      <c r="H30" s="236"/>
      <c r="I30" s="236"/>
      <c r="J30" s="236"/>
      <c r="K30" s="236"/>
      <c r="L30" s="236"/>
      <c r="M30" s="236"/>
      <c r="N30" s="223"/>
      <c r="O30" s="223"/>
      <c r="P30" s="223"/>
      <c r="Q30" s="223"/>
      <c r="R30" s="223"/>
      <c r="S30" s="223"/>
      <c r="T30" s="224"/>
      <c r="U30" s="223"/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149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6" t="str">
        <f>C30</f>
        <v>Obsah položky: zametení a umytí podlah, dlažeb, obkladů, schodů v místnostech, chodbách a schodištích.</v>
      </c>
      <c r="BB30" s="213"/>
      <c r="BC30" s="213"/>
      <c r="BD30" s="213"/>
      <c r="BE30" s="213"/>
      <c r="BF30" s="213"/>
      <c r="BG30" s="213"/>
      <c r="BH30" s="213"/>
    </row>
    <row r="31" spans="1:60" outlineLevel="1" x14ac:dyDescent="0.2">
      <c r="A31" s="214"/>
      <c r="B31" s="221"/>
      <c r="C31" s="270" t="s">
        <v>151</v>
      </c>
      <c r="D31" s="225"/>
      <c r="E31" s="231">
        <v>260</v>
      </c>
      <c r="F31" s="236"/>
      <c r="G31" s="236"/>
      <c r="H31" s="236"/>
      <c r="I31" s="236"/>
      <c r="J31" s="236"/>
      <c r="K31" s="236"/>
      <c r="L31" s="236"/>
      <c r="M31" s="236"/>
      <c r="N31" s="223"/>
      <c r="O31" s="223"/>
      <c r="P31" s="223"/>
      <c r="Q31" s="223"/>
      <c r="R31" s="223"/>
      <c r="S31" s="223"/>
      <c r="T31" s="224"/>
      <c r="U31" s="223"/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127</v>
      </c>
      <c r="AF31" s="213">
        <v>0</v>
      </c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 x14ac:dyDescent="0.2">
      <c r="A32" s="214">
        <v>8</v>
      </c>
      <c r="B32" s="221" t="s">
        <v>152</v>
      </c>
      <c r="C32" s="269" t="s">
        <v>153</v>
      </c>
      <c r="D32" s="223" t="s">
        <v>133</v>
      </c>
      <c r="E32" s="230">
        <v>2.4500000000000002</v>
      </c>
      <c r="F32" s="235">
        <f>H32+J32</f>
        <v>0</v>
      </c>
      <c r="G32" s="236">
        <f>ROUND(E32*F32,2)</f>
        <v>0</v>
      </c>
      <c r="H32" s="236"/>
      <c r="I32" s="236">
        <f>ROUND(E32*H32,2)</f>
        <v>0</v>
      </c>
      <c r="J32" s="236"/>
      <c r="K32" s="236">
        <f>ROUND(E32*J32,2)</f>
        <v>0</v>
      </c>
      <c r="L32" s="236">
        <v>21</v>
      </c>
      <c r="M32" s="236">
        <f>G32*(1+L32/100)</f>
        <v>0</v>
      </c>
      <c r="N32" s="223">
        <v>1.272E-2</v>
      </c>
      <c r="O32" s="223">
        <f>ROUND(E32*N32,5)</f>
        <v>3.116E-2</v>
      </c>
      <c r="P32" s="223">
        <v>0</v>
      </c>
      <c r="Q32" s="223">
        <f>ROUND(E32*P32,5)</f>
        <v>0</v>
      </c>
      <c r="R32" s="223"/>
      <c r="S32" s="223"/>
      <c r="T32" s="224">
        <v>1.05</v>
      </c>
      <c r="U32" s="223">
        <f>ROUND(E32*T32,2)</f>
        <v>2.57</v>
      </c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125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ht="22.5" outlineLevel="1" x14ac:dyDescent="0.2">
      <c r="A33" s="214"/>
      <c r="B33" s="221"/>
      <c r="C33" s="270" t="s">
        <v>154</v>
      </c>
      <c r="D33" s="225"/>
      <c r="E33" s="231">
        <v>2.4500000000000002</v>
      </c>
      <c r="F33" s="236"/>
      <c r="G33" s="236"/>
      <c r="H33" s="236"/>
      <c r="I33" s="236"/>
      <c r="J33" s="236"/>
      <c r="K33" s="236"/>
      <c r="L33" s="236"/>
      <c r="M33" s="236"/>
      <c r="N33" s="223"/>
      <c r="O33" s="223"/>
      <c r="P33" s="223"/>
      <c r="Q33" s="223"/>
      <c r="R33" s="223"/>
      <c r="S33" s="223"/>
      <c r="T33" s="224"/>
      <c r="U33" s="223"/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127</v>
      </c>
      <c r="AF33" s="213">
        <v>0</v>
      </c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">
      <c r="A34" s="214">
        <v>9</v>
      </c>
      <c r="B34" s="221" t="s">
        <v>155</v>
      </c>
      <c r="C34" s="269" t="s">
        <v>156</v>
      </c>
      <c r="D34" s="223" t="s">
        <v>133</v>
      </c>
      <c r="E34" s="230">
        <v>2.5</v>
      </c>
      <c r="F34" s="235">
        <f>H34+J34</f>
        <v>0</v>
      </c>
      <c r="G34" s="236">
        <f>ROUND(E34*F34,2)</f>
        <v>0</v>
      </c>
      <c r="H34" s="236"/>
      <c r="I34" s="236">
        <f>ROUND(E34*H34,2)</f>
        <v>0</v>
      </c>
      <c r="J34" s="236"/>
      <c r="K34" s="236">
        <f>ROUND(E34*J34,2)</f>
        <v>0</v>
      </c>
      <c r="L34" s="236">
        <v>21</v>
      </c>
      <c r="M34" s="236">
        <f>G34*(1+L34/100)</f>
        <v>0</v>
      </c>
      <c r="N34" s="223">
        <v>1.9310000000000001E-2</v>
      </c>
      <c r="O34" s="223">
        <f>ROUND(E34*N34,5)</f>
        <v>4.8280000000000003E-2</v>
      </c>
      <c r="P34" s="223">
        <v>0</v>
      </c>
      <c r="Q34" s="223">
        <f>ROUND(E34*P34,5)</f>
        <v>0</v>
      </c>
      <c r="R34" s="223"/>
      <c r="S34" s="223"/>
      <c r="T34" s="224">
        <v>1.44</v>
      </c>
      <c r="U34" s="223">
        <f>ROUND(E34*T34,2)</f>
        <v>3.6</v>
      </c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125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ht="22.5" outlineLevel="1" x14ac:dyDescent="0.2">
      <c r="A35" s="214"/>
      <c r="B35" s="221"/>
      <c r="C35" s="270" t="s">
        <v>157</v>
      </c>
      <c r="D35" s="225"/>
      <c r="E35" s="231">
        <v>2.5</v>
      </c>
      <c r="F35" s="236"/>
      <c r="G35" s="236"/>
      <c r="H35" s="236"/>
      <c r="I35" s="236"/>
      <c r="J35" s="236"/>
      <c r="K35" s="236"/>
      <c r="L35" s="236"/>
      <c r="M35" s="236"/>
      <c r="N35" s="223"/>
      <c r="O35" s="223"/>
      <c r="P35" s="223"/>
      <c r="Q35" s="223"/>
      <c r="R35" s="223"/>
      <c r="S35" s="223"/>
      <c r="T35" s="224"/>
      <c r="U35" s="223"/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127</v>
      </c>
      <c r="AF35" s="213">
        <v>0</v>
      </c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x14ac:dyDescent="0.2">
      <c r="A36" s="215" t="s">
        <v>120</v>
      </c>
      <c r="B36" s="222" t="s">
        <v>71</v>
      </c>
      <c r="C36" s="271" t="s">
        <v>72</v>
      </c>
      <c r="D36" s="226"/>
      <c r="E36" s="232"/>
      <c r="F36" s="237"/>
      <c r="G36" s="237">
        <f>SUMIF(AE37:AE46,"&lt;&gt;NOR",G37:G46)</f>
        <v>0</v>
      </c>
      <c r="H36" s="237"/>
      <c r="I36" s="237">
        <f>SUM(I37:I46)</f>
        <v>0</v>
      </c>
      <c r="J36" s="237"/>
      <c r="K36" s="237">
        <f>SUM(K37:K46)</f>
        <v>0</v>
      </c>
      <c r="L36" s="237"/>
      <c r="M36" s="237">
        <f>SUM(M37:M46)</f>
        <v>0</v>
      </c>
      <c r="N36" s="226"/>
      <c r="O36" s="226">
        <f>SUM(O37:O46)</f>
        <v>1.0499999999999999E-3</v>
      </c>
      <c r="P36" s="226"/>
      <c r="Q36" s="226">
        <f>SUM(Q37:Q46)</f>
        <v>1.49257</v>
      </c>
      <c r="R36" s="226"/>
      <c r="S36" s="226"/>
      <c r="T36" s="227"/>
      <c r="U36" s="226">
        <f>SUM(U37:U46)</f>
        <v>5.25</v>
      </c>
      <c r="AE36" t="s">
        <v>121</v>
      </c>
    </row>
    <row r="37" spans="1:60" ht="22.5" outlineLevel="1" x14ac:dyDescent="0.2">
      <c r="A37" s="214">
        <v>10</v>
      </c>
      <c r="B37" s="221" t="s">
        <v>158</v>
      </c>
      <c r="C37" s="269" t="s">
        <v>159</v>
      </c>
      <c r="D37" s="223" t="s">
        <v>124</v>
      </c>
      <c r="E37" s="230">
        <v>3.1875</v>
      </c>
      <c r="F37" s="235">
        <f>H37+J37</f>
        <v>0</v>
      </c>
      <c r="G37" s="236">
        <f>ROUND(E37*F37,2)</f>
        <v>0</v>
      </c>
      <c r="H37" s="236"/>
      <c r="I37" s="236">
        <f>ROUND(E37*H37,2)</f>
        <v>0</v>
      </c>
      <c r="J37" s="236"/>
      <c r="K37" s="236">
        <f>ROUND(E37*J37,2)</f>
        <v>0</v>
      </c>
      <c r="L37" s="236">
        <v>21</v>
      </c>
      <c r="M37" s="236">
        <f>G37*(1+L37/100)</f>
        <v>0</v>
      </c>
      <c r="N37" s="223">
        <v>3.3E-4</v>
      </c>
      <c r="O37" s="223">
        <f>ROUND(E37*N37,5)</f>
        <v>1.0499999999999999E-3</v>
      </c>
      <c r="P37" s="223">
        <v>2.198E-2</v>
      </c>
      <c r="Q37" s="223">
        <f>ROUND(E37*P37,5)</f>
        <v>7.0059999999999997E-2</v>
      </c>
      <c r="R37" s="223"/>
      <c r="S37" s="223"/>
      <c r="T37" s="224">
        <v>0.32500000000000001</v>
      </c>
      <c r="U37" s="223">
        <f>ROUND(E37*T37,2)</f>
        <v>1.04</v>
      </c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125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ht="22.5" outlineLevel="1" x14ac:dyDescent="0.2">
      <c r="A38" s="214"/>
      <c r="B38" s="221"/>
      <c r="C38" s="270" t="s">
        <v>160</v>
      </c>
      <c r="D38" s="225"/>
      <c r="E38" s="231">
        <v>3.0249999999999999</v>
      </c>
      <c r="F38" s="236"/>
      <c r="G38" s="236"/>
      <c r="H38" s="236"/>
      <c r="I38" s="236"/>
      <c r="J38" s="236"/>
      <c r="K38" s="236"/>
      <c r="L38" s="236"/>
      <c r="M38" s="236"/>
      <c r="N38" s="223"/>
      <c r="O38" s="223"/>
      <c r="P38" s="223"/>
      <c r="Q38" s="223"/>
      <c r="R38" s="223"/>
      <c r="S38" s="223"/>
      <c r="T38" s="224"/>
      <c r="U38" s="223"/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127</v>
      </c>
      <c r="AF38" s="213">
        <v>0</v>
      </c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ht="22.5" outlineLevel="1" x14ac:dyDescent="0.2">
      <c r="A39" s="214"/>
      <c r="B39" s="221"/>
      <c r="C39" s="270" t="s">
        <v>161</v>
      </c>
      <c r="D39" s="225"/>
      <c r="E39" s="231">
        <v>0.16250000000000001</v>
      </c>
      <c r="F39" s="236"/>
      <c r="G39" s="236"/>
      <c r="H39" s="236"/>
      <c r="I39" s="236"/>
      <c r="J39" s="236"/>
      <c r="K39" s="236"/>
      <c r="L39" s="236"/>
      <c r="M39" s="236"/>
      <c r="N39" s="223"/>
      <c r="O39" s="223"/>
      <c r="P39" s="223"/>
      <c r="Q39" s="223"/>
      <c r="R39" s="223"/>
      <c r="S39" s="223"/>
      <c r="T39" s="224"/>
      <c r="U39" s="223"/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127</v>
      </c>
      <c r="AF39" s="213">
        <v>0</v>
      </c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ht="22.5" outlineLevel="1" x14ac:dyDescent="0.2">
      <c r="A40" s="214">
        <v>11</v>
      </c>
      <c r="B40" s="221" t="s">
        <v>162</v>
      </c>
      <c r="C40" s="269" t="s">
        <v>163</v>
      </c>
      <c r="D40" s="223" t="s">
        <v>140</v>
      </c>
      <c r="E40" s="230">
        <v>0.44128000000000001</v>
      </c>
      <c r="F40" s="235">
        <f>H40+J40</f>
        <v>0</v>
      </c>
      <c r="G40" s="236">
        <f>ROUND(E40*F40,2)</f>
        <v>0</v>
      </c>
      <c r="H40" s="236"/>
      <c r="I40" s="236">
        <f>ROUND(E40*H40,2)</f>
        <v>0</v>
      </c>
      <c r="J40" s="236"/>
      <c r="K40" s="236">
        <f>ROUND(E40*J40,2)</f>
        <v>0</v>
      </c>
      <c r="L40" s="236">
        <v>21</v>
      </c>
      <c r="M40" s="236">
        <f>G40*(1+L40/100)</f>
        <v>0</v>
      </c>
      <c r="N40" s="223">
        <v>0</v>
      </c>
      <c r="O40" s="223">
        <f>ROUND(E40*N40,5)</f>
        <v>0</v>
      </c>
      <c r="P40" s="223">
        <v>2.2000000000000002</v>
      </c>
      <c r="Q40" s="223">
        <f>ROUND(E40*P40,5)</f>
        <v>0.97082000000000002</v>
      </c>
      <c r="R40" s="223"/>
      <c r="S40" s="223"/>
      <c r="T40" s="224">
        <v>5.0750000000000002</v>
      </c>
      <c r="U40" s="223">
        <f>ROUND(E40*T40,2)</f>
        <v>2.2400000000000002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125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ht="22.5" outlineLevel="1" x14ac:dyDescent="0.2">
      <c r="A41" s="214"/>
      <c r="B41" s="221"/>
      <c r="C41" s="270" t="s">
        <v>164</v>
      </c>
      <c r="D41" s="225"/>
      <c r="E41" s="231">
        <v>0.33072000000000001</v>
      </c>
      <c r="F41" s="236"/>
      <c r="G41" s="236"/>
      <c r="H41" s="236"/>
      <c r="I41" s="236"/>
      <c r="J41" s="236"/>
      <c r="K41" s="236"/>
      <c r="L41" s="236"/>
      <c r="M41" s="236"/>
      <c r="N41" s="223"/>
      <c r="O41" s="223"/>
      <c r="P41" s="223"/>
      <c r="Q41" s="223"/>
      <c r="R41" s="223"/>
      <c r="S41" s="223"/>
      <c r="T41" s="224"/>
      <c r="U41" s="223"/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127</v>
      </c>
      <c r="AF41" s="213">
        <v>0</v>
      </c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ht="22.5" outlineLevel="1" x14ac:dyDescent="0.2">
      <c r="A42" s="214"/>
      <c r="B42" s="221"/>
      <c r="C42" s="270" t="s">
        <v>165</v>
      </c>
      <c r="D42" s="225"/>
      <c r="E42" s="231">
        <v>0.11056000000000001</v>
      </c>
      <c r="F42" s="236"/>
      <c r="G42" s="236"/>
      <c r="H42" s="236"/>
      <c r="I42" s="236"/>
      <c r="J42" s="236"/>
      <c r="K42" s="236"/>
      <c r="L42" s="236"/>
      <c r="M42" s="236"/>
      <c r="N42" s="223"/>
      <c r="O42" s="223"/>
      <c r="P42" s="223"/>
      <c r="Q42" s="223"/>
      <c r="R42" s="223"/>
      <c r="S42" s="223"/>
      <c r="T42" s="224"/>
      <c r="U42" s="223"/>
      <c r="V42" s="213"/>
      <c r="W42" s="213"/>
      <c r="X42" s="213"/>
      <c r="Y42" s="213"/>
      <c r="Z42" s="213"/>
      <c r="AA42" s="213"/>
      <c r="AB42" s="213"/>
      <c r="AC42" s="213"/>
      <c r="AD42" s="213"/>
      <c r="AE42" s="213" t="s">
        <v>127</v>
      </c>
      <c r="AF42" s="213">
        <v>0</v>
      </c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1" x14ac:dyDescent="0.2">
      <c r="A43" s="214">
        <v>12</v>
      </c>
      <c r="B43" s="221" t="s">
        <v>166</v>
      </c>
      <c r="C43" s="269" t="s">
        <v>167</v>
      </c>
      <c r="D43" s="223" t="s">
        <v>124</v>
      </c>
      <c r="E43" s="230">
        <v>12.72</v>
      </c>
      <c r="F43" s="235">
        <f>H43+J43</f>
        <v>0</v>
      </c>
      <c r="G43" s="236">
        <f>ROUND(E43*F43,2)</f>
        <v>0</v>
      </c>
      <c r="H43" s="236"/>
      <c r="I43" s="236">
        <f>ROUND(E43*H43,2)</f>
        <v>0</v>
      </c>
      <c r="J43" s="236"/>
      <c r="K43" s="236">
        <f>ROUND(E43*J43,2)</f>
        <v>0</v>
      </c>
      <c r="L43" s="236">
        <v>21</v>
      </c>
      <c r="M43" s="236">
        <f>G43*(1+L43/100)</f>
        <v>0</v>
      </c>
      <c r="N43" s="223">
        <v>0</v>
      </c>
      <c r="O43" s="223">
        <f>ROUND(E43*N43,5)</f>
        <v>0</v>
      </c>
      <c r="P43" s="223">
        <v>2.5510000000000001E-2</v>
      </c>
      <c r="Q43" s="223">
        <f>ROUND(E43*P43,5)</f>
        <v>0.32449</v>
      </c>
      <c r="R43" s="223"/>
      <c r="S43" s="223"/>
      <c r="T43" s="224">
        <v>0.11550000000000001</v>
      </c>
      <c r="U43" s="223">
        <f>ROUND(E43*T43,2)</f>
        <v>1.47</v>
      </c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125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ht="22.5" outlineLevel="1" x14ac:dyDescent="0.2">
      <c r="A44" s="214"/>
      <c r="B44" s="221"/>
      <c r="C44" s="270" t="s">
        <v>168</v>
      </c>
      <c r="D44" s="225"/>
      <c r="E44" s="231">
        <v>12.72</v>
      </c>
      <c r="F44" s="236"/>
      <c r="G44" s="236"/>
      <c r="H44" s="236"/>
      <c r="I44" s="236"/>
      <c r="J44" s="236"/>
      <c r="K44" s="236"/>
      <c r="L44" s="236"/>
      <c r="M44" s="236"/>
      <c r="N44" s="223"/>
      <c r="O44" s="223"/>
      <c r="P44" s="223"/>
      <c r="Q44" s="223"/>
      <c r="R44" s="223"/>
      <c r="S44" s="223"/>
      <c r="T44" s="224"/>
      <c r="U44" s="223"/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127</v>
      </c>
      <c r="AF44" s="213">
        <v>0</v>
      </c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ht="22.5" outlineLevel="1" x14ac:dyDescent="0.2">
      <c r="A45" s="214">
        <v>13</v>
      </c>
      <c r="B45" s="221" t="s">
        <v>169</v>
      </c>
      <c r="C45" s="269" t="s">
        <v>170</v>
      </c>
      <c r="D45" s="223" t="s">
        <v>124</v>
      </c>
      <c r="E45" s="230">
        <v>6.36</v>
      </c>
      <c r="F45" s="235">
        <f>H45+J45</f>
        <v>0</v>
      </c>
      <c r="G45" s="236">
        <f>ROUND(E45*F45,2)</f>
        <v>0</v>
      </c>
      <c r="H45" s="236"/>
      <c r="I45" s="236">
        <f>ROUND(E45*H45,2)</f>
        <v>0</v>
      </c>
      <c r="J45" s="236"/>
      <c r="K45" s="236">
        <f>ROUND(E45*J45,2)</f>
        <v>0</v>
      </c>
      <c r="L45" s="236">
        <v>21</v>
      </c>
      <c r="M45" s="236">
        <f>G45*(1+L45/100)</f>
        <v>0</v>
      </c>
      <c r="N45" s="223">
        <v>0</v>
      </c>
      <c r="O45" s="223">
        <f>ROUND(E45*N45,5)</f>
        <v>0</v>
      </c>
      <c r="P45" s="223">
        <v>0.02</v>
      </c>
      <c r="Q45" s="223">
        <f>ROUND(E45*P45,5)</f>
        <v>0.12720000000000001</v>
      </c>
      <c r="R45" s="223"/>
      <c r="S45" s="223"/>
      <c r="T45" s="224">
        <v>7.8E-2</v>
      </c>
      <c r="U45" s="223">
        <f>ROUND(E45*T45,2)</f>
        <v>0.5</v>
      </c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125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ht="22.5" outlineLevel="1" x14ac:dyDescent="0.2">
      <c r="A46" s="214"/>
      <c r="B46" s="221"/>
      <c r="C46" s="270" t="s">
        <v>171</v>
      </c>
      <c r="D46" s="225"/>
      <c r="E46" s="231">
        <v>6.36</v>
      </c>
      <c r="F46" s="236"/>
      <c r="G46" s="236"/>
      <c r="H46" s="236"/>
      <c r="I46" s="236"/>
      <c r="J46" s="236"/>
      <c r="K46" s="236"/>
      <c r="L46" s="236"/>
      <c r="M46" s="236"/>
      <c r="N46" s="223"/>
      <c r="O46" s="223"/>
      <c r="P46" s="223"/>
      <c r="Q46" s="223"/>
      <c r="R46" s="223"/>
      <c r="S46" s="223"/>
      <c r="T46" s="224"/>
      <c r="U46" s="223"/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127</v>
      </c>
      <c r="AF46" s="213">
        <v>0</v>
      </c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x14ac:dyDescent="0.2">
      <c r="A47" s="215" t="s">
        <v>120</v>
      </c>
      <c r="B47" s="222" t="s">
        <v>73</v>
      </c>
      <c r="C47" s="271" t="s">
        <v>74</v>
      </c>
      <c r="D47" s="226"/>
      <c r="E47" s="232"/>
      <c r="F47" s="237"/>
      <c r="G47" s="237">
        <f>SUMIF(AE48:AE88,"&lt;&gt;NOR",G48:G88)</f>
        <v>0</v>
      </c>
      <c r="H47" s="237"/>
      <c r="I47" s="237">
        <f>SUM(I48:I88)</f>
        <v>0</v>
      </c>
      <c r="J47" s="237"/>
      <c r="K47" s="237">
        <f>SUM(K48:K88)</f>
        <v>0</v>
      </c>
      <c r="L47" s="237"/>
      <c r="M47" s="237">
        <f>SUM(M48:M88)</f>
        <v>0</v>
      </c>
      <c r="N47" s="226"/>
      <c r="O47" s="226">
        <f>SUM(O48:O88)</f>
        <v>2.5599999999999998E-3</v>
      </c>
      <c r="P47" s="226"/>
      <c r="Q47" s="226">
        <f>SUM(Q48:Q88)</f>
        <v>0.10278</v>
      </c>
      <c r="R47" s="226"/>
      <c r="S47" s="226"/>
      <c r="T47" s="227"/>
      <c r="U47" s="226">
        <f>SUM(U48:U88)</f>
        <v>82.669999999999987</v>
      </c>
      <c r="AE47" t="s">
        <v>121</v>
      </c>
    </row>
    <row r="48" spans="1:60" outlineLevel="1" x14ac:dyDescent="0.2">
      <c r="A48" s="214">
        <v>14</v>
      </c>
      <c r="B48" s="221" t="s">
        <v>172</v>
      </c>
      <c r="C48" s="269" t="s">
        <v>173</v>
      </c>
      <c r="D48" s="223" t="s">
        <v>133</v>
      </c>
      <c r="E48" s="230">
        <v>76.72</v>
      </c>
      <c r="F48" s="235">
        <f>H48+J48</f>
        <v>0</v>
      </c>
      <c r="G48" s="236">
        <f>ROUND(E48*F48,2)</f>
        <v>0</v>
      </c>
      <c r="H48" s="236"/>
      <c r="I48" s="236">
        <f>ROUND(E48*H48,2)</f>
        <v>0</v>
      </c>
      <c r="J48" s="236"/>
      <c r="K48" s="236">
        <f>ROUND(E48*J48,2)</f>
        <v>0</v>
      </c>
      <c r="L48" s="236">
        <v>21</v>
      </c>
      <c r="M48" s="236">
        <f>G48*(1+L48/100)</f>
        <v>0</v>
      </c>
      <c r="N48" s="223">
        <v>0</v>
      </c>
      <c r="O48" s="223">
        <f>ROUND(E48*N48,5)</f>
        <v>0</v>
      </c>
      <c r="P48" s="223">
        <v>4.6000000000000001E-4</v>
      </c>
      <c r="Q48" s="223">
        <f>ROUND(E48*P48,5)</f>
        <v>3.5290000000000002E-2</v>
      </c>
      <c r="R48" s="223"/>
      <c r="S48" s="223"/>
      <c r="T48" s="224">
        <v>1</v>
      </c>
      <c r="U48" s="223">
        <f>ROUND(E48*T48,2)</f>
        <v>76.72</v>
      </c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125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">
      <c r="A49" s="214"/>
      <c r="B49" s="221"/>
      <c r="C49" s="272" t="s">
        <v>174</v>
      </c>
      <c r="D49" s="228"/>
      <c r="E49" s="233"/>
      <c r="F49" s="238"/>
      <c r="G49" s="239"/>
      <c r="H49" s="236"/>
      <c r="I49" s="236"/>
      <c r="J49" s="236"/>
      <c r="K49" s="236"/>
      <c r="L49" s="236"/>
      <c r="M49" s="236"/>
      <c r="N49" s="223"/>
      <c r="O49" s="223"/>
      <c r="P49" s="223"/>
      <c r="Q49" s="223"/>
      <c r="R49" s="223"/>
      <c r="S49" s="223"/>
      <c r="T49" s="224"/>
      <c r="U49" s="223"/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149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6" t="str">
        <f>C49</f>
        <v>Při řezání bude použito přímé odsávání.</v>
      </c>
      <c r="BB49" s="213"/>
      <c r="BC49" s="213"/>
      <c r="BD49" s="213"/>
      <c r="BE49" s="213"/>
      <c r="BF49" s="213"/>
      <c r="BG49" s="213"/>
      <c r="BH49" s="213"/>
    </row>
    <row r="50" spans="1:60" ht="33.75" outlineLevel="1" x14ac:dyDescent="0.2">
      <c r="A50" s="214"/>
      <c r="B50" s="221"/>
      <c r="C50" s="270" t="s">
        <v>175</v>
      </c>
      <c r="D50" s="225"/>
      <c r="E50" s="231">
        <v>63.6</v>
      </c>
      <c r="F50" s="236"/>
      <c r="G50" s="236"/>
      <c r="H50" s="236"/>
      <c r="I50" s="236"/>
      <c r="J50" s="236"/>
      <c r="K50" s="236"/>
      <c r="L50" s="236"/>
      <c r="M50" s="236"/>
      <c r="N50" s="223"/>
      <c r="O50" s="223"/>
      <c r="P50" s="223"/>
      <c r="Q50" s="223"/>
      <c r="R50" s="223"/>
      <c r="S50" s="223"/>
      <c r="T50" s="224"/>
      <c r="U50" s="223"/>
      <c r="V50" s="213"/>
      <c r="W50" s="213"/>
      <c r="X50" s="213"/>
      <c r="Y50" s="213"/>
      <c r="Z50" s="213"/>
      <c r="AA50" s="213"/>
      <c r="AB50" s="213"/>
      <c r="AC50" s="213"/>
      <c r="AD50" s="213"/>
      <c r="AE50" s="213" t="s">
        <v>127</v>
      </c>
      <c r="AF50" s="213">
        <v>0</v>
      </c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ht="22.5" outlineLevel="1" x14ac:dyDescent="0.2">
      <c r="A51" s="214"/>
      <c r="B51" s="221"/>
      <c r="C51" s="270" t="s">
        <v>176</v>
      </c>
      <c r="D51" s="225"/>
      <c r="E51" s="231">
        <v>13.12</v>
      </c>
      <c r="F51" s="236"/>
      <c r="G51" s="236"/>
      <c r="H51" s="236"/>
      <c r="I51" s="236"/>
      <c r="J51" s="236"/>
      <c r="K51" s="236"/>
      <c r="L51" s="236"/>
      <c r="M51" s="236"/>
      <c r="N51" s="223"/>
      <c r="O51" s="223"/>
      <c r="P51" s="223"/>
      <c r="Q51" s="223"/>
      <c r="R51" s="223"/>
      <c r="S51" s="223"/>
      <c r="T51" s="224"/>
      <c r="U51" s="223"/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127</v>
      </c>
      <c r="AF51" s="213">
        <v>0</v>
      </c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 x14ac:dyDescent="0.2">
      <c r="A52" s="214">
        <v>15</v>
      </c>
      <c r="B52" s="221" t="s">
        <v>177</v>
      </c>
      <c r="C52" s="269" t="s">
        <v>178</v>
      </c>
      <c r="D52" s="223" t="s">
        <v>133</v>
      </c>
      <c r="E52" s="230">
        <v>0.7</v>
      </c>
      <c r="F52" s="235">
        <f>H52+J52</f>
        <v>0</v>
      </c>
      <c r="G52" s="236">
        <f>ROUND(E52*F52,2)</f>
        <v>0</v>
      </c>
      <c r="H52" s="236"/>
      <c r="I52" s="236">
        <f>ROUND(E52*H52,2)</f>
        <v>0</v>
      </c>
      <c r="J52" s="236"/>
      <c r="K52" s="236">
        <f>ROUND(E52*J52,2)</f>
        <v>0</v>
      </c>
      <c r="L52" s="236">
        <v>21</v>
      </c>
      <c r="M52" s="236">
        <f>G52*(1+L52/100)</f>
        <v>0</v>
      </c>
      <c r="N52" s="223">
        <v>1.42E-3</v>
      </c>
      <c r="O52" s="223">
        <f>ROUND(E52*N52,5)</f>
        <v>9.8999999999999999E-4</v>
      </c>
      <c r="P52" s="223">
        <v>1.413E-2</v>
      </c>
      <c r="Q52" s="223">
        <f>ROUND(E52*P52,5)</f>
        <v>9.8899999999999995E-3</v>
      </c>
      <c r="R52" s="223"/>
      <c r="S52" s="223"/>
      <c r="T52" s="224">
        <v>2.95</v>
      </c>
      <c r="U52" s="223">
        <f>ROUND(E52*T52,2)</f>
        <v>2.0699999999999998</v>
      </c>
      <c r="V52" s="213"/>
      <c r="W52" s="213"/>
      <c r="X52" s="213"/>
      <c r="Y52" s="213"/>
      <c r="Z52" s="213"/>
      <c r="AA52" s="213"/>
      <c r="AB52" s="213"/>
      <c r="AC52" s="213"/>
      <c r="AD52" s="213"/>
      <c r="AE52" s="213" t="s">
        <v>125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ht="22.5" outlineLevel="1" x14ac:dyDescent="0.2">
      <c r="A53" s="214"/>
      <c r="B53" s="221"/>
      <c r="C53" s="270" t="s">
        <v>179</v>
      </c>
      <c r="D53" s="225"/>
      <c r="E53" s="231">
        <v>0.7</v>
      </c>
      <c r="F53" s="236"/>
      <c r="G53" s="236"/>
      <c r="H53" s="236"/>
      <c r="I53" s="236"/>
      <c r="J53" s="236"/>
      <c r="K53" s="236"/>
      <c r="L53" s="236"/>
      <c r="M53" s="236"/>
      <c r="N53" s="223"/>
      <c r="O53" s="223"/>
      <c r="P53" s="223"/>
      <c r="Q53" s="223"/>
      <c r="R53" s="223"/>
      <c r="S53" s="223"/>
      <c r="T53" s="224"/>
      <c r="U53" s="223"/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127</v>
      </c>
      <c r="AF53" s="213">
        <v>0</v>
      </c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 x14ac:dyDescent="0.2">
      <c r="A54" s="214">
        <v>16</v>
      </c>
      <c r="B54" s="221" t="s">
        <v>180</v>
      </c>
      <c r="C54" s="269" t="s">
        <v>181</v>
      </c>
      <c r="D54" s="223" t="s">
        <v>133</v>
      </c>
      <c r="E54" s="230">
        <v>3.2</v>
      </c>
      <c r="F54" s="235">
        <f>H54+J54</f>
        <v>0</v>
      </c>
      <c r="G54" s="236">
        <f>ROUND(E54*F54,2)</f>
        <v>0</v>
      </c>
      <c r="H54" s="236"/>
      <c r="I54" s="236">
        <f>ROUND(E54*H54,2)</f>
        <v>0</v>
      </c>
      <c r="J54" s="236"/>
      <c r="K54" s="236">
        <f>ROUND(E54*J54,2)</f>
        <v>0</v>
      </c>
      <c r="L54" s="236">
        <v>21</v>
      </c>
      <c r="M54" s="236">
        <f>G54*(1+L54/100)</f>
        <v>0</v>
      </c>
      <c r="N54" s="223">
        <v>4.8999999999999998E-4</v>
      </c>
      <c r="O54" s="223">
        <f>ROUND(E54*N54,5)</f>
        <v>1.57E-3</v>
      </c>
      <c r="P54" s="223">
        <v>1.7999999999999999E-2</v>
      </c>
      <c r="Q54" s="223">
        <f>ROUND(E54*P54,5)</f>
        <v>5.7599999999999998E-2</v>
      </c>
      <c r="R54" s="223"/>
      <c r="S54" s="223"/>
      <c r="T54" s="224">
        <v>0.34200000000000003</v>
      </c>
      <c r="U54" s="223">
        <f>ROUND(E54*T54,2)</f>
        <v>1.0900000000000001</v>
      </c>
      <c r="V54" s="213"/>
      <c r="W54" s="213"/>
      <c r="X54" s="213"/>
      <c r="Y54" s="213"/>
      <c r="Z54" s="213"/>
      <c r="AA54" s="213"/>
      <c r="AB54" s="213"/>
      <c r="AC54" s="213"/>
      <c r="AD54" s="213"/>
      <c r="AE54" s="213" t="s">
        <v>125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22.5" outlineLevel="1" x14ac:dyDescent="0.2">
      <c r="A55" s="214"/>
      <c r="B55" s="221"/>
      <c r="C55" s="270" t="s">
        <v>182</v>
      </c>
      <c r="D55" s="225"/>
      <c r="E55" s="231">
        <v>3.2</v>
      </c>
      <c r="F55" s="236"/>
      <c r="G55" s="236"/>
      <c r="H55" s="236"/>
      <c r="I55" s="236"/>
      <c r="J55" s="236"/>
      <c r="K55" s="236"/>
      <c r="L55" s="236"/>
      <c r="M55" s="236"/>
      <c r="N55" s="223"/>
      <c r="O55" s="223"/>
      <c r="P55" s="223"/>
      <c r="Q55" s="223"/>
      <c r="R55" s="223"/>
      <c r="S55" s="223"/>
      <c r="T55" s="224"/>
      <c r="U55" s="223"/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127</v>
      </c>
      <c r="AF55" s="213">
        <v>0</v>
      </c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2">
      <c r="A56" s="214">
        <v>17</v>
      </c>
      <c r="B56" s="221" t="s">
        <v>183</v>
      </c>
      <c r="C56" s="269" t="s">
        <v>184</v>
      </c>
      <c r="D56" s="223" t="s">
        <v>185</v>
      </c>
      <c r="E56" s="230">
        <v>1.694</v>
      </c>
      <c r="F56" s="235">
        <f>H56+J56</f>
        <v>0</v>
      </c>
      <c r="G56" s="236">
        <f>ROUND(E56*F56,2)</f>
        <v>0</v>
      </c>
      <c r="H56" s="236"/>
      <c r="I56" s="236">
        <f>ROUND(E56*H56,2)</f>
        <v>0</v>
      </c>
      <c r="J56" s="236"/>
      <c r="K56" s="236">
        <f>ROUND(E56*J56,2)</f>
        <v>0</v>
      </c>
      <c r="L56" s="236">
        <v>21</v>
      </c>
      <c r="M56" s="236">
        <f>G56*(1+L56/100)</f>
        <v>0</v>
      </c>
      <c r="N56" s="223">
        <v>0</v>
      </c>
      <c r="O56" s="223">
        <f>ROUND(E56*N56,5)</f>
        <v>0</v>
      </c>
      <c r="P56" s="223">
        <v>0</v>
      </c>
      <c r="Q56" s="223">
        <f>ROUND(E56*P56,5)</f>
        <v>0</v>
      </c>
      <c r="R56" s="223"/>
      <c r="S56" s="223"/>
      <c r="T56" s="224">
        <v>0.49</v>
      </c>
      <c r="U56" s="223">
        <f>ROUND(E56*T56,2)</f>
        <v>0.83</v>
      </c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125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 x14ac:dyDescent="0.2">
      <c r="A57" s="214"/>
      <c r="B57" s="221"/>
      <c r="C57" s="270" t="s">
        <v>186</v>
      </c>
      <c r="D57" s="225"/>
      <c r="E57" s="231">
        <v>1.694</v>
      </c>
      <c r="F57" s="236"/>
      <c r="G57" s="236"/>
      <c r="H57" s="236"/>
      <c r="I57" s="236"/>
      <c r="J57" s="236"/>
      <c r="K57" s="236"/>
      <c r="L57" s="236"/>
      <c r="M57" s="236"/>
      <c r="N57" s="223"/>
      <c r="O57" s="223"/>
      <c r="P57" s="223"/>
      <c r="Q57" s="223"/>
      <c r="R57" s="223"/>
      <c r="S57" s="223"/>
      <c r="T57" s="224"/>
      <c r="U57" s="223"/>
      <c r="V57" s="213"/>
      <c r="W57" s="213"/>
      <c r="X57" s="213"/>
      <c r="Y57" s="213"/>
      <c r="Z57" s="213"/>
      <c r="AA57" s="213"/>
      <c r="AB57" s="213"/>
      <c r="AC57" s="213"/>
      <c r="AD57" s="213"/>
      <c r="AE57" s="213" t="s">
        <v>127</v>
      </c>
      <c r="AF57" s="213">
        <v>0</v>
      </c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 x14ac:dyDescent="0.2">
      <c r="A58" s="214">
        <v>18</v>
      </c>
      <c r="B58" s="221" t="s">
        <v>187</v>
      </c>
      <c r="C58" s="269" t="s">
        <v>188</v>
      </c>
      <c r="D58" s="223" t="s">
        <v>185</v>
      </c>
      <c r="E58" s="230">
        <v>1.694</v>
      </c>
      <c r="F58" s="235">
        <f>H58+J58</f>
        <v>0</v>
      </c>
      <c r="G58" s="236">
        <f>ROUND(E58*F58,2)</f>
        <v>0</v>
      </c>
      <c r="H58" s="236"/>
      <c r="I58" s="236">
        <f>ROUND(E58*H58,2)</f>
        <v>0</v>
      </c>
      <c r="J58" s="236"/>
      <c r="K58" s="236">
        <f>ROUND(E58*J58,2)</f>
        <v>0</v>
      </c>
      <c r="L58" s="236">
        <v>21</v>
      </c>
      <c r="M58" s="236">
        <f>G58*(1+L58/100)</f>
        <v>0</v>
      </c>
      <c r="N58" s="223">
        <v>0</v>
      </c>
      <c r="O58" s="223">
        <f>ROUND(E58*N58,5)</f>
        <v>0</v>
      </c>
      <c r="P58" s="223">
        <v>0</v>
      </c>
      <c r="Q58" s="223">
        <f>ROUND(E58*P58,5)</f>
        <v>0</v>
      </c>
      <c r="R58" s="223"/>
      <c r="S58" s="223"/>
      <c r="T58" s="224">
        <v>0</v>
      </c>
      <c r="U58" s="223">
        <f>ROUND(E58*T58,2)</f>
        <v>0</v>
      </c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125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">
      <c r="A59" s="214"/>
      <c r="B59" s="221"/>
      <c r="C59" s="270" t="s">
        <v>186</v>
      </c>
      <c r="D59" s="225"/>
      <c r="E59" s="231">
        <v>1.694</v>
      </c>
      <c r="F59" s="236"/>
      <c r="G59" s="236"/>
      <c r="H59" s="236"/>
      <c r="I59" s="236"/>
      <c r="J59" s="236"/>
      <c r="K59" s="236"/>
      <c r="L59" s="236"/>
      <c r="M59" s="236"/>
      <c r="N59" s="223"/>
      <c r="O59" s="223"/>
      <c r="P59" s="223"/>
      <c r="Q59" s="223"/>
      <c r="R59" s="223"/>
      <c r="S59" s="223"/>
      <c r="T59" s="224"/>
      <c r="U59" s="223"/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127</v>
      </c>
      <c r="AF59" s="213">
        <v>0</v>
      </c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2">
      <c r="A60" s="214">
        <v>19</v>
      </c>
      <c r="B60" s="221" t="s">
        <v>189</v>
      </c>
      <c r="C60" s="269" t="s">
        <v>190</v>
      </c>
      <c r="D60" s="223" t="s">
        <v>185</v>
      </c>
      <c r="E60" s="230">
        <v>1.694</v>
      </c>
      <c r="F60" s="235">
        <f>H60+J60</f>
        <v>0</v>
      </c>
      <c r="G60" s="236">
        <f>ROUND(E60*F60,2)</f>
        <v>0</v>
      </c>
      <c r="H60" s="236"/>
      <c r="I60" s="236">
        <f>ROUND(E60*H60,2)</f>
        <v>0</v>
      </c>
      <c r="J60" s="236"/>
      <c r="K60" s="236">
        <f>ROUND(E60*J60,2)</f>
        <v>0</v>
      </c>
      <c r="L60" s="236">
        <v>21</v>
      </c>
      <c r="M60" s="236">
        <f>G60*(1+L60/100)</f>
        <v>0</v>
      </c>
      <c r="N60" s="223">
        <v>0</v>
      </c>
      <c r="O60" s="223">
        <f>ROUND(E60*N60,5)</f>
        <v>0</v>
      </c>
      <c r="P60" s="223">
        <v>0</v>
      </c>
      <c r="Q60" s="223">
        <f>ROUND(E60*P60,5)</f>
        <v>0</v>
      </c>
      <c r="R60" s="223"/>
      <c r="S60" s="223"/>
      <c r="T60" s="224">
        <v>0.94199999999999995</v>
      </c>
      <c r="U60" s="223">
        <f>ROUND(E60*T60,2)</f>
        <v>1.6</v>
      </c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125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">
      <c r="A61" s="214"/>
      <c r="B61" s="221"/>
      <c r="C61" s="270" t="s">
        <v>186</v>
      </c>
      <c r="D61" s="225"/>
      <c r="E61" s="231">
        <v>1.694</v>
      </c>
      <c r="F61" s="236"/>
      <c r="G61" s="236"/>
      <c r="H61" s="236"/>
      <c r="I61" s="236"/>
      <c r="J61" s="236"/>
      <c r="K61" s="236"/>
      <c r="L61" s="236"/>
      <c r="M61" s="236"/>
      <c r="N61" s="223"/>
      <c r="O61" s="223"/>
      <c r="P61" s="223"/>
      <c r="Q61" s="223"/>
      <c r="R61" s="223"/>
      <c r="S61" s="223"/>
      <c r="T61" s="224"/>
      <c r="U61" s="223"/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127</v>
      </c>
      <c r="AF61" s="213">
        <v>0</v>
      </c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 x14ac:dyDescent="0.2">
      <c r="A62" s="214">
        <v>20</v>
      </c>
      <c r="B62" s="221" t="s">
        <v>191</v>
      </c>
      <c r="C62" s="269" t="s">
        <v>192</v>
      </c>
      <c r="D62" s="223" t="s">
        <v>185</v>
      </c>
      <c r="E62" s="230">
        <v>3.3879999999999999</v>
      </c>
      <c r="F62" s="235">
        <f>H62+J62</f>
        <v>0</v>
      </c>
      <c r="G62" s="236">
        <f>ROUND(E62*F62,2)</f>
        <v>0</v>
      </c>
      <c r="H62" s="236"/>
      <c r="I62" s="236">
        <f>ROUND(E62*H62,2)</f>
        <v>0</v>
      </c>
      <c r="J62" s="236"/>
      <c r="K62" s="236">
        <f>ROUND(E62*J62,2)</f>
        <v>0</v>
      </c>
      <c r="L62" s="236">
        <v>21</v>
      </c>
      <c r="M62" s="236">
        <f>G62*(1+L62/100)</f>
        <v>0</v>
      </c>
      <c r="N62" s="223">
        <v>0</v>
      </c>
      <c r="O62" s="223">
        <f>ROUND(E62*N62,5)</f>
        <v>0</v>
      </c>
      <c r="P62" s="223">
        <v>0</v>
      </c>
      <c r="Q62" s="223">
        <f>ROUND(E62*P62,5)</f>
        <v>0</v>
      </c>
      <c r="R62" s="223"/>
      <c r="S62" s="223"/>
      <c r="T62" s="224">
        <v>0.105</v>
      </c>
      <c r="U62" s="223">
        <f>ROUND(E62*T62,2)</f>
        <v>0.36</v>
      </c>
      <c r="V62" s="213"/>
      <c r="W62" s="213"/>
      <c r="X62" s="213"/>
      <c r="Y62" s="213"/>
      <c r="Z62" s="213"/>
      <c r="AA62" s="213"/>
      <c r="AB62" s="213"/>
      <c r="AC62" s="213"/>
      <c r="AD62" s="213"/>
      <c r="AE62" s="213" t="s">
        <v>125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 x14ac:dyDescent="0.2">
      <c r="A63" s="214"/>
      <c r="B63" s="221"/>
      <c r="C63" s="270" t="s">
        <v>193</v>
      </c>
      <c r="D63" s="225"/>
      <c r="E63" s="231">
        <v>3.3879999999999999</v>
      </c>
      <c r="F63" s="236"/>
      <c r="G63" s="236"/>
      <c r="H63" s="236"/>
      <c r="I63" s="236"/>
      <c r="J63" s="236"/>
      <c r="K63" s="236"/>
      <c r="L63" s="236"/>
      <c r="M63" s="236"/>
      <c r="N63" s="223"/>
      <c r="O63" s="223"/>
      <c r="P63" s="223"/>
      <c r="Q63" s="223"/>
      <c r="R63" s="223"/>
      <c r="S63" s="223"/>
      <c r="T63" s="224"/>
      <c r="U63" s="223"/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127</v>
      </c>
      <c r="AF63" s="213">
        <v>0</v>
      </c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 x14ac:dyDescent="0.2">
      <c r="A64" s="214">
        <v>21</v>
      </c>
      <c r="B64" s="221" t="s">
        <v>194</v>
      </c>
      <c r="C64" s="269" t="s">
        <v>195</v>
      </c>
      <c r="D64" s="223" t="s">
        <v>185</v>
      </c>
      <c r="E64" s="230">
        <v>7.0099999999999996E-2</v>
      </c>
      <c r="F64" s="235">
        <f>H64+J64</f>
        <v>0</v>
      </c>
      <c r="G64" s="236">
        <f>ROUND(E64*F64,2)</f>
        <v>0</v>
      </c>
      <c r="H64" s="236"/>
      <c r="I64" s="236">
        <f>ROUND(E64*H64,2)</f>
        <v>0</v>
      </c>
      <c r="J64" s="236"/>
      <c r="K64" s="236">
        <f>ROUND(E64*J64,2)</f>
        <v>0</v>
      </c>
      <c r="L64" s="236">
        <v>21</v>
      </c>
      <c r="M64" s="236">
        <f>G64*(1+L64/100)</f>
        <v>0</v>
      </c>
      <c r="N64" s="223">
        <v>0</v>
      </c>
      <c r="O64" s="223">
        <f>ROUND(E64*N64,5)</f>
        <v>0</v>
      </c>
      <c r="P64" s="223">
        <v>0</v>
      </c>
      <c r="Q64" s="223">
        <f>ROUND(E64*P64,5)</f>
        <v>0</v>
      </c>
      <c r="R64" s="223"/>
      <c r="S64" s="223"/>
      <c r="T64" s="224">
        <v>0</v>
      </c>
      <c r="U64" s="223">
        <f>ROUND(E64*T64,2)</f>
        <v>0</v>
      </c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125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 x14ac:dyDescent="0.2">
      <c r="A65" s="214"/>
      <c r="B65" s="221"/>
      <c r="C65" s="272" t="s">
        <v>196</v>
      </c>
      <c r="D65" s="228"/>
      <c r="E65" s="233"/>
      <c r="F65" s="238"/>
      <c r="G65" s="239"/>
      <c r="H65" s="236"/>
      <c r="I65" s="236"/>
      <c r="J65" s="236"/>
      <c r="K65" s="236"/>
      <c r="L65" s="236"/>
      <c r="M65" s="236"/>
      <c r="N65" s="223"/>
      <c r="O65" s="223"/>
      <c r="P65" s="223"/>
      <c r="Q65" s="223"/>
      <c r="R65" s="223"/>
      <c r="S65" s="223"/>
      <c r="T65" s="224"/>
      <c r="U65" s="223"/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149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6" t="str">
        <f>C65</f>
        <v>Ceník za likvidaci odpadů ve Středisku odpadového hospodářství Rozinov platný od 1. 1. 2024.</v>
      </c>
      <c r="BB65" s="213"/>
      <c r="BC65" s="213"/>
      <c r="BD65" s="213"/>
      <c r="BE65" s="213"/>
      <c r="BF65" s="213"/>
      <c r="BG65" s="213"/>
      <c r="BH65" s="213"/>
    </row>
    <row r="66" spans="1:60" ht="22.5" outlineLevel="1" x14ac:dyDescent="0.2">
      <c r="A66" s="214"/>
      <c r="B66" s="221"/>
      <c r="C66" s="272" t="s">
        <v>197</v>
      </c>
      <c r="D66" s="228"/>
      <c r="E66" s="233"/>
      <c r="F66" s="238"/>
      <c r="G66" s="239"/>
      <c r="H66" s="236"/>
      <c r="I66" s="236"/>
      <c r="J66" s="236"/>
      <c r="K66" s="236"/>
      <c r="L66" s="236"/>
      <c r="M66" s="236"/>
      <c r="N66" s="223"/>
      <c r="O66" s="223"/>
      <c r="P66" s="223"/>
      <c r="Q66" s="223"/>
      <c r="R66" s="223"/>
      <c r="S66" s="223"/>
      <c r="T66" s="224"/>
      <c r="U66" s="223"/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149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6" t="str">
        <f>C66</f>
        <v>Likvidace odpadů podle katalogu odpadů vyhl. č. 383/2001 Sb., kterými jsou TBS Světlá nad Sázavou, p. o., na základě souhlasu KÚ kraje Vsočina oprávněni nakládat a zajišťovat jich likvidaci.</v>
      </c>
      <c r="BB66" s="213"/>
      <c r="BC66" s="213"/>
      <c r="BD66" s="213"/>
      <c r="BE66" s="213"/>
      <c r="BF66" s="213"/>
      <c r="BG66" s="213"/>
      <c r="BH66" s="213"/>
    </row>
    <row r="67" spans="1:60" ht="22.5" outlineLevel="1" x14ac:dyDescent="0.2">
      <c r="A67" s="214"/>
      <c r="B67" s="221"/>
      <c r="C67" s="272" t="s">
        <v>198</v>
      </c>
      <c r="D67" s="228"/>
      <c r="E67" s="233"/>
      <c r="F67" s="238"/>
      <c r="G67" s="239"/>
      <c r="H67" s="236"/>
      <c r="I67" s="236"/>
      <c r="J67" s="236"/>
      <c r="K67" s="236"/>
      <c r="L67" s="236"/>
      <c r="M67" s="236"/>
      <c r="N67" s="223"/>
      <c r="O67" s="223"/>
      <c r="P67" s="223"/>
      <c r="Q67" s="223"/>
      <c r="R67" s="223"/>
      <c r="S67" s="223"/>
      <c r="T67" s="224"/>
      <c r="U67" s="223"/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149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6" t="str">
        <f>C67</f>
        <v>Provozovatel: TBS Světlá nad Sázavou, p. o., se sídlem Na Rozkoši 749, 582 91 Světlá nad Sázavou, IČ: 00 04 22 34</v>
      </c>
      <c r="BB67" s="213"/>
      <c r="BC67" s="213"/>
      <c r="BD67" s="213"/>
      <c r="BE67" s="213"/>
      <c r="BF67" s="213"/>
      <c r="BG67" s="213"/>
      <c r="BH67" s="213"/>
    </row>
    <row r="68" spans="1:60" outlineLevel="1" x14ac:dyDescent="0.2">
      <c r="A68" s="214"/>
      <c r="B68" s="221"/>
      <c r="C68" s="270" t="s">
        <v>199</v>
      </c>
      <c r="D68" s="225"/>
      <c r="E68" s="231">
        <v>7.0099999999999996E-2</v>
      </c>
      <c r="F68" s="236"/>
      <c r="G68" s="236"/>
      <c r="H68" s="236"/>
      <c r="I68" s="236"/>
      <c r="J68" s="236"/>
      <c r="K68" s="236"/>
      <c r="L68" s="236"/>
      <c r="M68" s="236"/>
      <c r="N68" s="223"/>
      <c r="O68" s="223"/>
      <c r="P68" s="223"/>
      <c r="Q68" s="223"/>
      <c r="R68" s="223"/>
      <c r="S68" s="223"/>
      <c r="T68" s="224"/>
      <c r="U68" s="223"/>
      <c r="V68" s="213"/>
      <c r="W68" s="213"/>
      <c r="X68" s="213"/>
      <c r="Y68" s="213"/>
      <c r="Z68" s="213"/>
      <c r="AA68" s="213"/>
      <c r="AB68" s="213"/>
      <c r="AC68" s="213"/>
      <c r="AD68" s="213"/>
      <c r="AE68" s="213" t="s">
        <v>127</v>
      </c>
      <c r="AF68" s="213">
        <v>0</v>
      </c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22.5" outlineLevel="1" x14ac:dyDescent="0.2">
      <c r="A69" s="214">
        <v>22</v>
      </c>
      <c r="B69" s="221" t="s">
        <v>200</v>
      </c>
      <c r="C69" s="269" t="s">
        <v>201</v>
      </c>
      <c r="D69" s="223" t="s">
        <v>185</v>
      </c>
      <c r="E69" s="230">
        <v>1.4681999999999999</v>
      </c>
      <c r="F69" s="235">
        <f>H69+J69</f>
        <v>0</v>
      </c>
      <c r="G69" s="236">
        <f>ROUND(E69*F69,2)</f>
        <v>0</v>
      </c>
      <c r="H69" s="236"/>
      <c r="I69" s="236">
        <f>ROUND(E69*H69,2)</f>
        <v>0</v>
      </c>
      <c r="J69" s="236"/>
      <c r="K69" s="236">
        <f>ROUND(E69*J69,2)</f>
        <v>0</v>
      </c>
      <c r="L69" s="236">
        <v>21</v>
      </c>
      <c r="M69" s="236">
        <f>G69*(1+L69/100)</f>
        <v>0</v>
      </c>
      <c r="N69" s="223">
        <v>0</v>
      </c>
      <c r="O69" s="223">
        <f>ROUND(E69*N69,5)</f>
        <v>0</v>
      </c>
      <c r="P69" s="223">
        <v>0</v>
      </c>
      <c r="Q69" s="223">
        <f>ROUND(E69*P69,5)</f>
        <v>0</v>
      </c>
      <c r="R69" s="223"/>
      <c r="S69" s="223"/>
      <c r="T69" s="224">
        <v>0</v>
      </c>
      <c r="U69" s="223">
        <f>ROUND(E69*T69,2)</f>
        <v>0</v>
      </c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125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1" x14ac:dyDescent="0.2">
      <c r="A70" s="214"/>
      <c r="B70" s="221"/>
      <c r="C70" s="272" t="s">
        <v>196</v>
      </c>
      <c r="D70" s="228"/>
      <c r="E70" s="233"/>
      <c r="F70" s="238"/>
      <c r="G70" s="239"/>
      <c r="H70" s="236"/>
      <c r="I70" s="236"/>
      <c r="J70" s="236"/>
      <c r="K70" s="236"/>
      <c r="L70" s="236"/>
      <c r="M70" s="236"/>
      <c r="N70" s="223"/>
      <c r="O70" s="223"/>
      <c r="P70" s="223"/>
      <c r="Q70" s="223"/>
      <c r="R70" s="223"/>
      <c r="S70" s="223"/>
      <c r="T70" s="224"/>
      <c r="U70" s="223"/>
      <c r="V70" s="213"/>
      <c r="W70" s="213"/>
      <c r="X70" s="213"/>
      <c r="Y70" s="213"/>
      <c r="Z70" s="213"/>
      <c r="AA70" s="213"/>
      <c r="AB70" s="213"/>
      <c r="AC70" s="213"/>
      <c r="AD70" s="213"/>
      <c r="AE70" s="213" t="s">
        <v>149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6" t="str">
        <f>C70</f>
        <v>Ceník za likvidaci odpadů ve Středisku odpadového hospodářství Rozinov platný od 1. 1. 2024.</v>
      </c>
      <c r="BB70" s="213"/>
      <c r="BC70" s="213"/>
      <c r="BD70" s="213"/>
      <c r="BE70" s="213"/>
      <c r="BF70" s="213"/>
      <c r="BG70" s="213"/>
      <c r="BH70" s="213"/>
    </row>
    <row r="71" spans="1:60" ht="22.5" outlineLevel="1" x14ac:dyDescent="0.2">
      <c r="A71" s="214"/>
      <c r="B71" s="221"/>
      <c r="C71" s="272" t="s">
        <v>197</v>
      </c>
      <c r="D71" s="228"/>
      <c r="E71" s="233"/>
      <c r="F71" s="238"/>
      <c r="G71" s="239"/>
      <c r="H71" s="236"/>
      <c r="I71" s="236"/>
      <c r="J71" s="236"/>
      <c r="K71" s="236"/>
      <c r="L71" s="236"/>
      <c r="M71" s="236"/>
      <c r="N71" s="223"/>
      <c r="O71" s="223"/>
      <c r="P71" s="223"/>
      <c r="Q71" s="223"/>
      <c r="R71" s="223"/>
      <c r="S71" s="223"/>
      <c r="T71" s="224"/>
      <c r="U71" s="223"/>
      <c r="V71" s="213"/>
      <c r="W71" s="213"/>
      <c r="X71" s="213"/>
      <c r="Y71" s="213"/>
      <c r="Z71" s="213"/>
      <c r="AA71" s="213"/>
      <c r="AB71" s="213"/>
      <c r="AC71" s="213"/>
      <c r="AD71" s="213"/>
      <c r="AE71" s="213" t="s">
        <v>149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6" t="str">
        <f>C71</f>
        <v>Likvidace odpadů podle katalogu odpadů vyhl. č. 383/2001 Sb., kterými jsou TBS Světlá nad Sázavou, p. o., na základě souhlasu KÚ kraje Vsočina oprávněni nakládat a zajišťovat jich likvidaci.</v>
      </c>
      <c r="BB71" s="213"/>
      <c r="BC71" s="213"/>
      <c r="BD71" s="213"/>
      <c r="BE71" s="213"/>
      <c r="BF71" s="213"/>
      <c r="BG71" s="213"/>
      <c r="BH71" s="213"/>
    </row>
    <row r="72" spans="1:60" ht="22.5" outlineLevel="1" x14ac:dyDescent="0.2">
      <c r="A72" s="214"/>
      <c r="B72" s="221"/>
      <c r="C72" s="272" t="s">
        <v>198</v>
      </c>
      <c r="D72" s="228"/>
      <c r="E72" s="233"/>
      <c r="F72" s="238"/>
      <c r="G72" s="239"/>
      <c r="H72" s="236"/>
      <c r="I72" s="236"/>
      <c r="J72" s="236"/>
      <c r="K72" s="236"/>
      <c r="L72" s="236"/>
      <c r="M72" s="236"/>
      <c r="N72" s="223"/>
      <c r="O72" s="223"/>
      <c r="P72" s="223"/>
      <c r="Q72" s="223"/>
      <c r="R72" s="223"/>
      <c r="S72" s="223"/>
      <c r="T72" s="224"/>
      <c r="U72" s="223"/>
      <c r="V72" s="213"/>
      <c r="W72" s="213"/>
      <c r="X72" s="213"/>
      <c r="Y72" s="213"/>
      <c r="Z72" s="213"/>
      <c r="AA72" s="213"/>
      <c r="AB72" s="213"/>
      <c r="AC72" s="213"/>
      <c r="AD72" s="213"/>
      <c r="AE72" s="213" t="s">
        <v>149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6" t="str">
        <f>C72</f>
        <v>Provozovatel: TBS Světlá nad Sázavou, p. o., se sídlem Na Rozkoši 749, 582 91 Světlá nad Sázavou, IČ: 00 04 22 34</v>
      </c>
      <c r="BB72" s="213"/>
      <c r="BC72" s="213"/>
      <c r="BD72" s="213"/>
      <c r="BE72" s="213"/>
      <c r="BF72" s="213"/>
      <c r="BG72" s="213"/>
      <c r="BH72" s="213"/>
    </row>
    <row r="73" spans="1:60" outlineLevel="1" x14ac:dyDescent="0.2">
      <c r="A73" s="214"/>
      <c r="B73" s="221"/>
      <c r="C73" s="270" t="s">
        <v>202</v>
      </c>
      <c r="D73" s="225"/>
      <c r="E73" s="231">
        <v>1.4681999999999999</v>
      </c>
      <c r="F73" s="236"/>
      <c r="G73" s="236"/>
      <c r="H73" s="236"/>
      <c r="I73" s="236"/>
      <c r="J73" s="236"/>
      <c r="K73" s="236"/>
      <c r="L73" s="236"/>
      <c r="M73" s="236"/>
      <c r="N73" s="223"/>
      <c r="O73" s="223"/>
      <c r="P73" s="223"/>
      <c r="Q73" s="223"/>
      <c r="R73" s="223"/>
      <c r="S73" s="223"/>
      <c r="T73" s="224"/>
      <c r="U73" s="223"/>
      <c r="V73" s="213"/>
      <c r="W73" s="213"/>
      <c r="X73" s="213"/>
      <c r="Y73" s="213"/>
      <c r="Z73" s="213"/>
      <c r="AA73" s="213"/>
      <c r="AB73" s="213"/>
      <c r="AC73" s="213"/>
      <c r="AD73" s="213"/>
      <c r="AE73" s="213" t="s">
        <v>127</v>
      </c>
      <c r="AF73" s="213">
        <v>0</v>
      </c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ht="22.5" outlineLevel="1" x14ac:dyDescent="0.2">
      <c r="A74" s="214">
        <v>23</v>
      </c>
      <c r="B74" s="221" t="s">
        <v>203</v>
      </c>
      <c r="C74" s="269" t="s">
        <v>204</v>
      </c>
      <c r="D74" s="223" t="s">
        <v>185</v>
      </c>
      <c r="E74" s="230">
        <v>1.55E-2</v>
      </c>
      <c r="F74" s="235">
        <f>H74+J74</f>
        <v>0</v>
      </c>
      <c r="G74" s="236">
        <f>ROUND(E74*F74,2)</f>
        <v>0</v>
      </c>
      <c r="H74" s="236"/>
      <c r="I74" s="236">
        <f>ROUND(E74*H74,2)</f>
        <v>0</v>
      </c>
      <c r="J74" s="236"/>
      <c r="K74" s="236">
        <f>ROUND(E74*J74,2)</f>
        <v>0</v>
      </c>
      <c r="L74" s="236">
        <v>21</v>
      </c>
      <c r="M74" s="236">
        <f>G74*(1+L74/100)</f>
        <v>0</v>
      </c>
      <c r="N74" s="223">
        <v>0</v>
      </c>
      <c r="O74" s="223">
        <f>ROUND(E74*N74,5)</f>
        <v>0</v>
      </c>
      <c r="P74" s="223">
        <v>0</v>
      </c>
      <c r="Q74" s="223">
        <f>ROUND(E74*P74,5)</f>
        <v>0</v>
      </c>
      <c r="R74" s="223"/>
      <c r="S74" s="223"/>
      <c r="T74" s="224">
        <v>0</v>
      </c>
      <c r="U74" s="223">
        <f>ROUND(E74*T74,2)</f>
        <v>0</v>
      </c>
      <c r="V74" s="213"/>
      <c r="W74" s="213"/>
      <c r="X74" s="213"/>
      <c r="Y74" s="213"/>
      <c r="Z74" s="213"/>
      <c r="AA74" s="213"/>
      <c r="AB74" s="213"/>
      <c r="AC74" s="213"/>
      <c r="AD74" s="213"/>
      <c r="AE74" s="213" t="s">
        <v>125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 x14ac:dyDescent="0.2">
      <c r="A75" s="214"/>
      <c r="B75" s="221"/>
      <c r="C75" s="272" t="s">
        <v>196</v>
      </c>
      <c r="D75" s="228"/>
      <c r="E75" s="233"/>
      <c r="F75" s="238"/>
      <c r="G75" s="239"/>
      <c r="H75" s="236"/>
      <c r="I75" s="236"/>
      <c r="J75" s="236"/>
      <c r="K75" s="236"/>
      <c r="L75" s="236"/>
      <c r="M75" s="236"/>
      <c r="N75" s="223"/>
      <c r="O75" s="223"/>
      <c r="P75" s="223"/>
      <c r="Q75" s="223"/>
      <c r="R75" s="223"/>
      <c r="S75" s="223"/>
      <c r="T75" s="224"/>
      <c r="U75" s="223"/>
      <c r="V75" s="213"/>
      <c r="W75" s="213"/>
      <c r="X75" s="213"/>
      <c r="Y75" s="213"/>
      <c r="Z75" s="213"/>
      <c r="AA75" s="213"/>
      <c r="AB75" s="213"/>
      <c r="AC75" s="213"/>
      <c r="AD75" s="213"/>
      <c r="AE75" s="213" t="s">
        <v>149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6" t="str">
        <f>C75</f>
        <v>Ceník za likvidaci odpadů ve Středisku odpadového hospodářství Rozinov platný od 1. 1. 2024.</v>
      </c>
      <c r="BB75" s="213"/>
      <c r="BC75" s="213"/>
      <c r="BD75" s="213"/>
      <c r="BE75" s="213"/>
      <c r="BF75" s="213"/>
      <c r="BG75" s="213"/>
      <c r="BH75" s="213"/>
    </row>
    <row r="76" spans="1:60" ht="22.5" outlineLevel="1" x14ac:dyDescent="0.2">
      <c r="A76" s="214"/>
      <c r="B76" s="221"/>
      <c r="C76" s="272" t="s">
        <v>197</v>
      </c>
      <c r="D76" s="228"/>
      <c r="E76" s="233"/>
      <c r="F76" s="238"/>
      <c r="G76" s="239"/>
      <c r="H76" s="236"/>
      <c r="I76" s="236"/>
      <c r="J76" s="236"/>
      <c r="K76" s="236"/>
      <c r="L76" s="236"/>
      <c r="M76" s="236"/>
      <c r="N76" s="223"/>
      <c r="O76" s="223"/>
      <c r="P76" s="223"/>
      <c r="Q76" s="223"/>
      <c r="R76" s="223"/>
      <c r="S76" s="223"/>
      <c r="T76" s="224"/>
      <c r="U76" s="223"/>
      <c r="V76" s="213"/>
      <c r="W76" s="213"/>
      <c r="X76" s="213"/>
      <c r="Y76" s="213"/>
      <c r="Z76" s="213"/>
      <c r="AA76" s="213"/>
      <c r="AB76" s="213"/>
      <c r="AC76" s="213"/>
      <c r="AD76" s="213"/>
      <c r="AE76" s="213" t="s">
        <v>149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6" t="str">
        <f>C76</f>
        <v>Likvidace odpadů podle katalogu odpadů vyhl. č. 383/2001 Sb., kterými jsou TBS Světlá nad Sázavou, p. o., na základě souhlasu KÚ kraje Vsočina oprávněni nakládat a zajišťovat jich likvidaci.</v>
      </c>
      <c r="BB76" s="213"/>
      <c r="BC76" s="213"/>
      <c r="BD76" s="213"/>
      <c r="BE76" s="213"/>
      <c r="BF76" s="213"/>
      <c r="BG76" s="213"/>
      <c r="BH76" s="213"/>
    </row>
    <row r="77" spans="1:60" ht="22.5" outlineLevel="1" x14ac:dyDescent="0.2">
      <c r="A77" s="214"/>
      <c r="B77" s="221"/>
      <c r="C77" s="272" t="s">
        <v>198</v>
      </c>
      <c r="D77" s="228"/>
      <c r="E77" s="233"/>
      <c r="F77" s="238"/>
      <c r="G77" s="239"/>
      <c r="H77" s="236"/>
      <c r="I77" s="236"/>
      <c r="J77" s="236"/>
      <c r="K77" s="236"/>
      <c r="L77" s="236"/>
      <c r="M77" s="236"/>
      <c r="N77" s="223"/>
      <c r="O77" s="223"/>
      <c r="P77" s="223"/>
      <c r="Q77" s="223"/>
      <c r="R77" s="223"/>
      <c r="S77" s="223"/>
      <c r="T77" s="224"/>
      <c r="U77" s="223"/>
      <c r="V77" s="213"/>
      <c r="W77" s="213"/>
      <c r="X77" s="213"/>
      <c r="Y77" s="213"/>
      <c r="Z77" s="213"/>
      <c r="AA77" s="213"/>
      <c r="AB77" s="213"/>
      <c r="AC77" s="213"/>
      <c r="AD77" s="213"/>
      <c r="AE77" s="213" t="s">
        <v>149</v>
      </c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6" t="str">
        <f>C77</f>
        <v>Provozovatel: TBS Světlá nad Sázavou, p. o., se sídlem Na Rozkoši 749, 582 91 Světlá nad Sázavou, IČ: 00 04 22 34</v>
      </c>
      <c r="BB77" s="213"/>
      <c r="BC77" s="213"/>
      <c r="BD77" s="213"/>
      <c r="BE77" s="213"/>
      <c r="BF77" s="213"/>
      <c r="BG77" s="213"/>
      <c r="BH77" s="213"/>
    </row>
    <row r="78" spans="1:60" outlineLevel="1" x14ac:dyDescent="0.2">
      <c r="A78" s="214"/>
      <c r="B78" s="221"/>
      <c r="C78" s="270" t="s">
        <v>205</v>
      </c>
      <c r="D78" s="225"/>
      <c r="E78" s="231">
        <v>1.55E-2</v>
      </c>
      <c r="F78" s="236"/>
      <c r="G78" s="236"/>
      <c r="H78" s="236"/>
      <c r="I78" s="236"/>
      <c r="J78" s="236"/>
      <c r="K78" s="236"/>
      <c r="L78" s="236"/>
      <c r="M78" s="236"/>
      <c r="N78" s="223"/>
      <c r="O78" s="223"/>
      <c r="P78" s="223"/>
      <c r="Q78" s="223"/>
      <c r="R78" s="223"/>
      <c r="S78" s="223"/>
      <c r="T78" s="224"/>
      <c r="U78" s="223"/>
      <c r="V78" s="213"/>
      <c r="W78" s="213"/>
      <c r="X78" s="213"/>
      <c r="Y78" s="213"/>
      <c r="Z78" s="213"/>
      <c r="AA78" s="213"/>
      <c r="AB78" s="213"/>
      <c r="AC78" s="213"/>
      <c r="AD78" s="213"/>
      <c r="AE78" s="213" t="s">
        <v>127</v>
      </c>
      <c r="AF78" s="213">
        <v>0</v>
      </c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ht="22.5" outlineLevel="1" x14ac:dyDescent="0.2">
      <c r="A79" s="214">
        <v>24</v>
      </c>
      <c r="B79" s="221" t="s">
        <v>206</v>
      </c>
      <c r="C79" s="269" t="s">
        <v>207</v>
      </c>
      <c r="D79" s="223" t="s">
        <v>185</v>
      </c>
      <c r="E79" s="230">
        <v>1.2999999999999999E-2</v>
      </c>
      <c r="F79" s="235">
        <f>H79+J79</f>
        <v>0</v>
      </c>
      <c r="G79" s="236">
        <f>ROUND(E79*F79,2)</f>
        <v>0</v>
      </c>
      <c r="H79" s="236"/>
      <c r="I79" s="236">
        <f>ROUND(E79*H79,2)</f>
        <v>0</v>
      </c>
      <c r="J79" s="236"/>
      <c r="K79" s="236">
        <f>ROUND(E79*J79,2)</f>
        <v>0</v>
      </c>
      <c r="L79" s="236">
        <v>21</v>
      </c>
      <c r="M79" s="236">
        <f>G79*(1+L79/100)</f>
        <v>0</v>
      </c>
      <c r="N79" s="223">
        <v>0</v>
      </c>
      <c r="O79" s="223">
        <f>ROUND(E79*N79,5)</f>
        <v>0</v>
      </c>
      <c r="P79" s="223">
        <v>0</v>
      </c>
      <c r="Q79" s="223">
        <f>ROUND(E79*P79,5)</f>
        <v>0</v>
      </c>
      <c r="R79" s="223"/>
      <c r="S79" s="223"/>
      <c r="T79" s="224">
        <v>0</v>
      </c>
      <c r="U79" s="223">
        <f>ROUND(E79*T79,2)</f>
        <v>0</v>
      </c>
      <c r="V79" s="213"/>
      <c r="W79" s="213"/>
      <c r="X79" s="213"/>
      <c r="Y79" s="213"/>
      <c r="Z79" s="213"/>
      <c r="AA79" s="213"/>
      <c r="AB79" s="213"/>
      <c r="AC79" s="213"/>
      <c r="AD79" s="213"/>
      <c r="AE79" s="213" t="s">
        <v>125</v>
      </c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 x14ac:dyDescent="0.2">
      <c r="A80" s="214"/>
      <c r="B80" s="221"/>
      <c r="C80" s="272" t="s">
        <v>196</v>
      </c>
      <c r="D80" s="228"/>
      <c r="E80" s="233"/>
      <c r="F80" s="238"/>
      <c r="G80" s="239"/>
      <c r="H80" s="236"/>
      <c r="I80" s="236"/>
      <c r="J80" s="236"/>
      <c r="K80" s="236"/>
      <c r="L80" s="236"/>
      <c r="M80" s="236"/>
      <c r="N80" s="223"/>
      <c r="O80" s="223"/>
      <c r="P80" s="223"/>
      <c r="Q80" s="223"/>
      <c r="R80" s="223"/>
      <c r="S80" s="223"/>
      <c r="T80" s="224"/>
      <c r="U80" s="223"/>
      <c r="V80" s="213"/>
      <c r="W80" s="213"/>
      <c r="X80" s="213"/>
      <c r="Y80" s="213"/>
      <c r="Z80" s="213"/>
      <c r="AA80" s="213"/>
      <c r="AB80" s="213"/>
      <c r="AC80" s="213"/>
      <c r="AD80" s="213"/>
      <c r="AE80" s="213" t="s">
        <v>149</v>
      </c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6" t="str">
        <f>C80</f>
        <v>Ceník za likvidaci odpadů ve Středisku odpadového hospodářství Rozinov platný od 1. 1. 2024.</v>
      </c>
      <c r="BB80" s="213"/>
      <c r="BC80" s="213"/>
      <c r="BD80" s="213"/>
      <c r="BE80" s="213"/>
      <c r="BF80" s="213"/>
      <c r="BG80" s="213"/>
      <c r="BH80" s="213"/>
    </row>
    <row r="81" spans="1:60" ht="22.5" outlineLevel="1" x14ac:dyDescent="0.2">
      <c r="A81" s="214"/>
      <c r="B81" s="221"/>
      <c r="C81" s="272" t="s">
        <v>197</v>
      </c>
      <c r="D81" s="228"/>
      <c r="E81" s="233"/>
      <c r="F81" s="238"/>
      <c r="G81" s="239"/>
      <c r="H81" s="236"/>
      <c r="I81" s="236"/>
      <c r="J81" s="236"/>
      <c r="K81" s="236"/>
      <c r="L81" s="236"/>
      <c r="M81" s="236"/>
      <c r="N81" s="223"/>
      <c r="O81" s="223"/>
      <c r="P81" s="223"/>
      <c r="Q81" s="223"/>
      <c r="R81" s="223"/>
      <c r="S81" s="223"/>
      <c r="T81" s="224"/>
      <c r="U81" s="223"/>
      <c r="V81" s="213"/>
      <c r="W81" s="213"/>
      <c r="X81" s="213"/>
      <c r="Y81" s="213"/>
      <c r="Z81" s="213"/>
      <c r="AA81" s="213"/>
      <c r="AB81" s="213"/>
      <c r="AC81" s="213"/>
      <c r="AD81" s="213"/>
      <c r="AE81" s="213" t="s">
        <v>149</v>
      </c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6" t="str">
        <f>C81</f>
        <v>Likvidace odpadů podle katalogu odpadů vyhl. č. 383/2001 Sb., kterými jsou TBS Světlá nad Sázavou, p. o., na základě souhlasu KÚ kraje Vsočina oprávněni nakládat a zajišťovat jich likvidaci.</v>
      </c>
      <c r="BB81" s="213"/>
      <c r="BC81" s="213"/>
      <c r="BD81" s="213"/>
      <c r="BE81" s="213"/>
      <c r="BF81" s="213"/>
      <c r="BG81" s="213"/>
      <c r="BH81" s="213"/>
    </row>
    <row r="82" spans="1:60" ht="22.5" outlineLevel="1" x14ac:dyDescent="0.2">
      <c r="A82" s="214"/>
      <c r="B82" s="221"/>
      <c r="C82" s="272" t="s">
        <v>198</v>
      </c>
      <c r="D82" s="228"/>
      <c r="E82" s="233"/>
      <c r="F82" s="238"/>
      <c r="G82" s="239"/>
      <c r="H82" s="236"/>
      <c r="I82" s="236"/>
      <c r="J82" s="236"/>
      <c r="K82" s="236"/>
      <c r="L82" s="236"/>
      <c r="M82" s="236"/>
      <c r="N82" s="223"/>
      <c r="O82" s="223"/>
      <c r="P82" s="223"/>
      <c r="Q82" s="223"/>
      <c r="R82" s="223"/>
      <c r="S82" s="223"/>
      <c r="T82" s="224"/>
      <c r="U82" s="223"/>
      <c r="V82" s="213"/>
      <c r="W82" s="213"/>
      <c r="X82" s="213"/>
      <c r="Y82" s="213"/>
      <c r="Z82" s="213"/>
      <c r="AA82" s="213"/>
      <c r="AB82" s="213"/>
      <c r="AC82" s="213"/>
      <c r="AD82" s="213"/>
      <c r="AE82" s="213" t="s">
        <v>149</v>
      </c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6" t="str">
        <f>C82</f>
        <v>Provozovatel: TBS Světlá nad Sázavou, p. o., se sídlem Na Rozkoši 749, 582 91 Světlá nad Sázavou, IČ: 00 04 22 34</v>
      </c>
      <c r="BB82" s="213"/>
      <c r="BC82" s="213"/>
      <c r="BD82" s="213"/>
      <c r="BE82" s="213"/>
      <c r="BF82" s="213"/>
      <c r="BG82" s="213"/>
      <c r="BH82" s="213"/>
    </row>
    <row r="83" spans="1:60" outlineLevel="1" x14ac:dyDescent="0.2">
      <c r="A83" s="214"/>
      <c r="B83" s="221"/>
      <c r="C83" s="270" t="s">
        <v>208</v>
      </c>
      <c r="D83" s="225"/>
      <c r="E83" s="231">
        <v>1.2999999999999999E-2</v>
      </c>
      <c r="F83" s="236"/>
      <c r="G83" s="236"/>
      <c r="H83" s="236"/>
      <c r="I83" s="236"/>
      <c r="J83" s="236"/>
      <c r="K83" s="236"/>
      <c r="L83" s="236"/>
      <c r="M83" s="236"/>
      <c r="N83" s="223"/>
      <c r="O83" s="223"/>
      <c r="P83" s="223"/>
      <c r="Q83" s="223"/>
      <c r="R83" s="223"/>
      <c r="S83" s="223"/>
      <c r="T83" s="224"/>
      <c r="U83" s="223"/>
      <c r="V83" s="213"/>
      <c r="W83" s="213"/>
      <c r="X83" s="213"/>
      <c r="Y83" s="213"/>
      <c r="Z83" s="213"/>
      <c r="AA83" s="213"/>
      <c r="AB83" s="213"/>
      <c r="AC83" s="213"/>
      <c r="AD83" s="213"/>
      <c r="AE83" s="213" t="s">
        <v>127</v>
      </c>
      <c r="AF83" s="213">
        <v>0</v>
      </c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ht="22.5" outlineLevel="1" x14ac:dyDescent="0.2">
      <c r="A84" s="214">
        <v>25</v>
      </c>
      <c r="B84" s="221" t="s">
        <v>209</v>
      </c>
      <c r="C84" s="269" t="s">
        <v>210</v>
      </c>
      <c r="D84" s="223" t="s">
        <v>185</v>
      </c>
      <c r="E84" s="230">
        <v>0.12720000000000001</v>
      </c>
      <c r="F84" s="235">
        <f>H84+J84</f>
        <v>0</v>
      </c>
      <c r="G84" s="236">
        <f>ROUND(E84*F84,2)</f>
        <v>0</v>
      </c>
      <c r="H84" s="236"/>
      <c r="I84" s="236">
        <f>ROUND(E84*H84,2)</f>
        <v>0</v>
      </c>
      <c r="J84" s="236"/>
      <c r="K84" s="236">
        <f>ROUND(E84*J84,2)</f>
        <v>0</v>
      </c>
      <c r="L84" s="236">
        <v>21</v>
      </c>
      <c r="M84" s="236">
        <f>G84*(1+L84/100)</f>
        <v>0</v>
      </c>
      <c r="N84" s="223">
        <v>0</v>
      </c>
      <c r="O84" s="223">
        <f>ROUND(E84*N84,5)</f>
        <v>0</v>
      </c>
      <c r="P84" s="223">
        <v>0</v>
      </c>
      <c r="Q84" s="223">
        <f>ROUND(E84*P84,5)</f>
        <v>0</v>
      </c>
      <c r="R84" s="223"/>
      <c r="S84" s="223"/>
      <c r="T84" s="224">
        <v>0</v>
      </c>
      <c r="U84" s="223">
        <f>ROUND(E84*T84,2)</f>
        <v>0</v>
      </c>
      <c r="V84" s="213"/>
      <c r="W84" s="213"/>
      <c r="X84" s="213"/>
      <c r="Y84" s="213"/>
      <c r="Z84" s="213"/>
      <c r="AA84" s="213"/>
      <c r="AB84" s="213"/>
      <c r="AC84" s="213"/>
      <c r="AD84" s="213"/>
      <c r="AE84" s="213" t="s">
        <v>125</v>
      </c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1" x14ac:dyDescent="0.2">
      <c r="A85" s="214"/>
      <c r="B85" s="221"/>
      <c r="C85" s="272" t="s">
        <v>196</v>
      </c>
      <c r="D85" s="228"/>
      <c r="E85" s="233"/>
      <c r="F85" s="238"/>
      <c r="G85" s="239"/>
      <c r="H85" s="236"/>
      <c r="I85" s="236"/>
      <c r="J85" s="236"/>
      <c r="K85" s="236"/>
      <c r="L85" s="236"/>
      <c r="M85" s="236"/>
      <c r="N85" s="223"/>
      <c r="O85" s="223"/>
      <c r="P85" s="223"/>
      <c r="Q85" s="223"/>
      <c r="R85" s="223"/>
      <c r="S85" s="223"/>
      <c r="T85" s="224"/>
      <c r="U85" s="223"/>
      <c r="V85" s="213"/>
      <c r="W85" s="213"/>
      <c r="X85" s="213"/>
      <c r="Y85" s="213"/>
      <c r="Z85" s="213"/>
      <c r="AA85" s="213"/>
      <c r="AB85" s="213"/>
      <c r="AC85" s="213"/>
      <c r="AD85" s="213"/>
      <c r="AE85" s="213" t="s">
        <v>149</v>
      </c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6" t="str">
        <f>C85</f>
        <v>Ceník za likvidaci odpadů ve Středisku odpadového hospodářství Rozinov platný od 1. 1. 2024.</v>
      </c>
      <c r="BB85" s="213"/>
      <c r="BC85" s="213"/>
      <c r="BD85" s="213"/>
      <c r="BE85" s="213"/>
      <c r="BF85" s="213"/>
      <c r="BG85" s="213"/>
      <c r="BH85" s="213"/>
    </row>
    <row r="86" spans="1:60" ht="22.5" outlineLevel="1" x14ac:dyDescent="0.2">
      <c r="A86" s="214"/>
      <c r="B86" s="221"/>
      <c r="C86" s="272" t="s">
        <v>197</v>
      </c>
      <c r="D86" s="228"/>
      <c r="E86" s="233"/>
      <c r="F86" s="238"/>
      <c r="G86" s="239"/>
      <c r="H86" s="236"/>
      <c r="I86" s="236"/>
      <c r="J86" s="236"/>
      <c r="K86" s="236"/>
      <c r="L86" s="236"/>
      <c r="M86" s="236"/>
      <c r="N86" s="223"/>
      <c r="O86" s="223"/>
      <c r="P86" s="223"/>
      <c r="Q86" s="223"/>
      <c r="R86" s="223"/>
      <c r="S86" s="223"/>
      <c r="T86" s="224"/>
      <c r="U86" s="223"/>
      <c r="V86" s="213"/>
      <c r="W86" s="213"/>
      <c r="X86" s="213"/>
      <c r="Y86" s="213"/>
      <c r="Z86" s="213"/>
      <c r="AA86" s="213"/>
      <c r="AB86" s="213"/>
      <c r="AC86" s="213"/>
      <c r="AD86" s="213"/>
      <c r="AE86" s="213" t="s">
        <v>149</v>
      </c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6" t="str">
        <f>C86</f>
        <v>Likvidace odpadů podle katalogu odpadů vyhl. č. 383/2001 Sb., kterými jsou TBS Světlá nad Sázavou, p. o., na základě souhlasu KÚ kraje Vsočina oprávněni nakládat a zajišťovat jich likvidaci.</v>
      </c>
      <c r="BB86" s="213"/>
      <c r="BC86" s="213"/>
      <c r="BD86" s="213"/>
      <c r="BE86" s="213"/>
      <c r="BF86" s="213"/>
      <c r="BG86" s="213"/>
      <c r="BH86" s="213"/>
    </row>
    <row r="87" spans="1:60" ht="22.5" outlineLevel="1" x14ac:dyDescent="0.2">
      <c r="A87" s="214"/>
      <c r="B87" s="221"/>
      <c r="C87" s="272" t="s">
        <v>198</v>
      </c>
      <c r="D87" s="228"/>
      <c r="E87" s="233"/>
      <c r="F87" s="238"/>
      <c r="G87" s="239"/>
      <c r="H87" s="236"/>
      <c r="I87" s="236"/>
      <c r="J87" s="236"/>
      <c r="K87" s="236"/>
      <c r="L87" s="236"/>
      <c r="M87" s="236"/>
      <c r="N87" s="223"/>
      <c r="O87" s="223"/>
      <c r="P87" s="223"/>
      <c r="Q87" s="223"/>
      <c r="R87" s="223"/>
      <c r="S87" s="223"/>
      <c r="T87" s="224"/>
      <c r="U87" s="223"/>
      <c r="V87" s="213"/>
      <c r="W87" s="213"/>
      <c r="X87" s="213"/>
      <c r="Y87" s="213"/>
      <c r="Z87" s="213"/>
      <c r="AA87" s="213"/>
      <c r="AB87" s="213"/>
      <c r="AC87" s="213"/>
      <c r="AD87" s="213"/>
      <c r="AE87" s="213" t="s">
        <v>149</v>
      </c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6" t="str">
        <f>C87</f>
        <v>Provozovatel: TBS Světlá nad Sázavou, p. o., se sídlem Na Rozkoši 749, 582 91 Světlá nad Sázavou, IČ: 00 04 22 34</v>
      </c>
      <c r="BB87" s="213"/>
      <c r="BC87" s="213"/>
      <c r="BD87" s="213"/>
      <c r="BE87" s="213"/>
      <c r="BF87" s="213"/>
      <c r="BG87" s="213"/>
      <c r="BH87" s="213"/>
    </row>
    <row r="88" spans="1:60" outlineLevel="1" x14ac:dyDescent="0.2">
      <c r="A88" s="214"/>
      <c r="B88" s="221"/>
      <c r="C88" s="270" t="s">
        <v>211</v>
      </c>
      <c r="D88" s="225"/>
      <c r="E88" s="231">
        <v>0.12720000000000001</v>
      </c>
      <c r="F88" s="236"/>
      <c r="G88" s="236"/>
      <c r="H88" s="236"/>
      <c r="I88" s="236"/>
      <c r="J88" s="236"/>
      <c r="K88" s="236"/>
      <c r="L88" s="236"/>
      <c r="M88" s="236"/>
      <c r="N88" s="223"/>
      <c r="O88" s="223"/>
      <c r="P88" s="223"/>
      <c r="Q88" s="223"/>
      <c r="R88" s="223"/>
      <c r="S88" s="223"/>
      <c r="T88" s="224"/>
      <c r="U88" s="223"/>
      <c r="V88" s="213"/>
      <c r="W88" s="213"/>
      <c r="X88" s="213"/>
      <c r="Y88" s="213"/>
      <c r="Z88" s="213"/>
      <c r="AA88" s="213"/>
      <c r="AB88" s="213"/>
      <c r="AC88" s="213"/>
      <c r="AD88" s="213"/>
      <c r="AE88" s="213" t="s">
        <v>127</v>
      </c>
      <c r="AF88" s="213">
        <v>0</v>
      </c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x14ac:dyDescent="0.2">
      <c r="A89" s="215" t="s">
        <v>120</v>
      </c>
      <c r="B89" s="222" t="s">
        <v>75</v>
      </c>
      <c r="C89" s="271" t="s">
        <v>76</v>
      </c>
      <c r="D89" s="226"/>
      <c r="E89" s="232"/>
      <c r="F89" s="237"/>
      <c r="G89" s="237">
        <f>SUMIF(AE90:AE91,"&lt;&gt;NOR",G90:G91)</f>
        <v>0</v>
      </c>
      <c r="H89" s="237"/>
      <c r="I89" s="237">
        <f>SUM(I90:I91)</f>
        <v>0</v>
      </c>
      <c r="J89" s="237"/>
      <c r="K89" s="237">
        <f>SUM(K90:K91)</f>
        <v>0</v>
      </c>
      <c r="L89" s="237"/>
      <c r="M89" s="237">
        <f>SUM(M90:M91)</f>
        <v>0</v>
      </c>
      <c r="N89" s="226"/>
      <c r="O89" s="226">
        <f>SUM(O90:O91)</f>
        <v>0</v>
      </c>
      <c r="P89" s="226"/>
      <c r="Q89" s="226">
        <f>SUM(Q90:Q91)</f>
        <v>0</v>
      </c>
      <c r="R89" s="226"/>
      <c r="S89" s="226"/>
      <c r="T89" s="227"/>
      <c r="U89" s="226">
        <f>SUM(U90:U91)</f>
        <v>0.82</v>
      </c>
      <c r="AE89" t="s">
        <v>121</v>
      </c>
    </row>
    <row r="90" spans="1:60" outlineLevel="1" x14ac:dyDescent="0.2">
      <c r="A90" s="214">
        <v>26</v>
      </c>
      <c r="B90" s="221" t="s">
        <v>212</v>
      </c>
      <c r="C90" s="269" t="s">
        <v>213</v>
      </c>
      <c r="D90" s="223" t="s">
        <v>185</v>
      </c>
      <c r="E90" s="230">
        <v>1.0960000000000001</v>
      </c>
      <c r="F90" s="235">
        <f>H90+J90</f>
        <v>0</v>
      </c>
      <c r="G90" s="236">
        <f>ROUND(E90*F90,2)</f>
        <v>0</v>
      </c>
      <c r="H90" s="236"/>
      <c r="I90" s="236">
        <f>ROUND(E90*H90,2)</f>
        <v>0</v>
      </c>
      <c r="J90" s="236"/>
      <c r="K90" s="236">
        <f>ROUND(E90*J90,2)</f>
        <v>0</v>
      </c>
      <c r="L90" s="236">
        <v>21</v>
      </c>
      <c r="M90" s="236">
        <f>G90*(1+L90/100)</f>
        <v>0</v>
      </c>
      <c r="N90" s="223">
        <v>0</v>
      </c>
      <c r="O90" s="223">
        <f>ROUND(E90*N90,5)</f>
        <v>0</v>
      </c>
      <c r="P90" s="223">
        <v>0</v>
      </c>
      <c r="Q90" s="223">
        <f>ROUND(E90*P90,5)</f>
        <v>0</v>
      </c>
      <c r="R90" s="223"/>
      <c r="S90" s="223"/>
      <c r="T90" s="224">
        <v>0.749</v>
      </c>
      <c r="U90" s="223">
        <f>ROUND(E90*T90,2)</f>
        <v>0.82</v>
      </c>
      <c r="V90" s="213"/>
      <c r="W90" s="213"/>
      <c r="X90" s="213"/>
      <c r="Y90" s="213"/>
      <c r="Z90" s="213"/>
      <c r="AA90" s="213"/>
      <c r="AB90" s="213"/>
      <c r="AC90" s="213"/>
      <c r="AD90" s="213"/>
      <c r="AE90" s="213" t="s">
        <v>125</v>
      </c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outlineLevel="1" x14ac:dyDescent="0.2">
      <c r="A91" s="214"/>
      <c r="B91" s="221"/>
      <c r="C91" s="270" t="s">
        <v>214</v>
      </c>
      <c r="D91" s="225"/>
      <c r="E91" s="231">
        <v>1.0960000000000001</v>
      </c>
      <c r="F91" s="236"/>
      <c r="G91" s="236"/>
      <c r="H91" s="236"/>
      <c r="I91" s="236"/>
      <c r="J91" s="236"/>
      <c r="K91" s="236"/>
      <c r="L91" s="236"/>
      <c r="M91" s="236"/>
      <c r="N91" s="223"/>
      <c r="O91" s="223"/>
      <c r="P91" s="223"/>
      <c r="Q91" s="223"/>
      <c r="R91" s="223"/>
      <c r="S91" s="223"/>
      <c r="T91" s="224"/>
      <c r="U91" s="223"/>
      <c r="V91" s="213"/>
      <c r="W91" s="213"/>
      <c r="X91" s="213"/>
      <c r="Y91" s="213"/>
      <c r="Z91" s="213"/>
      <c r="AA91" s="213"/>
      <c r="AB91" s="213"/>
      <c r="AC91" s="213"/>
      <c r="AD91" s="213"/>
      <c r="AE91" s="213" t="s">
        <v>127</v>
      </c>
      <c r="AF91" s="213">
        <v>0</v>
      </c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x14ac:dyDescent="0.2">
      <c r="A92" s="215" t="s">
        <v>120</v>
      </c>
      <c r="B92" s="222" t="s">
        <v>77</v>
      </c>
      <c r="C92" s="271" t="s">
        <v>78</v>
      </c>
      <c r="D92" s="226"/>
      <c r="E92" s="232"/>
      <c r="F92" s="237"/>
      <c r="G92" s="237">
        <f>SUMIF(AE93:AE99,"&lt;&gt;NOR",G93:G99)</f>
        <v>0</v>
      </c>
      <c r="H92" s="237"/>
      <c r="I92" s="237">
        <f>SUM(I93:I99)</f>
        <v>0</v>
      </c>
      <c r="J92" s="237"/>
      <c r="K92" s="237">
        <f>SUM(K93:K99)</f>
        <v>0</v>
      </c>
      <c r="L92" s="237"/>
      <c r="M92" s="237">
        <f>SUM(M93:M99)</f>
        <v>0</v>
      </c>
      <c r="N92" s="226"/>
      <c r="O92" s="226">
        <f>SUM(O93:O99)</f>
        <v>2.8490000000000001E-2</v>
      </c>
      <c r="P92" s="226"/>
      <c r="Q92" s="226">
        <f>SUM(Q93:Q99)</f>
        <v>0</v>
      </c>
      <c r="R92" s="226"/>
      <c r="S92" s="226"/>
      <c r="T92" s="227"/>
      <c r="U92" s="226">
        <f>SUM(U93:U99)</f>
        <v>3.02</v>
      </c>
      <c r="AE92" t="s">
        <v>121</v>
      </c>
    </row>
    <row r="93" spans="1:60" outlineLevel="1" x14ac:dyDescent="0.2">
      <c r="A93" s="214">
        <v>27</v>
      </c>
      <c r="B93" s="221" t="s">
        <v>59</v>
      </c>
      <c r="C93" s="269" t="s">
        <v>215</v>
      </c>
      <c r="D93" s="223" t="s">
        <v>124</v>
      </c>
      <c r="E93" s="230">
        <v>7.742</v>
      </c>
      <c r="F93" s="235">
        <f>H93+J93</f>
        <v>0</v>
      </c>
      <c r="G93" s="236">
        <f>ROUND(E93*F93,2)</f>
        <v>0</v>
      </c>
      <c r="H93" s="236"/>
      <c r="I93" s="236">
        <f>ROUND(E93*H93,2)</f>
        <v>0</v>
      </c>
      <c r="J93" s="236"/>
      <c r="K93" s="236">
        <f>ROUND(E93*J93,2)</f>
        <v>0</v>
      </c>
      <c r="L93" s="236">
        <v>21</v>
      </c>
      <c r="M93" s="236">
        <f>G93*(1+L93/100)</f>
        <v>0</v>
      </c>
      <c r="N93" s="223">
        <v>3.6800000000000001E-3</v>
      </c>
      <c r="O93" s="223">
        <f>ROUND(E93*N93,5)</f>
        <v>2.8490000000000001E-2</v>
      </c>
      <c r="P93" s="223">
        <v>0</v>
      </c>
      <c r="Q93" s="223">
        <f>ROUND(E93*P93,5)</f>
        <v>0</v>
      </c>
      <c r="R93" s="223"/>
      <c r="S93" s="223"/>
      <c r="T93" s="224">
        <v>0.38500000000000001</v>
      </c>
      <c r="U93" s="223">
        <f>ROUND(E93*T93,2)</f>
        <v>2.98</v>
      </c>
      <c r="V93" s="213"/>
      <c r="W93" s="213"/>
      <c r="X93" s="213"/>
      <c r="Y93" s="213"/>
      <c r="Z93" s="213"/>
      <c r="AA93" s="213"/>
      <c r="AB93" s="213"/>
      <c r="AC93" s="213"/>
      <c r="AD93" s="213"/>
      <c r="AE93" s="213" t="s">
        <v>125</v>
      </c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ht="22.5" outlineLevel="1" x14ac:dyDescent="0.2">
      <c r="A94" s="214"/>
      <c r="B94" s="221"/>
      <c r="C94" s="272" t="s">
        <v>216</v>
      </c>
      <c r="D94" s="228"/>
      <c r="E94" s="233"/>
      <c r="F94" s="238"/>
      <c r="G94" s="239"/>
      <c r="H94" s="236"/>
      <c r="I94" s="236"/>
      <c r="J94" s="236"/>
      <c r="K94" s="236"/>
      <c r="L94" s="236"/>
      <c r="M94" s="236"/>
      <c r="N94" s="223"/>
      <c r="O94" s="223"/>
      <c r="P94" s="223"/>
      <c r="Q94" s="223"/>
      <c r="R94" s="223"/>
      <c r="S94" s="223"/>
      <c r="T94" s="224"/>
      <c r="U94" s="223"/>
      <c r="V94" s="213"/>
      <c r="W94" s="213"/>
      <c r="X94" s="213"/>
      <c r="Y94" s="213"/>
      <c r="Z94" s="213"/>
      <c r="AA94" s="213"/>
      <c r="AB94" s="213"/>
      <c r="AC94" s="213"/>
      <c r="AD94" s="213"/>
      <c r="AE94" s="213" t="s">
        <v>149</v>
      </c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6" t="str">
        <f>C94</f>
        <v>Komponentní vodotěsná hrubovrstvá pružná stěrka na bázi polymerem modifikované bitumenové emulze s polystyrénovým plnivem, bez rozpouštědel.</v>
      </c>
      <c r="BB94" s="213"/>
      <c r="BC94" s="213"/>
      <c r="BD94" s="213"/>
      <c r="BE94" s="213"/>
      <c r="BF94" s="213"/>
      <c r="BG94" s="213"/>
      <c r="BH94" s="213"/>
    </row>
    <row r="95" spans="1:60" ht="22.5" outlineLevel="1" x14ac:dyDescent="0.2">
      <c r="A95" s="214"/>
      <c r="B95" s="221"/>
      <c r="C95" s="272" t="s">
        <v>217</v>
      </c>
      <c r="D95" s="228"/>
      <c r="E95" s="233"/>
      <c r="F95" s="238"/>
      <c r="G95" s="239"/>
      <c r="H95" s="236"/>
      <c r="I95" s="236"/>
      <c r="J95" s="236"/>
      <c r="K95" s="236"/>
      <c r="L95" s="236"/>
      <c r="M95" s="236"/>
      <c r="N95" s="223"/>
      <c r="O95" s="223"/>
      <c r="P95" s="223"/>
      <c r="Q95" s="223"/>
      <c r="R95" s="223"/>
      <c r="S95" s="223"/>
      <c r="T95" s="224"/>
      <c r="U95" s="223"/>
      <c r="V95" s="213"/>
      <c r="W95" s="213"/>
      <c r="X95" s="213"/>
      <c r="Y95" s="213"/>
      <c r="Z95" s="213"/>
      <c r="AA95" s="213"/>
      <c r="AB95" s="213"/>
      <c r="AC95" s="213"/>
      <c r="AD95" s="213"/>
      <c r="AE95" s="213" t="s">
        <v>149</v>
      </c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6" t="str">
        <f>C95</f>
        <v>Nátěrová asfaltová hydroizolace (ve dvou vrstvách): ~ 4,5 - 6,0 l/m2 (tloušťka mokré vrstvy 4,5 – 6,0 mm / tloušťka suché vrstvy 3,0 – 4,0 mm)</v>
      </c>
      <c r="BB95" s="213"/>
      <c r="BC95" s="213"/>
      <c r="BD95" s="213"/>
      <c r="BE95" s="213"/>
      <c r="BF95" s="213"/>
      <c r="BG95" s="213"/>
      <c r="BH95" s="213"/>
    </row>
    <row r="96" spans="1:60" ht="22.5" outlineLevel="1" x14ac:dyDescent="0.2">
      <c r="A96" s="214"/>
      <c r="B96" s="221"/>
      <c r="C96" s="270" t="s">
        <v>218</v>
      </c>
      <c r="D96" s="225"/>
      <c r="E96" s="231">
        <v>6.36</v>
      </c>
      <c r="F96" s="236"/>
      <c r="G96" s="236"/>
      <c r="H96" s="236"/>
      <c r="I96" s="236"/>
      <c r="J96" s="236"/>
      <c r="K96" s="236"/>
      <c r="L96" s="236"/>
      <c r="M96" s="236"/>
      <c r="N96" s="223"/>
      <c r="O96" s="223"/>
      <c r="P96" s="223"/>
      <c r="Q96" s="223"/>
      <c r="R96" s="223"/>
      <c r="S96" s="223"/>
      <c r="T96" s="224"/>
      <c r="U96" s="223"/>
      <c r="V96" s="213"/>
      <c r="W96" s="213"/>
      <c r="X96" s="213"/>
      <c r="Y96" s="213"/>
      <c r="Z96" s="213"/>
      <c r="AA96" s="213"/>
      <c r="AB96" s="213"/>
      <c r="AC96" s="213"/>
      <c r="AD96" s="213"/>
      <c r="AE96" s="213" t="s">
        <v>127</v>
      </c>
      <c r="AF96" s="213">
        <v>0</v>
      </c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ht="22.5" outlineLevel="1" x14ac:dyDescent="0.2">
      <c r="A97" s="214"/>
      <c r="B97" s="221"/>
      <c r="C97" s="270" t="s">
        <v>219</v>
      </c>
      <c r="D97" s="225"/>
      <c r="E97" s="231">
        <v>1.3819999999999999</v>
      </c>
      <c r="F97" s="236"/>
      <c r="G97" s="236"/>
      <c r="H97" s="236"/>
      <c r="I97" s="236"/>
      <c r="J97" s="236"/>
      <c r="K97" s="236"/>
      <c r="L97" s="236"/>
      <c r="M97" s="236"/>
      <c r="N97" s="223"/>
      <c r="O97" s="223"/>
      <c r="P97" s="223"/>
      <c r="Q97" s="223"/>
      <c r="R97" s="223"/>
      <c r="S97" s="223"/>
      <c r="T97" s="224"/>
      <c r="U97" s="223"/>
      <c r="V97" s="213"/>
      <c r="W97" s="213"/>
      <c r="X97" s="213"/>
      <c r="Y97" s="213"/>
      <c r="Z97" s="213"/>
      <c r="AA97" s="213"/>
      <c r="AB97" s="213"/>
      <c r="AC97" s="213"/>
      <c r="AD97" s="213"/>
      <c r="AE97" s="213" t="s">
        <v>127</v>
      </c>
      <c r="AF97" s="213">
        <v>0</v>
      </c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1" x14ac:dyDescent="0.2">
      <c r="A98" s="214">
        <v>28</v>
      </c>
      <c r="B98" s="221" t="s">
        <v>220</v>
      </c>
      <c r="C98" s="269" t="s">
        <v>221</v>
      </c>
      <c r="D98" s="223" t="s">
        <v>185</v>
      </c>
      <c r="E98" s="230">
        <v>2.8500000000000001E-2</v>
      </c>
      <c r="F98" s="235">
        <f>H98+J98</f>
        <v>0</v>
      </c>
      <c r="G98" s="236">
        <f>ROUND(E98*F98,2)</f>
        <v>0</v>
      </c>
      <c r="H98" s="236"/>
      <c r="I98" s="236">
        <f>ROUND(E98*H98,2)</f>
        <v>0</v>
      </c>
      <c r="J98" s="236"/>
      <c r="K98" s="236">
        <f>ROUND(E98*J98,2)</f>
        <v>0</v>
      </c>
      <c r="L98" s="236">
        <v>21</v>
      </c>
      <c r="M98" s="236">
        <f>G98*(1+L98/100)</f>
        <v>0</v>
      </c>
      <c r="N98" s="223">
        <v>0</v>
      </c>
      <c r="O98" s="223">
        <f>ROUND(E98*N98,5)</f>
        <v>0</v>
      </c>
      <c r="P98" s="223">
        <v>0</v>
      </c>
      <c r="Q98" s="223">
        <f>ROUND(E98*P98,5)</f>
        <v>0</v>
      </c>
      <c r="R98" s="223"/>
      <c r="S98" s="223"/>
      <c r="T98" s="224">
        <v>1.5669999999999999</v>
      </c>
      <c r="U98" s="223">
        <f>ROUND(E98*T98,2)</f>
        <v>0.04</v>
      </c>
      <c r="V98" s="213"/>
      <c r="W98" s="213"/>
      <c r="X98" s="213"/>
      <c r="Y98" s="213"/>
      <c r="Z98" s="213"/>
      <c r="AA98" s="213"/>
      <c r="AB98" s="213"/>
      <c r="AC98" s="213"/>
      <c r="AD98" s="213"/>
      <c r="AE98" s="213" t="s">
        <v>125</v>
      </c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1" x14ac:dyDescent="0.2">
      <c r="A99" s="214"/>
      <c r="B99" s="221"/>
      <c r="C99" s="270" t="s">
        <v>222</v>
      </c>
      <c r="D99" s="225"/>
      <c r="E99" s="231">
        <v>2.8500000000000001E-2</v>
      </c>
      <c r="F99" s="236"/>
      <c r="G99" s="236"/>
      <c r="H99" s="236"/>
      <c r="I99" s="236"/>
      <c r="J99" s="236"/>
      <c r="K99" s="236"/>
      <c r="L99" s="236"/>
      <c r="M99" s="236"/>
      <c r="N99" s="223"/>
      <c r="O99" s="223"/>
      <c r="P99" s="223"/>
      <c r="Q99" s="223"/>
      <c r="R99" s="223"/>
      <c r="S99" s="223"/>
      <c r="T99" s="224"/>
      <c r="U99" s="223"/>
      <c r="V99" s="213"/>
      <c r="W99" s="213"/>
      <c r="X99" s="213"/>
      <c r="Y99" s="213"/>
      <c r="Z99" s="213"/>
      <c r="AA99" s="213"/>
      <c r="AB99" s="213"/>
      <c r="AC99" s="213"/>
      <c r="AD99" s="213"/>
      <c r="AE99" s="213" t="s">
        <v>127</v>
      </c>
      <c r="AF99" s="213">
        <v>0</v>
      </c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x14ac:dyDescent="0.2">
      <c r="A100" s="215" t="s">
        <v>120</v>
      </c>
      <c r="B100" s="222" t="s">
        <v>79</v>
      </c>
      <c r="C100" s="271" t="s">
        <v>80</v>
      </c>
      <c r="D100" s="226"/>
      <c r="E100" s="232"/>
      <c r="F100" s="237"/>
      <c r="G100" s="237">
        <f>SUMIF(AE101:AE111,"&lt;&gt;NOR",G101:G111)</f>
        <v>0</v>
      </c>
      <c r="H100" s="237"/>
      <c r="I100" s="237">
        <f>SUM(I101:I111)</f>
        <v>0</v>
      </c>
      <c r="J100" s="237"/>
      <c r="K100" s="237">
        <f>SUM(K101:K111)</f>
        <v>0</v>
      </c>
      <c r="L100" s="237"/>
      <c r="M100" s="237">
        <f>SUM(M101:M111)</f>
        <v>0</v>
      </c>
      <c r="N100" s="226"/>
      <c r="O100" s="226">
        <f>SUM(O101:O111)</f>
        <v>4.3400000000000001E-3</v>
      </c>
      <c r="P100" s="226"/>
      <c r="Q100" s="226">
        <f>SUM(Q101:Q111)</f>
        <v>1.5480000000000001E-2</v>
      </c>
      <c r="R100" s="226"/>
      <c r="S100" s="226"/>
      <c r="T100" s="227"/>
      <c r="U100" s="226">
        <f>SUM(U101:U111)</f>
        <v>0.83000000000000007</v>
      </c>
      <c r="AE100" t="s">
        <v>121</v>
      </c>
    </row>
    <row r="101" spans="1:60" ht="22.5" outlineLevel="1" x14ac:dyDescent="0.2">
      <c r="A101" s="214">
        <v>29</v>
      </c>
      <c r="B101" s="221" t="s">
        <v>223</v>
      </c>
      <c r="C101" s="269" t="s">
        <v>224</v>
      </c>
      <c r="D101" s="223" t="s">
        <v>124</v>
      </c>
      <c r="E101" s="230">
        <v>7.742</v>
      </c>
      <c r="F101" s="235">
        <f>H101+J101</f>
        <v>0</v>
      </c>
      <c r="G101" s="236">
        <f>ROUND(E101*F101,2)</f>
        <v>0</v>
      </c>
      <c r="H101" s="236"/>
      <c r="I101" s="236">
        <f>ROUND(E101*H101,2)</f>
        <v>0</v>
      </c>
      <c r="J101" s="236"/>
      <c r="K101" s="236">
        <f>ROUND(E101*J101,2)</f>
        <v>0</v>
      </c>
      <c r="L101" s="236">
        <v>21</v>
      </c>
      <c r="M101" s="236">
        <f>G101*(1+L101/100)</f>
        <v>0</v>
      </c>
      <c r="N101" s="223">
        <v>0</v>
      </c>
      <c r="O101" s="223">
        <f>ROUND(E101*N101,5)</f>
        <v>0</v>
      </c>
      <c r="P101" s="223">
        <v>2E-3</v>
      </c>
      <c r="Q101" s="223">
        <f>ROUND(E101*P101,5)</f>
        <v>1.5480000000000001E-2</v>
      </c>
      <c r="R101" s="223"/>
      <c r="S101" s="223"/>
      <c r="T101" s="224">
        <v>3.7999999999999999E-2</v>
      </c>
      <c r="U101" s="223">
        <f>ROUND(E101*T101,2)</f>
        <v>0.28999999999999998</v>
      </c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 t="s">
        <v>125</v>
      </c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ht="22.5" outlineLevel="1" x14ac:dyDescent="0.2">
      <c r="A102" s="214"/>
      <c r="B102" s="221"/>
      <c r="C102" s="270" t="s">
        <v>171</v>
      </c>
      <c r="D102" s="225"/>
      <c r="E102" s="231">
        <v>6.36</v>
      </c>
      <c r="F102" s="236"/>
      <c r="G102" s="236"/>
      <c r="H102" s="236"/>
      <c r="I102" s="236"/>
      <c r="J102" s="236"/>
      <c r="K102" s="236"/>
      <c r="L102" s="236"/>
      <c r="M102" s="236"/>
      <c r="N102" s="223"/>
      <c r="O102" s="223"/>
      <c r="P102" s="223"/>
      <c r="Q102" s="223"/>
      <c r="R102" s="223"/>
      <c r="S102" s="223"/>
      <c r="T102" s="224"/>
      <c r="U102" s="22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 t="s">
        <v>127</v>
      </c>
      <c r="AF102" s="213">
        <v>0</v>
      </c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ht="22.5" outlineLevel="1" x14ac:dyDescent="0.2">
      <c r="A103" s="214"/>
      <c r="B103" s="221"/>
      <c r="C103" s="270" t="s">
        <v>225</v>
      </c>
      <c r="D103" s="225"/>
      <c r="E103" s="231">
        <v>1.3819999999999999</v>
      </c>
      <c r="F103" s="236"/>
      <c r="G103" s="236"/>
      <c r="H103" s="236"/>
      <c r="I103" s="236"/>
      <c r="J103" s="236"/>
      <c r="K103" s="236"/>
      <c r="L103" s="236"/>
      <c r="M103" s="236"/>
      <c r="N103" s="223"/>
      <c r="O103" s="223"/>
      <c r="P103" s="223"/>
      <c r="Q103" s="223"/>
      <c r="R103" s="223"/>
      <c r="S103" s="223"/>
      <c r="T103" s="224"/>
      <c r="U103" s="22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 t="s">
        <v>127</v>
      </c>
      <c r="AF103" s="213">
        <v>0</v>
      </c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ht="22.5" outlineLevel="1" x14ac:dyDescent="0.2">
      <c r="A104" s="214">
        <v>30</v>
      </c>
      <c r="B104" s="221" t="s">
        <v>226</v>
      </c>
      <c r="C104" s="269" t="s">
        <v>227</v>
      </c>
      <c r="D104" s="223" t="s">
        <v>124</v>
      </c>
      <c r="E104" s="230">
        <v>6.5807000000000002</v>
      </c>
      <c r="F104" s="235">
        <f>H104+J104</f>
        <v>0</v>
      </c>
      <c r="G104" s="236">
        <f>ROUND(E104*F104,2)</f>
        <v>0</v>
      </c>
      <c r="H104" s="236"/>
      <c r="I104" s="236">
        <f>ROUND(E104*H104,2)</f>
        <v>0</v>
      </c>
      <c r="J104" s="236"/>
      <c r="K104" s="236">
        <f>ROUND(E104*J104,2)</f>
        <v>0</v>
      </c>
      <c r="L104" s="236">
        <v>21</v>
      </c>
      <c r="M104" s="236">
        <f>G104*(1+L104/100)</f>
        <v>0</v>
      </c>
      <c r="N104" s="223">
        <v>0</v>
      </c>
      <c r="O104" s="223">
        <f>ROUND(E104*N104,5)</f>
        <v>0</v>
      </c>
      <c r="P104" s="223">
        <v>0</v>
      </c>
      <c r="Q104" s="223">
        <f>ROUND(E104*P104,5)</f>
        <v>0</v>
      </c>
      <c r="R104" s="223"/>
      <c r="S104" s="223"/>
      <c r="T104" s="224">
        <v>0.08</v>
      </c>
      <c r="U104" s="223">
        <f>ROUND(E104*T104,2)</f>
        <v>0.53</v>
      </c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 t="s">
        <v>125</v>
      </c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ht="22.5" outlineLevel="1" x14ac:dyDescent="0.2">
      <c r="A105" s="214"/>
      <c r="B105" s="221"/>
      <c r="C105" s="270" t="s">
        <v>228</v>
      </c>
      <c r="D105" s="225"/>
      <c r="E105" s="231">
        <v>5.4059999999999997</v>
      </c>
      <c r="F105" s="236"/>
      <c r="G105" s="236"/>
      <c r="H105" s="236"/>
      <c r="I105" s="236"/>
      <c r="J105" s="236"/>
      <c r="K105" s="236"/>
      <c r="L105" s="236"/>
      <c r="M105" s="236"/>
      <c r="N105" s="223"/>
      <c r="O105" s="223"/>
      <c r="P105" s="223"/>
      <c r="Q105" s="223"/>
      <c r="R105" s="223"/>
      <c r="S105" s="223"/>
      <c r="T105" s="224"/>
      <c r="U105" s="22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 t="s">
        <v>127</v>
      </c>
      <c r="AF105" s="213">
        <v>0</v>
      </c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ht="22.5" outlineLevel="1" x14ac:dyDescent="0.2">
      <c r="A106" s="214"/>
      <c r="B106" s="221"/>
      <c r="C106" s="270" t="s">
        <v>229</v>
      </c>
      <c r="D106" s="225"/>
      <c r="E106" s="231">
        <v>1.1747000000000001</v>
      </c>
      <c r="F106" s="236"/>
      <c r="G106" s="236"/>
      <c r="H106" s="236"/>
      <c r="I106" s="236"/>
      <c r="J106" s="236"/>
      <c r="K106" s="236"/>
      <c r="L106" s="236"/>
      <c r="M106" s="236"/>
      <c r="N106" s="223"/>
      <c r="O106" s="223"/>
      <c r="P106" s="223"/>
      <c r="Q106" s="223"/>
      <c r="R106" s="223"/>
      <c r="S106" s="223"/>
      <c r="T106" s="224"/>
      <c r="U106" s="22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 t="s">
        <v>127</v>
      </c>
      <c r="AF106" s="213">
        <v>0</v>
      </c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1" x14ac:dyDescent="0.2">
      <c r="A107" s="214">
        <v>31</v>
      </c>
      <c r="B107" s="221" t="s">
        <v>230</v>
      </c>
      <c r="C107" s="269" t="s">
        <v>231</v>
      </c>
      <c r="D107" s="223" t="s">
        <v>140</v>
      </c>
      <c r="E107" s="230">
        <v>0.2171631</v>
      </c>
      <c r="F107" s="235">
        <f>H107+J107</f>
        <v>0</v>
      </c>
      <c r="G107" s="236">
        <f>ROUND(E107*F107,2)</f>
        <v>0</v>
      </c>
      <c r="H107" s="236"/>
      <c r="I107" s="236">
        <f>ROUND(E107*H107,2)</f>
        <v>0</v>
      </c>
      <c r="J107" s="236"/>
      <c r="K107" s="236">
        <f>ROUND(E107*J107,2)</f>
        <v>0</v>
      </c>
      <c r="L107" s="236">
        <v>21</v>
      </c>
      <c r="M107" s="236">
        <f>G107*(1+L107/100)</f>
        <v>0</v>
      </c>
      <c r="N107" s="223">
        <v>0.02</v>
      </c>
      <c r="O107" s="223">
        <f>ROUND(E107*N107,5)</f>
        <v>4.3400000000000001E-3</v>
      </c>
      <c r="P107" s="223">
        <v>0</v>
      </c>
      <c r="Q107" s="223">
        <f>ROUND(E107*P107,5)</f>
        <v>0</v>
      </c>
      <c r="R107" s="223"/>
      <c r="S107" s="223"/>
      <c r="T107" s="224">
        <v>0</v>
      </c>
      <c r="U107" s="223">
        <f>ROUND(E107*T107,2)</f>
        <v>0</v>
      </c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 t="s">
        <v>232</v>
      </c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ht="22.5" outlineLevel="1" x14ac:dyDescent="0.2">
      <c r="A108" s="214"/>
      <c r="B108" s="221"/>
      <c r="C108" s="270" t="s">
        <v>233</v>
      </c>
      <c r="D108" s="225"/>
      <c r="E108" s="231">
        <v>0.178398</v>
      </c>
      <c r="F108" s="236"/>
      <c r="G108" s="236"/>
      <c r="H108" s="236"/>
      <c r="I108" s="236"/>
      <c r="J108" s="236"/>
      <c r="K108" s="236"/>
      <c r="L108" s="236"/>
      <c r="M108" s="236"/>
      <c r="N108" s="223"/>
      <c r="O108" s="223"/>
      <c r="P108" s="223"/>
      <c r="Q108" s="223"/>
      <c r="R108" s="223"/>
      <c r="S108" s="223"/>
      <c r="T108" s="224"/>
      <c r="U108" s="22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 t="s">
        <v>127</v>
      </c>
      <c r="AF108" s="213">
        <v>0</v>
      </c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ht="22.5" outlineLevel="1" x14ac:dyDescent="0.2">
      <c r="A109" s="214"/>
      <c r="B109" s="221"/>
      <c r="C109" s="270" t="s">
        <v>234</v>
      </c>
      <c r="D109" s="225"/>
      <c r="E109" s="231">
        <v>3.8765099999999997E-2</v>
      </c>
      <c r="F109" s="236"/>
      <c r="G109" s="236"/>
      <c r="H109" s="236"/>
      <c r="I109" s="236"/>
      <c r="J109" s="236"/>
      <c r="K109" s="236"/>
      <c r="L109" s="236"/>
      <c r="M109" s="236"/>
      <c r="N109" s="223"/>
      <c r="O109" s="223"/>
      <c r="P109" s="223"/>
      <c r="Q109" s="223"/>
      <c r="R109" s="223"/>
      <c r="S109" s="223"/>
      <c r="T109" s="224"/>
      <c r="U109" s="22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 t="s">
        <v>127</v>
      </c>
      <c r="AF109" s="213">
        <v>0</v>
      </c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1" x14ac:dyDescent="0.2">
      <c r="A110" s="214">
        <v>32</v>
      </c>
      <c r="B110" s="221" t="s">
        <v>235</v>
      </c>
      <c r="C110" s="269" t="s">
        <v>236</v>
      </c>
      <c r="D110" s="223" t="s">
        <v>185</v>
      </c>
      <c r="E110" s="230">
        <v>4.3400000000000001E-3</v>
      </c>
      <c r="F110" s="235">
        <f>H110+J110</f>
        <v>0</v>
      </c>
      <c r="G110" s="236">
        <f>ROUND(E110*F110,2)</f>
        <v>0</v>
      </c>
      <c r="H110" s="236"/>
      <c r="I110" s="236">
        <f>ROUND(E110*H110,2)</f>
        <v>0</v>
      </c>
      <c r="J110" s="236"/>
      <c r="K110" s="236">
        <f>ROUND(E110*J110,2)</f>
        <v>0</v>
      </c>
      <c r="L110" s="236">
        <v>21</v>
      </c>
      <c r="M110" s="236">
        <f>G110*(1+L110/100)</f>
        <v>0</v>
      </c>
      <c r="N110" s="223">
        <v>0</v>
      </c>
      <c r="O110" s="223">
        <f>ROUND(E110*N110,5)</f>
        <v>0</v>
      </c>
      <c r="P110" s="223">
        <v>0</v>
      </c>
      <c r="Q110" s="223">
        <f>ROUND(E110*P110,5)</f>
        <v>0</v>
      </c>
      <c r="R110" s="223"/>
      <c r="S110" s="223"/>
      <c r="T110" s="224">
        <v>1.74</v>
      </c>
      <c r="U110" s="223">
        <f>ROUND(E110*T110,2)</f>
        <v>0.01</v>
      </c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 t="s">
        <v>125</v>
      </c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outlineLevel="1" x14ac:dyDescent="0.2">
      <c r="A111" s="214"/>
      <c r="B111" s="221"/>
      <c r="C111" s="270" t="s">
        <v>237</v>
      </c>
      <c r="D111" s="225"/>
      <c r="E111" s="231">
        <v>4.3400000000000001E-3</v>
      </c>
      <c r="F111" s="236"/>
      <c r="G111" s="236"/>
      <c r="H111" s="236"/>
      <c r="I111" s="236"/>
      <c r="J111" s="236"/>
      <c r="K111" s="236"/>
      <c r="L111" s="236"/>
      <c r="M111" s="236"/>
      <c r="N111" s="223"/>
      <c r="O111" s="223"/>
      <c r="P111" s="223"/>
      <c r="Q111" s="223"/>
      <c r="R111" s="223"/>
      <c r="S111" s="223"/>
      <c r="T111" s="224"/>
      <c r="U111" s="22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 t="s">
        <v>127</v>
      </c>
      <c r="AF111" s="213">
        <v>0</v>
      </c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x14ac:dyDescent="0.2">
      <c r="A112" s="215" t="s">
        <v>120</v>
      </c>
      <c r="B112" s="222" t="s">
        <v>81</v>
      </c>
      <c r="C112" s="271" t="s">
        <v>82</v>
      </c>
      <c r="D112" s="226"/>
      <c r="E112" s="232"/>
      <c r="F112" s="237"/>
      <c r="G112" s="237">
        <f>SUMIF(AE113:AE164,"&lt;&gt;NOR",G113:G164)</f>
        <v>0</v>
      </c>
      <c r="H112" s="237"/>
      <c r="I112" s="237">
        <f>SUM(I113:I164)</f>
        <v>0</v>
      </c>
      <c r="J112" s="237"/>
      <c r="K112" s="237">
        <f>SUM(K113:K164)</f>
        <v>0</v>
      </c>
      <c r="L112" s="237"/>
      <c r="M112" s="237">
        <f>SUM(M113:M164)</f>
        <v>0</v>
      </c>
      <c r="N112" s="226"/>
      <c r="O112" s="226">
        <f>SUM(O113:O164)</f>
        <v>1.0650199999999999</v>
      </c>
      <c r="P112" s="226"/>
      <c r="Q112" s="226">
        <f>SUM(Q113:Q164)</f>
        <v>0.10208</v>
      </c>
      <c r="R112" s="226"/>
      <c r="S112" s="226"/>
      <c r="T112" s="227"/>
      <c r="U112" s="226">
        <f>SUM(U113:U164)</f>
        <v>79.570000000000007</v>
      </c>
      <c r="AE112" t="s">
        <v>121</v>
      </c>
    </row>
    <row r="113" spans="1:60" ht="22.5" outlineLevel="1" x14ac:dyDescent="0.2">
      <c r="A113" s="214">
        <v>33</v>
      </c>
      <c r="B113" s="221" t="s">
        <v>238</v>
      </c>
      <c r="C113" s="269" t="s">
        <v>239</v>
      </c>
      <c r="D113" s="223" t="s">
        <v>133</v>
      </c>
      <c r="E113" s="230">
        <v>22.6</v>
      </c>
      <c r="F113" s="235">
        <f>H113+J113</f>
        <v>0</v>
      </c>
      <c r="G113" s="236">
        <f>ROUND(E113*F113,2)</f>
        <v>0</v>
      </c>
      <c r="H113" s="236"/>
      <c r="I113" s="236">
        <f>ROUND(E113*H113,2)</f>
        <v>0</v>
      </c>
      <c r="J113" s="236"/>
      <c r="K113" s="236">
        <f>ROUND(E113*J113,2)</f>
        <v>0</v>
      </c>
      <c r="L113" s="236">
        <v>21</v>
      </c>
      <c r="M113" s="236">
        <f>G113*(1+L113/100)</f>
        <v>0</v>
      </c>
      <c r="N113" s="223">
        <v>1.5900000000000001E-2</v>
      </c>
      <c r="O113" s="223">
        <f>ROUND(E113*N113,5)</f>
        <v>0.35933999999999999</v>
      </c>
      <c r="P113" s="223">
        <v>0</v>
      </c>
      <c r="Q113" s="223">
        <f>ROUND(E113*P113,5)</f>
        <v>0</v>
      </c>
      <c r="R113" s="223"/>
      <c r="S113" s="223"/>
      <c r="T113" s="224">
        <v>0.89700000000000002</v>
      </c>
      <c r="U113" s="223">
        <f>ROUND(E113*T113,2)</f>
        <v>20.27</v>
      </c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 t="s">
        <v>125</v>
      </c>
      <c r="AF113" s="213"/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ht="33.75" outlineLevel="1" x14ac:dyDescent="0.2">
      <c r="A114" s="214"/>
      <c r="B114" s="221"/>
      <c r="C114" s="272" t="s">
        <v>240</v>
      </c>
      <c r="D114" s="228"/>
      <c r="E114" s="233"/>
      <c r="F114" s="238"/>
      <c r="G114" s="239"/>
      <c r="H114" s="236"/>
      <c r="I114" s="236"/>
      <c r="J114" s="236"/>
      <c r="K114" s="236"/>
      <c r="L114" s="236"/>
      <c r="M114" s="236"/>
      <c r="N114" s="223"/>
      <c r="O114" s="223"/>
      <c r="P114" s="223"/>
      <c r="Q114" s="223"/>
      <c r="R114" s="223"/>
      <c r="S114" s="223"/>
      <c r="T114" s="224"/>
      <c r="U114" s="22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 t="s">
        <v>149</v>
      </c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6" t="str">
        <f>C114</f>
        <v>Obsahem položky je dodávka a montáž trubek závitových pozinkovaných včetně armatur, krácení potrubí, vytočení potřebných závitů na potrubí, těsnící materiál spojů, všechny prvky a úkony, které zajistí celistvost a funkčnost vedení jako celku a nejsou samostaně rozpočtovány.</v>
      </c>
      <c r="BB114" s="213"/>
      <c r="BC114" s="213"/>
      <c r="BD114" s="213"/>
      <c r="BE114" s="213"/>
      <c r="BF114" s="213"/>
      <c r="BG114" s="213"/>
      <c r="BH114" s="213"/>
    </row>
    <row r="115" spans="1:60" ht="33.75" outlineLevel="1" x14ac:dyDescent="0.2">
      <c r="A115" s="214"/>
      <c r="B115" s="221"/>
      <c r="C115" s="270" t="s">
        <v>241</v>
      </c>
      <c r="D115" s="225"/>
      <c r="E115" s="231">
        <v>22.6</v>
      </c>
      <c r="F115" s="236"/>
      <c r="G115" s="236"/>
      <c r="H115" s="236"/>
      <c r="I115" s="236"/>
      <c r="J115" s="236"/>
      <c r="K115" s="236"/>
      <c r="L115" s="236"/>
      <c r="M115" s="236"/>
      <c r="N115" s="223"/>
      <c r="O115" s="223"/>
      <c r="P115" s="223"/>
      <c r="Q115" s="223"/>
      <c r="R115" s="223"/>
      <c r="S115" s="223"/>
      <c r="T115" s="224"/>
      <c r="U115" s="22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 t="s">
        <v>127</v>
      </c>
      <c r="AF115" s="213">
        <v>0</v>
      </c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ht="22.5" outlineLevel="1" x14ac:dyDescent="0.2">
      <c r="A116" s="214">
        <v>34</v>
      </c>
      <c r="B116" s="221" t="s">
        <v>242</v>
      </c>
      <c r="C116" s="269" t="s">
        <v>243</v>
      </c>
      <c r="D116" s="223" t="s">
        <v>133</v>
      </c>
      <c r="E116" s="230">
        <v>26.28</v>
      </c>
      <c r="F116" s="235">
        <f>H116+J116</f>
        <v>0</v>
      </c>
      <c r="G116" s="236">
        <f>ROUND(E116*F116,2)</f>
        <v>0</v>
      </c>
      <c r="H116" s="236"/>
      <c r="I116" s="236">
        <f>ROUND(E116*H116,2)</f>
        <v>0</v>
      </c>
      <c r="J116" s="236"/>
      <c r="K116" s="236">
        <f>ROUND(E116*J116,2)</f>
        <v>0</v>
      </c>
      <c r="L116" s="236">
        <v>21</v>
      </c>
      <c r="M116" s="236">
        <f>G116*(1+L116/100)</f>
        <v>0</v>
      </c>
      <c r="N116" s="223">
        <v>1.7909999999999999E-2</v>
      </c>
      <c r="O116" s="223">
        <f>ROUND(E116*N116,5)</f>
        <v>0.47066999999999998</v>
      </c>
      <c r="P116" s="223">
        <v>0</v>
      </c>
      <c r="Q116" s="223">
        <f>ROUND(E116*P116,5)</f>
        <v>0</v>
      </c>
      <c r="R116" s="223"/>
      <c r="S116" s="223"/>
      <c r="T116" s="224">
        <v>1.0169999999999999</v>
      </c>
      <c r="U116" s="223">
        <f>ROUND(E116*T116,2)</f>
        <v>26.73</v>
      </c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 t="s">
        <v>125</v>
      </c>
      <c r="AF116" s="213"/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ht="33.75" outlineLevel="1" x14ac:dyDescent="0.2">
      <c r="A117" s="214"/>
      <c r="B117" s="221"/>
      <c r="C117" s="272" t="s">
        <v>240</v>
      </c>
      <c r="D117" s="228"/>
      <c r="E117" s="233"/>
      <c r="F117" s="238"/>
      <c r="G117" s="239"/>
      <c r="H117" s="236"/>
      <c r="I117" s="236"/>
      <c r="J117" s="236"/>
      <c r="K117" s="236"/>
      <c r="L117" s="236"/>
      <c r="M117" s="236"/>
      <c r="N117" s="223"/>
      <c r="O117" s="223"/>
      <c r="P117" s="223"/>
      <c r="Q117" s="223"/>
      <c r="R117" s="223"/>
      <c r="S117" s="223"/>
      <c r="T117" s="224"/>
      <c r="U117" s="22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 t="s">
        <v>149</v>
      </c>
      <c r="AF117" s="213"/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6" t="str">
        <f>C117</f>
        <v>Obsahem položky je dodávka a montáž trubek závitových pozinkovaných včetně armatur, krácení potrubí, vytočení potřebných závitů na potrubí, těsnící materiál spojů, všechny prvky a úkony, které zajistí celistvost a funkčnost vedení jako celku a nejsou samostaně rozpočtovány.</v>
      </c>
      <c r="BB117" s="213"/>
      <c r="BC117" s="213"/>
      <c r="BD117" s="213"/>
      <c r="BE117" s="213"/>
      <c r="BF117" s="213"/>
      <c r="BG117" s="213"/>
      <c r="BH117" s="213"/>
    </row>
    <row r="118" spans="1:60" ht="33.75" outlineLevel="1" x14ac:dyDescent="0.2">
      <c r="A118" s="214"/>
      <c r="B118" s="221"/>
      <c r="C118" s="270" t="s">
        <v>244</v>
      </c>
      <c r="D118" s="225"/>
      <c r="E118" s="231">
        <v>26.28</v>
      </c>
      <c r="F118" s="236"/>
      <c r="G118" s="236"/>
      <c r="H118" s="236"/>
      <c r="I118" s="236"/>
      <c r="J118" s="236"/>
      <c r="K118" s="236"/>
      <c r="L118" s="236"/>
      <c r="M118" s="236"/>
      <c r="N118" s="223"/>
      <c r="O118" s="223"/>
      <c r="P118" s="223"/>
      <c r="Q118" s="223"/>
      <c r="R118" s="223"/>
      <c r="S118" s="223"/>
      <c r="T118" s="224"/>
      <c r="U118" s="22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 t="s">
        <v>127</v>
      </c>
      <c r="AF118" s="213">
        <v>0</v>
      </c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ht="22.5" outlineLevel="1" x14ac:dyDescent="0.2">
      <c r="A119" s="214">
        <v>35</v>
      </c>
      <c r="B119" s="221" t="s">
        <v>245</v>
      </c>
      <c r="C119" s="269" t="s">
        <v>246</v>
      </c>
      <c r="D119" s="223" t="s">
        <v>133</v>
      </c>
      <c r="E119" s="230">
        <v>8.41</v>
      </c>
      <c r="F119" s="235">
        <f>H119+J119</f>
        <v>0</v>
      </c>
      <c r="G119" s="236">
        <f>ROUND(E119*F119,2)</f>
        <v>0</v>
      </c>
      <c r="H119" s="236"/>
      <c r="I119" s="236">
        <f>ROUND(E119*H119,2)</f>
        <v>0</v>
      </c>
      <c r="J119" s="236"/>
      <c r="K119" s="236">
        <f>ROUND(E119*J119,2)</f>
        <v>0</v>
      </c>
      <c r="L119" s="236">
        <v>21</v>
      </c>
      <c r="M119" s="236">
        <f>G119*(1+L119/100)</f>
        <v>0</v>
      </c>
      <c r="N119" s="223">
        <v>1.8259999999999998E-2</v>
      </c>
      <c r="O119" s="223">
        <f>ROUND(E119*N119,5)</f>
        <v>0.15357000000000001</v>
      </c>
      <c r="P119" s="223">
        <v>0</v>
      </c>
      <c r="Q119" s="223">
        <f>ROUND(E119*P119,5)</f>
        <v>0</v>
      </c>
      <c r="R119" s="223"/>
      <c r="S119" s="223"/>
      <c r="T119" s="224">
        <v>1.157</v>
      </c>
      <c r="U119" s="223">
        <f>ROUND(E119*T119,2)</f>
        <v>9.73</v>
      </c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 t="s">
        <v>125</v>
      </c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ht="33.75" outlineLevel="1" x14ac:dyDescent="0.2">
      <c r="A120" s="214"/>
      <c r="B120" s="221"/>
      <c r="C120" s="272" t="s">
        <v>240</v>
      </c>
      <c r="D120" s="228"/>
      <c r="E120" s="233"/>
      <c r="F120" s="238"/>
      <c r="G120" s="239"/>
      <c r="H120" s="236"/>
      <c r="I120" s="236"/>
      <c r="J120" s="236"/>
      <c r="K120" s="236"/>
      <c r="L120" s="236"/>
      <c r="M120" s="236"/>
      <c r="N120" s="223"/>
      <c r="O120" s="223"/>
      <c r="P120" s="223"/>
      <c r="Q120" s="223"/>
      <c r="R120" s="223"/>
      <c r="S120" s="223"/>
      <c r="T120" s="224"/>
      <c r="U120" s="22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 t="s">
        <v>149</v>
      </c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6" t="str">
        <f>C120</f>
        <v>Obsahem položky je dodávka a montáž trubek závitových pozinkovaných včetně armatur, krácení potrubí, vytočení potřebných závitů na potrubí, těsnící materiál spojů, všechny prvky a úkony, které zajistí celistvost a funkčnost vedení jako celku a nejsou samostaně rozpočtovány.</v>
      </c>
      <c r="BB120" s="213"/>
      <c r="BC120" s="213"/>
      <c r="BD120" s="213"/>
      <c r="BE120" s="213"/>
      <c r="BF120" s="213"/>
      <c r="BG120" s="213"/>
      <c r="BH120" s="213"/>
    </row>
    <row r="121" spans="1:60" ht="22.5" outlineLevel="1" x14ac:dyDescent="0.2">
      <c r="A121" s="214"/>
      <c r="B121" s="221"/>
      <c r="C121" s="270" t="s">
        <v>247</v>
      </c>
      <c r="D121" s="225"/>
      <c r="E121" s="231">
        <v>8.41</v>
      </c>
      <c r="F121" s="236"/>
      <c r="G121" s="236"/>
      <c r="H121" s="236"/>
      <c r="I121" s="236"/>
      <c r="J121" s="236"/>
      <c r="K121" s="236"/>
      <c r="L121" s="236"/>
      <c r="M121" s="236"/>
      <c r="N121" s="223"/>
      <c r="O121" s="223"/>
      <c r="P121" s="223"/>
      <c r="Q121" s="223"/>
      <c r="R121" s="223"/>
      <c r="S121" s="223"/>
      <c r="T121" s="224"/>
      <c r="U121" s="22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 t="s">
        <v>127</v>
      </c>
      <c r="AF121" s="213">
        <v>0</v>
      </c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outlineLevel="1" x14ac:dyDescent="0.2">
      <c r="A122" s="214">
        <v>36</v>
      </c>
      <c r="B122" s="221" t="s">
        <v>248</v>
      </c>
      <c r="C122" s="269" t="s">
        <v>249</v>
      </c>
      <c r="D122" s="223" t="s">
        <v>133</v>
      </c>
      <c r="E122" s="230">
        <v>8.27</v>
      </c>
      <c r="F122" s="235">
        <f>H122+J122</f>
        <v>0</v>
      </c>
      <c r="G122" s="236">
        <f>ROUND(E122*F122,2)</f>
        <v>0</v>
      </c>
      <c r="H122" s="236"/>
      <c r="I122" s="236">
        <f>ROUND(E122*H122,2)</f>
        <v>0</v>
      </c>
      <c r="J122" s="236"/>
      <c r="K122" s="236">
        <f>ROUND(E122*J122,2)</f>
        <v>0</v>
      </c>
      <c r="L122" s="236">
        <v>21</v>
      </c>
      <c r="M122" s="236">
        <f>G122*(1+L122/100)</f>
        <v>0</v>
      </c>
      <c r="N122" s="223">
        <v>0</v>
      </c>
      <c r="O122" s="223">
        <f>ROUND(E122*N122,5)</f>
        <v>0</v>
      </c>
      <c r="P122" s="223">
        <v>1.102E-2</v>
      </c>
      <c r="Q122" s="223">
        <f>ROUND(E122*P122,5)</f>
        <v>9.1139999999999999E-2</v>
      </c>
      <c r="R122" s="223"/>
      <c r="S122" s="223"/>
      <c r="T122" s="224">
        <v>0.29699999999999999</v>
      </c>
      <c r="U122" s="223">
        <f>ROUND(E122*T122,2)</f>
        <v>2.46</v>
      </c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 t="s">
        <v>125</v>
      </c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ht="22.5" outlineLevel="1" x14ac:dyDescent="0.2">
      <c r="A123" s="214"/>
      <c r="B123" s="221"/>
      <c r="C123" s="270" t="s">
        <v>250</v>
      </c>
      <c r="D123" s="225"/>
      <c r="E123" s="231">
        <v>8.27</v>
      </c>
      <c r="F123" s="236"/>
      <c r="G123" s="236"/>
      <c r="H123" s="236"/>
      <c r="I123" s="236"/>
      <c r="J123" s="236"/>
      <c r="K123" s="236"/>
      <c r="L123" s="236"/>
      <c r="M123" s="236"/>
      <c r="N123" s="223"/>
      <c r="O123" s="223"/>
      <c r="P123" s="223"/>
      <c r="Q123" s="223"/>
      <c r="R123" s="223"/>
      <c r="S123" s="223"/>
      <c r="T123" s="224"/>
      <c r="U123" s="22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 t="s">
        <v>127</v>
      </c>
      <c r="AF123" s="213">
        <v>0</v>
      </c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ht="22.5" outlineLevel="1" x14ac:dyDescent="0.2">
      <c r="A124" s="214">
        <v>37</v>
      </c>
      <c r="B124" s="221" t="s">
        <v>251</v>
      </c>
      <c r="C124" s="269" t="s">
        <v>252</v>
      </c>
      <c r="D124" s="223" t="s">
        <v>253</v>
      </c>
      <c r="E124" s="230">
        <v>1</v>
      </c>
      <c r="F124" s="235">
        <f>H124+J124</f>
        <v>0</v>
      </c>
      <c r="G124" s="236">
        <f>ROUND(E124*F124,2)</f>
        <v>0</v>
      </c>
      <c r="H124" s="236"/>
      <c r="I124" s="236">
        <f>ROUND(E124*H124,2)</f>
        <v>0</v>
      </c>
      <c r="J124" s="236"/>
      <c r="K124" s="236">
        <f>ROUND(E124*J124,2)</f>
        <v>0</v>
      </c>
      <c r="L124" s="236">
        <v>21</v>
      </c>
      <c r="M124" s="236">
        <f>G124*(1+L124/100)</f>
        <v>0</v>
      </c>
      <c r="N124" s="223">
        <v>0</v>
      </c>
      <c r="O124" s="223">
        <f>ROUND(E124*N124,5)</f>
        <v>0</v>
      </c>
      <c r="P124" s="223">
        <v>0</v>
      </c>
      <c r="Q124" s="223">
        <f>ROUND(E124*P124,5)</f>
        <v>0</v>
      </c>
      <c r="R124" s="223"/>
      <c r="S124" s="223"/>
      <c r="T124" s="224">
        <v>0.16300000000000001</v>
      </c>
      <c r="U124" s="223">
        <f>ROUND(E124*T124,2)</f>
        <v>0.16</v>
      </c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 t="s">
        <v>125</v>
      </c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outlineLevel="1" x14ac:dyDescent="0.2">
      <c r="A125" s="214"/>
      <c r="B125" s="221"/>
      <c r="C125" s="270" t="s">
        <v>254</v>
      </c>
      <c r="D125" s="225"/>
      <c r="E125" s="231">
        <v>1</v>
      </c>
      <c r="F125" s="236"/>
      <c r="G125" s="236"/>
      <c r="H125" s="236"/>
      <c r="I125" s="236"/>
      <c r="J125" s="236"/>
      <c r="K125" s="236"/>
      <c r="L125" s="236"/>
      <c r="M125" s="236"/>
      <c r="N125" s="223"/>
      <c r="O125" s="223"/>
      <c r="P125" s="223"/>
      <c r="Q125" s="223"/>
      <c r="R125" s="223"/>
      <c r="S125" s="223"/>
      <c r="T125" s="224"/>
      <c r="U125" s="22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 t="s">
        <v>127</v>
      </c>
      <c r="AF125" s="213">
        <v>0</v>
      </c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outlineLevel="1" x14ac:dyDescent="0.2">
      <c r="A126" s="214">
        <v>38</v>
      </c>
      <c r="B126" s="221" t="s">
        <v>255</v>
      </c>
      <c r="C126" s="269" t="s">
        <v>256</v>
      </c>
      <c r="D126" s="223" t="s">
        <v>133</v>
      </c>
      <c r="E126" s="230">
        <v>22.6</v>
      </c>
      <c r="F126" s="235">
        <f>H126+J126</f>
        <v>0</v>
      </c>
      <c r="G126" s="236">
        <f>ROUND(E126*F126,2)</f>
        <v>0</v>
      </c>
      <c r="H126" s="236"/>
      <c r="I126" s="236">
        <f>ROUND(E126*H126,2)</f>
        <v>0</v>
      </c>
      <c r="J126" s="236"/>
      <c r="K126" s="236">
        <f>ROUND(E126*J126,2)</f>
        <v>0</v>
      </c>
      <c r="L126" s="236">
        <v>21</v>
      </c>
      <c r="M126" s="236">
        <f>G126*(1+L126/100)</f>
        <v>0</v>
      </c>
      <c r="N126" s="223">
        <v>1.6000000000000001E-4</v>
      </c>
      <c r="O126" s="223">
        <f>ROUND(E126*N126,5)</f>
        <v>3.62E-3</v>
      </c>
      <c r="P126" s="223">
        <v>0</v>
      </c>
      <c r="Q126" s="223">
        <f>ROUND(E126*P126,5)</f>
        <v>0</v>
      </c>
      <c r="R126" s="223"/>
      <c r="S126" s="223"/>
      <c r="T126" s="224">
        <v>6.2E-2</v>
      </c>
      <c r="U126" s="223">
        <f>ROUND(E126*T126,2)</f>
        <v>1.4</v>
      </c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 t="s">
        <v>125</v>
      </c>
      <c r="AF126" s="213"/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ht="33.75" outlineLevel="1" x14ac:dyDescent="0.2">
      <c r="A127" s="214"/>
      <c r="B127" s="221"/>
      <c r="C127" s="270" t="s">
        <v>241</v>
      </c>
      <c r="D127" s="225"/>
      <c r="E127" s="231">
        <v>22.6</v>
      </c>
      <c r="F127" s="236"/>
      <c r="G127" s="236"/>
      <c r="H127" s="236"/>
      <c r="I127" s="236"/>
      <c r="J127" s="236"/>
      <c r="K127" s="236"/>
      <c r="L127" s="236"/>
      <c r="M127" s="236"/>
      <c r="N127" s="223"/>
      <c r="O127" s="223"/>
      <c r="P127" s="223"/>
      <c r="Q127" s="223"/>
      <c r="R127" s="223"/>
      <c r="S127" s="223"/>
      <c r="T127" s="224"/>
      <c r="U127" s="22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 t="s">
        <v>127</v>
      </c>
      <c r="AF127" s="213">
        <v>0</v>
      </c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1" x14ac:dyDescent="0.2">
      <c r="A128" s="214">
        <v>39</v>
      </c>
      <c r="B128" s="221" t="s">
        <v>257</v>
      </c>
      <c r="C128" s="269" t="s">
        <v>258</v>
      </c>
      <c r="D128" s="223" t="s">
        <v>133</v>
      </c>
      <c r="E128" s="230">
        <v>21.2</v>
      </c>
      <c r="F128" s="235">
        <f>H128+J128</f>
        <v>0</v>
      </c>
      <c r="G128" s="236">
        <f>ROUND(E128*F128,2)</f>
        <v>0</v>
      </c>
      <c r="H128" s="236"/>
      <c r="I128" s="236">
        <f>ROUND(E128*H128,2)</f>
        <v>0</v>
      </c>
      <c r="J128" s="236"/>
      <c r="K128" s="236">
        <f>ROUND(E128*J128,2)</f>
        <v>0</v>
      </c>
      <c r="L128" s="236">
        <v>21</v>
      </c>
      <c r="M128" s="236">
        <f>G128*(1+L128/100)</f>
        <v>0</v>
      </c>
      <c r="N128" s="223">
        <v>3.2000000000000003E-4</v>
      </c>
      <c r="O128" s="223">
        <f>ROUND(E128*N128,5)</f>
        <v>6.7799999999999996E-3</v>
      </c>
      <c r="P128" s="223">
        <v>0</v>
      </c>
      <c r="Q128" s="223">
        <f>ROUND(E128*P128,5)</f>
        <v>0</v>
      </c>
      <c r="R128" s="223"/>
      <c r="S128" s="223"/>
      <c r="T128" s="224">
        <v>0.13400000000000001</v>
      </c>
      <c r="U128" s="223">
        <f>ROUND(E128*T128,2)</f>
        <v>2.84</v>
      </c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 t="s">
        <v>125</v>
      </c>
      <c r="AF128" s="213"/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ht="22.5" outlineLevel="1" x14ac:dyDescent="0.2">
      <c r="A129" s="214"/>
      <c r="B129" s="221"/>
      <c r="C129" s="270" t="s">
        <v>259</v>
      </c>
      <c r="D129" s="225"/>
      <c r="E129" s="231">
        <v>21.2</v>
      </c>
      <c r="F129" s="236"/>
      <c r="G129" s="236"/>
      <c r="H129" s="236"/>
      <c r="I129" s="236"/>
      <c r="J129" s="236"/>
      <c r="K129" s="236"/>
      <c r="L129" s="236"/>
      <c r="M129" s="236"/>
      <c r="N129" s="223"/>
      <c r="O129" s="223"/>
      <c r="P129" s="223"/>
      <c r="Q129" s="223"/>
      <c r="R129" s="223"/>
      <c r="S129" s="223"/>
      <c r="T129" s="224"/>
      <c r="U129" s="22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 t="s">
        <v>127</v>
      </c>
      <c r="AF129" s="213">
        <v>0</v>
      </c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ht="22.5" outlineLevel="1" x14ac:dyDescent="0.2">
      <c r="A130" s="214">
        <v>40</v>
      </c>
      <c r="B130" s="221" t="s">
        <v>260</v>
      </c>
      <c r="C130" s="269" t="s">
        <v>261</v>
      </c>
      <c r="D130" s="223" t="s">
        <v>133</v>
      </c>
      <c r="E130" s="230">
        <v>5.09</v>
      </c>
      <c r="F130" s="235">
        <f>H130+J130</f>
        <v>0</v>
      </c>
      <c r="G130" s="236">
        <f>ROUND(E130*F130,2)</f>
        <v>0</v>
      </c>
      <c r="H130" s="236"/>
      <c r="I130" s="236">
        <f>ROUND(E130*H130,2)</f>
        <v>0</v>
      </c>
      <c r="J130" s="236"/>
      <c r="K130" s="236">
        <f>ROUND(E130*J130,2)</f>
        <v>0</v>
      </c>
      <c r="L130" s="236">
        <v>21</v>
      </c>
      <c r="M130" s="236">
        <f>G130*(1+L130/100)</f>
        <v>0</v>
      </c>
      <c r="N130" s="223">
        <v>2.9E-4</v>
      </c>
      <c r="O130" s="223">
        <f>ROUND(E130*N130,5)</f>
        <v>1.48E-3</v>
      </c>
      <c r="P130" s="223">
        <v>0</v>
      </c>
      <c r="Q130" s="223">
        <f>ROUND(E130*P130,5)</f>
        <v>0</v>
      </c>
      <c r="R130" s="223"/>
      <c r="S130" s="223"/>
      <c r="T130" s="224">
        <v>0.22500000000000001</v>
      </c>
      <c r="U130" s="223">
        <f>ROUND(E130*T130,2)</f>
        <v>1.1499999999999999</v>
      </c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 t="s">
        <v>125</v>
      </c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ht="33.75" outlineLevel="1" x14ac:dyDescent="0.2">
      <c r="A131" s="214"/>
      <c r="B131" s="221"/>
      <c r="C131" s="270" t="s">
        <v>262</v>
      </c>
      <c r="D131" s="225"/>
      <c r="E131" s="231">
        <v>5.09</v>
      </c>
      <c r="F131" s="236"/>
      <c r="G131" s="236"/>
      <c r="H131" s="236"/>
      <c r="I131" s="236"/>
      <c r="J131" s="236"/>
      <c r="K131" s="236"/>
      <c r="L131" s="236"/>
      <c r="M131" s="236"/>
      <c r="N131" s="223"/>
      <c r="O131" s="223"/>
      <c r="P131" s="223"/>
      <c r="Q131" s="223"/>
      <c r="R131" s="223"/>
      <c r="S131" s="223"/>
      <c r="T131" s="224"/>
      <c r="U131" s="22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 t="s">
        <v>127</v>
      </c>
      <c r="AF131" s="213">
        <v>0</v>
      </c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outlineLevel="1" x14ac:dyDescent="0.2">
      <c r="A132" s="214">
        <v>41</v>
      </c>
      <c r="B132" s="221" t="s">
        <v>263</v>
      </c>
      <c r="C132" s="269" t="s">
        <v>264</v>
      </c>
      <c r="D132" s="223" t="s">
        <v>253</v>
      </c>
      <c r="E132" s="230">
        <v>1</v>
      </c>
      <c r="F132" s="235">
        <f>H132+J132</f>
        <v>0</v>
      </c>
      <c r="G132" s="236">
        <f>ROUND(E132*F132,2)</f>
        <v>0</v>
      </c>
      <c r="H132" s="236"/>
      <c r="I132" s="236">
        <f>ROUND(E132*H132,2)</f>
        <v>0</v>
      </c>
      <c r="J132" s="236"/>
      <c r="K132" s="236">
        <f>ROUND(E132*J132,2)</f>
        <v>0</v>
      </c>
      <c r="L132" s="236">
        <v>21</v>
      </c>
      <c r="M132" s="236">
        <f>G132*(1+L132/100)</f>
        <v>0</v>
      </c>
      <c r="N132" s="223">
        <v>0</v>
      </c>
      <c r="O132" s="223">
        <f>ROUND(E132*N132,5)</f>
        <v>0</v>
      </c>
      <c r="P132" s="223">
        <v>0</v>
      </c>
      <c r="Q132" s="223">
        <f>ROUND(E132*P132,5)</f>
        <v>0</v>
      </c>
      <c r="R132" s="223"/>
      <c r="S132" s="223"/>
      <c r="T132" s="224">
        <v>0.16500000000000001</v>
      </c>
      <c r="U132" s="223">
        <f>ROUND(E132*T132,2)</f>
        <v>0.17</v>
      </c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 t="s">
        <v>125</v>
      </c>
      <c r="AF132" s="213"/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1" x14ac:dyDescent="0.2">
      <c r="A133" s="214"/>
      <c r="B133" s="221"/>
      <c r="C133" s="272" t="s">
        <v>265</v>
      </c>
      <c r="D133" s="228"/>
      <c r="E133" s="233"/>
      <c r="F133" s="238"/>
      <c r="G133" s="239"/>
      <c r="H133" s="236"/>
      <c r="I133" s="236"/>
      <c r="J133" s="236"/>
      <c r="K133" s="236"/>
      <c r="L133" s="236"/>
      <c r="M133" s="236"/>
      <c r="N133" s="223"/>
      <c r="O133" s="223"/>
      <c r="P133" s="223"/>
      <c r="Q133" s="223"/>
      <c r="R133" s="223"/>
      <c r="S133" s="223"/>
      <c r="T133" s="224"/>
      <c r="U133" s="223"/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 t="s">
        <v>149</v>
      </c>
      <c r="AF133" s="213"/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6" t="str">
        <f>C133</f>
        <v>Uzavření/otevření při odpojování hydrantových skříní.</v>
      </c>
      <c r="BB133" s="213"/>
      <c r="BC133" s="213"/>
      <c r="BD133" s="213"/>
      <c r="BE133" s="213"/>
      <c r="BF133" s="213"/>
      <c r="BG133" s="213"/>
      <c r="BH133" s="213"/>
    </row>
    <row r="134" spans="1:60" outlineLevel="1" x14ac:dyDescent="0.2">
      <c r="A134" s="214"/>
      <c r="B134" s="221"/>
      <c r="C134" s="270" t="s">
        <v>266</v>
      </c>
      <c r="D134" s="225"/>
      <c r="E134" s="231">
        <v>1</v>
      </c>
      <c r="F134" s="236"/>
      <c r="G134" s="236"/>
      <c r="H134" s="236"/>
      <c r="I134" s="236"/>
      <c r="J134" s="236"/>
      <c r="K134" s="236"/>
      <c r="L134" s="236"/>
      <c r="M134" s="236"/>
      <c r="N134" s="223"/>
      <c r="O134" s="223"/>
      <c r="P134" s="223"/>
      <c r="Q134" s="223"/>
      <c r="R134" s="223"/>
      <c r="S134" s="223"/>
      <c r="T134" s="224"/>
      <c r="U134" s="223"/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 t="s">
        <v>127</v>
      </c>
      <c r="AF134" s="213">
        <v>0</v>
      </c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outlineLevel="1" x14ac:dyDescent="0.2">
      <c r="A135" s="214">
        <v>42</v>
      </c>
      <c r="B135" s="221" t="s">
        <v>267</v>
      </c>
      <c r="C135" s="269" t="s">
        <v>268</v>
      </c>
      <c r="D135" s="223" t="s">
        <v>253</v>
      </c>
      <c r="E135" s="230">
        <v>2</v>
      </c>
      <c r="F135" s="235">
        <f>H135+J135</f>
        <v>0</v>
      </c>
      <c r="G135" s="236">
        <f>ROUND(E135*F135,2)</f>
        <v>0</v>
      </c>
      <c r="H135" s="236"/>
      <c r="I135" s="236">
        <f>ROUND(E135*H135,2)</f>
        <v>0</v>
      </c>
      <c r="J135" s="236"/>
      <c r="K135" s="236">
        <f>ROUND(E135*J135,2)</f>
        <v>0</v>
      </c>
      <c r="L135" s="236">
        <v>21</v>
      </c>
      <c r="M135" s="236">
        <f>G135*(1+L135/100)</f>
        <v>0</v>
      </c>
      <c r="N135" s="223">
        <v>0</v>
      </c>
      <c r="O135" s="223">
        <f>ROUND(E135*N135,5)</f>
        <v>0</v>
      </c>
      <c r="P135" s="223">
        <v>5.47E-3</v>
      </c>
      <c r="Q135" s="223">
        <f>ROUND(E135*P135,5)</f>
        <v>1.094E-2</v>
      </c>
      <c r="R135" s="223"/>
      <c r="S135" s="223"/>
      <c r="T135" s="224">
        <v>0.10299999999999999</v>
      </c>
      <c r="U135" s="223">
        <f>ROUND(E135*T135,2)</f>
        <v>0.21</v>
      </c>
      <c r="V135" s="213"/>
      <c r="W135" s="213"/>
      <c r="X135" s="213"/>
      <c r="Y135" s="213"/>
      <c r="Z135" s="213"/>
      <c r="AA135" s="213"/>
      <c r="AB135" s="213"/>
      <c r="AC135" s="213"/>
      <c r="AD135" s="213"/>
      <c r="AE135" s="213" t="s">
        <v>125</v>
      </c>
      <c r="AF135" s="213"/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outlineLevel="1" x14ac:dyDescent="0.2">
      <c r="A136" s="214"/>
      <c r="B136" s="221"/>
      <c r="C136" s="270" t="s">
        <v>269</v>
      </c>
      <c r="D136" s="225"/>
      <c r="E136" s="231">
        <v>1</v>
      </c>
      <c r="F136" s="236"/>
      <c r="G136" s="236"/>
      <c r="H136" s="236"/>
      <c r="I136" s="236"/>
      <c r="J136" s="236"/>
      <c r="K136" s="236"/>
      <c r="L136" s="236"/>
      <c r="M136" s="236"/>
      <c r="N136" s="223"/>
      <c r="O136" s="223"/>
      <c r="P136" s="223"/>
      <c r="Q136" s="223"/>
      <c r="R136" s="223"/>
      <c r="S136" s="223"/>
      <c r="T136" s="224"/>
      <c r="U136" s="223"/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 t="s">
        <v>127</v>
      </c>
      <c r="AF136" s="213">
        <v>0</v>
      </c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outlineLevel="1" x14ac:dyDescent="0.2">
      <c r="A137" s="214"/>
      <c r="B137" s="221"/>
      <c r="C137" s="270" t="s">
        <v>270</v>
      </c>
      <c r="D137" s="225"/>
      <c r="E137" s="231">
        <v>1</v>
      </c>
      <c r="F137" s="236"/>
      <c r="G137" s="236"/>
      <c r="H137" s="236"/>
      <c r="I137" s="236"/>
      <c r="J137" s="236"/>
      <c r="K137" s="236"/>
      <c r="L137" s="236"/>
      <c r="M137" s="236"/>
      <c r="N137" s="223"/>
      <c r="O137" s="223"/>
      <c r="P137" s="223"/>
      <c r="Q137" s="223"/>
      <c r="R137" s="223"/>
      <c r="S137" s="223"/>
      <c r="T137" s="224"/>
      <c r="U137" s="22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 t="s">
        <v>127</v>
      </c>
      <c r="AF137" s="213">
        <v>0</v>
      </c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outlineLevel="1" x14ac:dyDescent="0.2">
      <c r="A138" s="214">
        <v>43</v>
      </c>
      <c r="B138" s="221" t="s">
        <v>271</v>
      </c>
      <c r="C138" s="269" t="s">
        <v>272</v>
      </c>
      <c r="D138" s="223" t="s">
        <v>253</v>
      </c>
      <c r="E138" s="230">
        <v>2</v>
      </c>
      <c r="F138" s="235">
        <f>H138+J138</f>
        <v>0</v>
      </c>
      <c r="G138" s="236">
        <f>ROUND(E138*F138,2)</f>
        <v>0</v>
      </c>
      <c r="H138" s="236"/>
      <c r="I138" s="236">
        <f>ROUND(E138*H138,2)</f>
        <v>0</v>
      </c>
      <c r="J138" s="236"/>
      <c r="K138" s="236">
        <f>ROUND(E138*J138,2)</f>
        <v>0</v>
      </c>
      <c r="L138" s="236">
        <v>21</v>
      </c>
      <c r="M138" s="236">
        <f>G138*(1+L138/100)</f>
        <v>0</v>
      </c>
      <c r="N138" s="223">
        <v>0</v>
      </c>
      <c r="O138" s="223">
        <f>ROUND(E138*N138,5)</f>
        <v>0</v>
      </c>
      <c r="P138" s="223">
        <v>0</v>
      </c>
      <c r="Q138" s="223">
        <f>ROUND(E138*P138,5)</f>
        <v>0</v>
      </c>
      <c r="R138" s="223"/>
      <c r="S138" s="223"/>
      <c r="T138" s="224">
        <v>0.124</v>
      </c>
      <c r="U138" s="223">
        <f>ROUND(E138*T138,2)</f>
        <v>0.25</v>
      </c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 t="s">
        <v>125</v>
      </c>
      <c r="AF138" s="213"/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outlineLevel="1" x14ac:dyDescent="0.2">
      <c r="A139" s="214"/>
      <c r="B139" s="221"/>
      <c r="C139" s="270" t="s">
        <v>269</v>
      </c>
      <c r="D139" s="225"/>
      <c r="E139" s="231">
        <v>1</v>
      </c>
      <c r="F139" s="236"/>
      <c r="G139" s="236"/>
      <c r="H139" s="236"/>
      <c r="I139" s="236"/>
      <c r="J139" s="236"/>
      <c r="K139" s="236"/>
      <c r="L139" s="236"/>
      <c r="M139" s="236"/>
      <c r="N139" s="223"/>
      <c r="O139" s="223"/>
      <c r="P139" s="223"/>
      <c r="Q139" s="223"/>
      <c r="R139" s="223"/>
      <c r="S139" s="223"/>
      <c r="T139" s="224"/>
      <c r="U139" s="223"/>
      <c r="V139" s="213"/>
      <c r="W139" s="213"/>
      <c r="X139" s="213"/>
      <c r="Y139" s="213"/>
      <c r="Z139" s="213"/>
      <c r="AA139" s="213"/>
      <c r="AB139" s="213"/>
      <c r="AC139" s="213"/>
      <c r="AD139" s="213"/>
      <c r="AE139" s="213" t="s">
        <v>127</v>
      </c>
      <c r="AF139" s="213">
        <v>0</v>
      </c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outlineLevel="1" x14ac:dyDescent="0.2">
      <c r="A140" s="214"/>
      <c r="B140" s="221"/>
      <c r="C140" s="270" t="s">
        <v>270</v>
      </c>
      <c r="D140" s="225"/>
      <c r="E140" s="231">
        <v>1</v>
      </c>
      <c r="F140" s="236"/>
      <c r="G140" s="236"/>
      <c r="H140" s="236"/>
      <c r="I140" s="236"/>
      <c r="J140" s="236"/>
      <c r="K140" s="236"/>
      <c r="L140" s="236"/>
      <c r="M140" s="236"/>
      <c r="N140" s="223"/>
      <c r="O140" s="223"/>
      <c r="P140" s="223"/>
      <c r="Q140" s="223"/>
      <c r="R140" s="223"/>
      <c r="S140" s="223"/>
      <c r="T140" s="224"/>
      <c r="U140" s="223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 t="s">
        <v>127</v>
      </c>
      <c r="AF140" s="213">
        <v>0</v>
      </c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outlineLevel="1" x14ac:dyDescent="0.2">
      <c r="A141" s="214">
        <v>44</v>
      </c>
      <c r="B141" s="221" t="s">
        <v>273</v>
      </c>
      <c r="C141" s="269" t="s">
        <v>274</v>
      </c>
      <c r="D141" s="223" t="s">
        <v>253</v>
      </c>
      <c r="E141" s="230">
        <v>2</v>
      </c>
      <c r="F141" s="235">
        <f>H141+J141</f>
        <v>0</v>
      </c>
      <c r="G141" s="236">
        <f>ROUND(E141*F141,2)</f>
        <v>0</v>
      </c>
      <c r="H141" s="236"/>
      <c r="I141" s="236">
        <f>ROUND(E141*H141,2)</f>
        <v>0</v>
      </c>
      <c r="J141" s="236"/>
      <c r="K141" s="236">
        <f>ROUND(E141*J141,2)</f>
        <v>0</v>
      </c>
      <c r="L141" s="236">
        <v>21</v>
      </c>
      <c r="M141" s="236">
        <f>G141*(1+L141/100)</f>
        <v>0</v>
      </c>
      <c r="N141" s="223">
        <v>0</v>
      </c>
      <c r="O141" s="223">
        <f>ROUND(E141*N141,5)</f>
        <v>0</v>
      </c>
      <c r="P141" s="223">
        <v>0</v>
      </c>
      <c r="Q141" s="223">
        <f>ROUND(E141*P141,5)</f>
        <v>0</v>
      </c>
      <c r="R141" s="223"/>
      <c r="S141" s="223"/>
      <c r="T141" s="224">
        <v>0.64100000000000001</v>
      </c>
      <c r="U141" s="223">
        <f>ROUND(E141*T141,2)</f>
        <v>1.28</v>
      </c>
      <c r="V141" s="213"/>
      <c r="W141" s="213"/>
      <c r="X141" s="213"/>
      <c r="Y141" s="213"/>
      <c r="Z141" s="213"/>
      <c r="AA141" s="213"/>
      <c r="AB141" s="213"/>
      <c r="AC141" s="213"/>
      <c r="AD141" s="213"/>
      <c r="AE141" s="213" t="s">
        <v>125</v>
      </c>
      <c r="AF141" s="213"/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ht="22.5" outlineLevel="1" x14ac:dyDescent="0.2">
      <c r="A142" s="214"/>
      <c r="B142" s="221"/>
      <c r="C142" s="270" t="s">
        <v>275</v>
      </c>
      <c r="D142" s="225"/>
      <c r="E142" s="231">
        <v>1</v>
      </c>
      <c r="F142" s="236"/>
      <c r="G142" s="236"/>
      <c r="H142" s="236"/>
      <c r="I142" s="236"/>
      <c r="J142" s="236"/>
      <c r="K142" s="236"/>
      <c r="L142" s="236"/>
      <c r="M142" s="236"/>
      <c r="N142" s="223"/>
      <c r="O142" s="223"/>
      <c r="P142" s="223"/>
      <c r="Q142" s="223"/>
      <c r="R142" s="223"/>
      <c r="S142" s="223"/>
      <c r="T142" s="224"/>
      <c r="U142" s="223"/>
      <c r="V142" s="213"/>
      <c r="W142" s="213"/>
      <c r="X142" s="213"/>
      <c r="Y142" s="213"/>
      <c r="Z142" s="213"/>
      <c r="AA142" s="213"/>
      <c r="AB142" s="213"/>
      <c r="AC142" s="213"/>
      <c r="AD142" s="213"/>
      <c r="AE142" s="213" t="s">
        <v>127</v>
      </c>
      <c r="AF142" s="213">
        <v>0</v>
      </c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ht="22.5" outlineLevel="1" x14ac:dyDescent="0.2">
      <c r="A143" s="214"/>
      <c r="B143" s="221"/>
      <c r="C143" s="270" t="s">
        <v>276</v>
      </c>
      <c r="D143" s="225"/>
      <c r="E143" s="231">
        <v>1</v>
      </c>
      <c r="F143" s="236"/>
      <c r="G143" s="236"/>
      <c r="H143" s="236"/>
      <c r="I143" s="236"/>
      <c r="J143" s="236"/>
      <c r="K143" s="236"/>
      <c r="L143" s="236"/>
      <c r="M143" s="236"/>
      <c r="N143" s="223"/>
      <c r="O143" s="223"/>
      <c r="P143" s="223"/>
      <c r="Q143" s="223"/>
      <c r="R143" s="223"/>
      <c r="S143" s="223"/>
      <c r="T143" s="224"/>
      <c r="U143" s="223"/>
      <c r="V143" s="213"/>
      <c r="W143" s="213"/>
      <c r="X143" s="213"/>
      <c r="Y143" s="213"/>
      <c r="Z143" s="213"/>
      <c r="AA143" s="213"/>
      <c r="AB143" s="213"/>
      <c r="AC143" s="213"/>
      <c r="AD143" s="213"/>
      <c r="AE143" s="213" t="s">
        <v>127</v>
      </c>
      <c r="AF143" s="213">
        <v>0</v>
      </c>
      <c r="AG143" s="213"/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outlineLevel="1" x14ac:dyDescent="0.2">
      <c r="A144" s="214">
        <v>45</v>
      </c>
      <c r="B144" s="221" t="s">
        <v>61</v>
      </c>
      <c r="C144" s="269" t="s">
        <v>277</v>
      </c>
      <c r="D144" s="223" t="s">
        <v>253</v>
      </c>
      <c r="E144" s="230">
        <v>1</v>
      </c>
      <c r="F144" s="235">
        <f>H144+J144</f>
        <v>0</v>
      </c>
      <c r="G144" s="236">
        <f>ROUND(E144*F144,2)</f>
        <v>0</v>
      </c>
      <c r="H144" s="236"/>
      <c r="I144" s="236">
        <f>ROUND(E144*H144,2)</f>
        <v>0</v>
      </c>
      <c r="J144" s="236"/>
      <c r="K144" s="236">
        <f>ROUND(E144*J144,2)</f>
        <v>0</v>
      </c>
      <c r="L144" s="236">
        <v>21</v>
      </c>
      <c r="M144" s="236">
        <f>G144*(1+L144/100)</f>
        <v>0</v>
      </c>
      <c r="N144" s="223">
        <v>2.4E-2</v>
      </c>
      <c r="O144" s="223">
        <f>ROUND(E144*N144,5)</f>
        <v>2.4E-2</v>
      </c>
      <c r="P144" s="223">
        <v>0</v>
      </c>
      <c r="Q144" s="223">
        <f>ROUND(E144*P144,5)</f>
        <v>0</v>
      </c>
      <c r="R144" s="223"/>
      <c r="S144" s="223"/>
      <c r="T144" s="224">
        <v>0</v>
      </c>
      <c r="U144" s="223">
        <f>ROUND(E144*T144,2)</f>
        <v>0</v>
      </c>
      <c r="V144" s="213"/>
      <c r="W144" s="213"/>
      <c r="X144" s="213"/>
      <c r="Y144" s="213"/>
      <c r="Z144" s="213"/>
      <c r="AA144" s="213"/>
      <c r="AB144" s="213"/>
      <c r="AC144" s="213"/>
      <c r="AD144" s="213"/>
      <c r="AE144" s="213" t="s">
        <v>232</v>
      </c>
      <c r="AF144" s="213"/>
      <c r="AG144" s="213"/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ht="22.5" outlineLevel="1" x14ac:dyDescent="0.2">
      <c r="A145" s="214"/>
      <c r="B145" s="221"/>
      <c r="C145" s="270" t="s">
        <v>275</v>
      </c>
      <c r="D145" s="225"/>
      <c r="E145" s="231">
        <v>1</v>
      </c>
      <c r="F145" s="236"/>
      <c r="G145" s="236"/>
      <c r="H145" s="236"/>
      <c r="I145" s="236"/>
      <c r="J145" s="236"/>
      <c r="K145" s="236"/>
      <c r="L145" s="236"/>
      <c r="M145" s="236"/>
      <c r="N145" s="223"/>
      <c r="O145" s="223"/>
      <c r="P145" s="223"/>
      <c r="Q145" s="223"/>
      <c r="R145" s="223"/>
      <c r="S145" s="223"/>
      <c r="T145" s="224"/>
      <c r="U145" s="223"/>
      <c r="V145" s="213"/>
      <c r="W145" s="213"/>
      <c r="X145" s="213"/>
      <c r="Y145" s="213"/>
      <c r="Z145" s="213"/>
      <c r="AA145" s="213"/>
      <c r="AB145" s="213"/>
      <c r="AC145" s="213"/>
      <c r="AD145" s="213"/>
      <c r="AE145" s="213" t="s">
        <v>127</v>
      </c>
      <c r="AF145" s="213">
        <v>0</v>
      </c>
      <c r="AG145" s="213"/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outlineLevel="1" x14ac:dyDescent="0.2">
      <c r="A146" s="214">
        <v>46</v>
      </c>
      <c r="B146" s="221" t="s">
        <v>278</v>
      </c>
      <c r="C146" s="269" t="s">
        <v>279</v>
      </c>
      <c r="D146" s="223" t="s">
        <v>253</v>
      </c>
      <c r="E146" s="230">
        <v>1</v>
      </c>
      <c r="F146" s="235">
        <f>H146+J146</f>
        <v>0</v>
      </c>
      <c r="G146" s="236">
        <f>ROUND(E146*F146,2)</f>
        <v>0</v>
      </c>
      <c r="H146" s="236"/>
      <c r="I146" s="236">
        <f>ROUND(E146*H146,2)</f>
        <v>0</v>
      </c>
      <c r="J146" s="236"/>
      <c r="K146" s="236">
        <f>ROUND(E146*J146,2)</f>
        <v>0</v>
      </c>
      <c r="L146" s="236">
        <v>21</v>
      </c>
      <c r="M146" s="236">
        <f>G146*(1+L146/100)</f>
        <v>0</v>
      </c>
      <c r="N146" s="223">
        <v>5.9999999999999995E-4</v>
      </c>
      <c r="O146" s="223">
        <f>ROUND(E146*N146,5)</f>
        <v>5.9999999999999995E-4</v>
      </c>
      <c r="P146" s="223">
        <v>0</v>
      </c>
      <c r="Q146" s="223">
        <f>ROUND(E146*P146,5)</f>
        <v>0</v>
      </c>
      <c r="R146" s="223"/>
      <c r="S146" s="223"/>
      <c r="T146" s="224">
        <v>0</v>
      </c>
      <c r="U146" s="223">
        <f>ROUND(E146*T146,2)</f>
        <v>0</v>
      </c>
      <c r="V146" s="213"/>
      <c r="W146" s="213"/>
      <c r="X146" s="213"/>
      <c r="Y146" s="213"/>
      <c r="Z146" s="213"/>
      <c r="AA146" s="213"/>
      <c r="AB146" s="213"/>
      <c r="AC146" s="213"/>
      <c r="AD146" s="213"/>
      <c r="AE146" s="213" t="s">
        <v>232</v>
      </c>
      <c r="AF146" s="213"/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outlineLevel="1" x14ac:dyDescent="0.2">
      <c r="A147" s="214"/>
      <c r="B147" s="221"/>
      <c r="C147" s="272" t="s">
        <v>280</v>
      </c>
      <c r="D147" s="228"/>
      <c r="E147" s="233"/>
      <c r="F147" s="238"/>
      <c r="G147" s="239"/>
      <c r="H147" s="236"/>
      <c r="I147" s="236"/>
      <c r="J147" s="236"/>
      <c r="K147" s="236"/>
      <c r="L147" s="236"/>
      <c r="M147" s="236"/>
      <c r="N147" s="223"/>
      <c r="O147" s="223"/>
      <c r="P147" s="223"/>
      <c r="Q147" s="223"/>
      <c r="R147" s="223"/>
      <c r="S147" s="223"/>
      <c r="T147" s="224"/>
      <c r="U147" s="223"/>
      <c r="V147" s="213"/>
      <c r="W147" s="213"/>
      <c r="X147" s="213"/>
      <c r="Y147" s="213"/>
      <c r="Z147" s="213"/>
      <c r="AA147" s="213"/>
      <c r="AB147" s="213"/>
      <c r="AC147" s="213"/>
      <c r="AD147" s="213"/>
      <c r="AE147" s="213" t="s">
        <v>149</v>
      </c>
      <c r="AF147" s="213"/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6" t="str">
        <f>C147</f>
        <v>Napojení na stávající stoupací potrubí - svěrná spojky z litiny 3".</v>
      </c>
      <c r="BB147" s="213"/>
      <c r="BC147" s="213"/>
      <c r="BD147" s="213"/>
      <c r="BE147" s="213"/>
      <c r="BF147" s="213"/>
      <c r="BG147" s="213"/>
      <c r="BH147" s="213"/>
    </row>
    <row r="148" spans="1:60" ht="22.5" outlineLevel="1" x14ac:dyDescent="0.2">
      <c r="A148" s="214"/>
      <c r="B148" s="221"/>
      <c r="C148" s="270" t="s">
        <v>276</v>
      </c>
      <c r="D148" s="225"/>
      <c r="E148" s="231">
        <v>1</v>
      </c>
      <c r="F148" s="236"/>
      <c r="G148" s="236"/>
      <c r="H148" s="236"/>
      <c r="I148" s="236"/>
      <c r="J148" s="236"/>
      <c r="K148" s="236"/>
      <c r="L148" s="236"/>
      <c r="M148" s="236"/>
      <c r="N148" s="223"/>
      <c r="O148" s="223"/>
      <c r="P148" s="223"/>
      <c r="Q148" s="223"/>
      <c r="R148" s="223"/>
      <c r="S148" s="223"/>
      <c r="T148" s="224"/>
      <c r="U148" s="223"/>
      <c r="V148" s="213"/>
      <c r="W148" s="213"/>
      <c r="X148" s="213"/>
      <c r="Y148" s="213"/>
      <c r="Z148" s="213"/>
      <c r="AA148" s="213"/>
      <c r="AB148" s="213"/>
      <c r="AC148" s="213"/>
      <c r="AD148" s="213"/>
      <c r="AE148" s="213" t="s">
        <v>127</v>
      </c>
      <c r="AF148" s="213">
        <v>0</v>
      </c>
      <c r="AG148" s="213"/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outlineLevel="1" x14ac:dyDescent="0.2">
      <c r="A149" s="214">
        <v>47</v>
      </c>
      <c r="B149" s="221" t="s">
        <v>281</v>
      </c>
      <c r="C149" s="269" t="s">
        <v>282</v>
      </c>
      <c r="D149" s="223" t="s">
        <v>253</v>
      </c>
      <c r="E149" s="230">
        <v>2</v>
      </c>
      <c r="F149" s="235">
        <f>H149+J149</f>
        <v>0</v>
      </c>
      <c r="G149" s="236">
        <f>ROUND(E149*F149,2)</f>
        <v>0</v>
      </c>
      <c r="H149" s="236"/>
      <c r="I149" s="236">
        <f>ROUND(E149*H149,2)</f>
        <v>0</v>
      </c>
      <c r="J149" s="236"/>
      <c r="K149" s="236">
        <f>ROUND(E149*J149,2)</f>
        <v>0</v>
      </c>
      <c r="L149" s="236">
        <v>21</v>
      </c>
      <c r="M149" s="236">
        <f>G149*(1+L149/100)</f>
        <v>0</v>
      </c>
      <c r="N149" s="223">
        <v>1.1E-4</v>
      </c>
      <c r="O149" s="223">
        <f>ROUND(E149*N149,5)</f>
        <v>2.2000000000000001E-4</v>
      </c>
      <c r="P149" s="223">
        <v>0</v>
      </c>
      <c r="Q149" s="223">
        <f>ROUND(E149*P149,5)</f>
        <v>0</v>
      </c>
      <c r="R149" s="223"/>
      <c r="S149" s="223"/>
      <c r="T149" s="224">
        <v>0</v>
      </c>
      <c r="U149" s="223">
        <f>ROUND(E149*T149,2)</f>
        <v>0</v>
      </c>
      <c r="V149" s="213"/>
      <c r="W149" s="213"/>
      <c r="X149" s="213"/>
      <c r="Y149" s="213"/>
      <c r="Z149" s="213"/>
      <c r="AA149" s="213"/>
      <c r="AB149" s="213"/>
      <c r="AC149" s="213"/>
      <c r="AD149" s="213"/>
      <c r="AE149" s="213" t="s">
        <v>232</v>
      </c>
      <c r="AF149" s="213"/>
      <c r="AG149" s="213"/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outlineLevel="1" x14ac:dyDescent="0.2">
      <c r="A150" s="214"/>
      <c r="B150" s="221"/>
      <c r="C150" s="270" t="s">
        <v>269</v>
      </c>
      <c r="D150" s="225"/>
      <c r="E150" s="231">
        <v>1</v>
      </c>
      <c r="F150" s="236"/>
      <c r="G150" s="236"/>
      <c r="H150" s="236"/>
      <c r="I150" s="236"/>
      <c r="J150" s="236"/>
      <c r="K150" s="236"/>
      <c r="L150" s="236"/>
      <c r="M150" s="236"/>
      <c r="N150" s="223"/>
      <c r="O150" s="223"/>
      <c r="P150" s="223"/>
      <c r="Q150" s="223"/>
      <c r="R150" s="223"/>
      <c r="S150" s="223"/>
      <c r="T150" s="224"/>
      <c r="U150" s="223"/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 t="s">
        <v>127</v>
      </c>
      <c r="AF150" s="213">
        <v>0</v>
      </c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outlineLevel="1" x14ac:dyDescent="0.2">
      <c r="A151" s="214"/>
      <c r="B151" s="221"/>
      <c r="C151" s="270" t="s">
        <v>270</v>
      </c>
      <c r="D151" s="225"/>
      <c r="E151" s="231">
        <v>1</v>
      </c>
      <c r="F151" s="236"/>
      <c r="G151" s="236"/>
      <c r="H151" s="236"/>
      <c r="I151" s="236"/>
      <c r="J151" s="236"/>
      <c r="K151" s="236"/>
      <c r="L151" s="236"/>
      <c r="M151" s="236"/>
      <c r="N151" s="223"/>
      <c r="O151" s="223"/>
      <c r="P151" s="223"/>
      <c r="Q151" s="223"/>
      <c r="R151" s="223"/>
      <c r="S151" s="223"/>
      <c r="T151" s="224"/>
      <c r="U151" s="223"/>
      <c r="V151" s="213"/>
      <c r="W151" s="213"/>
      <c r="X151" s="213"/>
      <c r="Y151" s="213"/>
      <c r="Z151" s="213"/>
      <c r="AA151" s="213"/>
      <c r="AB151" s="213"/>
      <c r="AC151" s="213"/>
      <c r="AD151" s="213"/>
      <c r="AE151" s="213" t="s">
        <v>127</v>
      </c>
      <c r="AF151" s="213">
        <v>0</v>
      </c>
      <c r="AG151" s="213"/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outlineLevel="1" x14ac:dyDescent="0.2">
      <c r="A152" s="214">
        <v>48</v>
      </c>
      <c r="B152" s="221" t="s">
        <v>283</v>
      </c>
      <c r="C152" s="269" t="s">
        <v>284</v>
      </c>
      <c r="D152" s="223" t="s">
        <v>285</v>
      </c>
      <c r="E152" s="230">
        <v>1</v>
      </c>
      <c r="F152" s="235">
        <f>H152+J152</f>
        <v>0</v>
      </c>
      <c r="G152" s="236">
        <f>ROUND(E152*F152,2)</f>
        <v>0</v>
      </c>
      <c r="H152" s="236"/>
      <c r="I152" s="236">
        <f>ROUND(E152*H152,2)</f>
        <v>0</v>
      </c>
      <c r="J152" s="236"/>
      <c r="K152" s="236">
        <f>ROUND(E152*J152,2)</f>
        <v>0</v>
      </c>
      <c r="L152" s="236">
        <v>21</v>
      </c>
      <c r="M152" s="236">
        <f>G152*(1+L152/100)</f>
        <v>0</v>
      </c>
      <c r="N152" s="223">
        <v>0</v>
      </c>
      <c r="O152" s="223">
        <f>ROUND(E152*N152,5)</f>
        <v>0</v>
      </c>
      <c r="P152" s="223">
        <v>0</v>
      </c>
      <c r="Q152" s="223">
        <f>ROUND(E152*P152,5)</f>
        <v>0</v>
      </c>
      <c r="R152" s="223"/>
      <c r="S152" s="223"/>
      <c r="T152" s="224">
        <v>0.5</v>
      </c>
      <c r="U152" s="223">
        <f>ROUND(E152*T152,2)</f>
        <v>0.5</v>
      </c>
      <c r="V152" s="213"/>
      <c r="W152" s="213"/>
      <c r="X152" s="213"/>
      <c r="Y152" s="213"/>
      <c r="Z152" s="213"/>
      <c r="AA152" s="213"/>
      <c r="AB152" s="213"/>
      <c r="AC152" s="213"/>
      <c r="AD152" s="213"/>
      <c r="AE152" s="213" t="s">
        <v>125</v>
      </c>
      <c r="AF152" s="213"/>
      <c r="AG152" s="213"/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 ht="22.5" outlineLevel="1" x14ac:dyDescent="0.2">
      <c r="A153" s="214"/>
      <c r="B153" s="221"/>
      <c r="C153" s="270" t="s">
        <v>286</v>
      </c>
      <c r="D153" s="225"/>
      <c r="E153" s="231">
        <v>1</v>
      </c>
      <c r="F153" s="236"/>
      <c r="G153" s="236"/>
      <c r="H153" s="236"/>
      <c r="I153" s="236"/>
      <c r="J153" s="236"/>
      <c r="K153" s="236"/>
      <c r="L153" s="236"/>
      <c r="M153" s="236"/>
      <c r="N153" s="223"/>
      <c r="O153" s="223"/>
      <c r="P153" s="223"/>
      <c r="Q153" s="223"/>
      <c r="R153" s="223"/>
      <c r="S153" s="223"/>
      <c r="T153" s="224"/>
      <c r="U153" s="223"/>
      <c r="V153" s="213"/>
      <c r="W153" s="213"/>
      <c r="X153" s="213"/>
      <c r="Y153" s="213"/>
      <c r="Z153" s="213"/>
      <c r="AA153" s="213"/>
      <c r="AB153" s="213"/>
      <c r="AC153" s="213"/>
      <c r="AD153" s="213"/>
      <c r="AE153" s="213" t="s">
        <v>127</v>
      </c>
      <c r="AF153" s="213">
        <v>0</v>
      </c>
      <c r="AG153" s="213"/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</row>
    <row r="154" spans="1:60" outlineLevel="1" x14ac:dyDescent="0.2">
      <c r="A154" s="214">
        <v>49</v>
      </c>
      <c r="B154" s="221" t="s">
        <v>287</v>
      </c>
      <c r="C154" s="269" t="s">
        <v>288</v>
      </c>
      <c r="D154" s="223" t="s">
        <v>253</v>
      </c>
      <c r="E154" s="230">
        <v>1</v>
      </c>
      <c r="F154" s="235">
        <f>H154+J154</f>
        <v>0</v>
      </c>
      <c r="G154" s="236">
        <f>ROUND(E154*F154,2)</f>
        <v>0</v>
      </c>
      <c r="H154" s="236"/>
      <c r="I154" s="236">
        <f>ROUND(E154*H154,2)</f>
        <v>0</v>
      </c>
      <c r="J154" s="236"/>
      <c r="K154" s="236">
        <f>ROUND(E154*J154,2)</f>
        <v>0</v>
      </c>
      <c r="L154" s="236">
        <v>21</v>
      </c>
      <c r="M154" s="236">
        <f>G154*(1+L154/100)</f>
        <v>0</v>
      </c>
      <c r="N154" s="223">
        <v>5.4000000000000001E-4</v>
      </c>
      <c r="O154" s="223">
        <f>ROUND(E154*N154,5)</f>
        <v>5.4000000000000001E-4</v>
      </c>
      <c r="P154" s="223">
        <v>0</v>
      </c>
      <c r="Q154" s="223">
        <f>ROUND(E154*P154,5)</f>
        <v>0</v>
      </c>
      <c r="R154" s="223"/>
      <c r="S154" s="223"/>
      <c r="T154" s="224">
        <v>1.6439999999999999</v>
      </c>
      <c r="U154" s="223">
        <f>ROUND(E154*T154,2)</f>
        <v>1.64</v>
      </c>
      <c r="V154" s="213"/>
      <c r="W154" s="213"/>
      <c r="X154" s="213"/>
      <c r="Y154" s="213"/>
      <c r="Z154" s="213"/>
      <c r="AA154" s="213"/>
      <c r="AB154" s="213"/>
      <c r="AC154" s="213"/>
      <c r="AD154" s="213"/>
      <c r="AE154" s="213" t="s">
        <v>125</v>
      </c>
      <c r="AF154" s="213"/>
      <c r="AG154" s="213"/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outlineLevel="1" x14ac:dyDescent="0.2">
      <c r="A155" s="214"/>
      <c r="B155" s="221"/>
      <c r="C155" s="270" t="s">
        <v>289</v>
      </c>
      <c r="D155" s="225"/>
      <c r="E155" s="231">
        <v>1</v>
      </c>
      <c r="F155" s="236"/>
      <c r="G155" s="236"/>
      <c r="H155" s="236"/>
      <c r="I155" s="236"/>
      <c r="J155" s="236"/>
      <c r="K155" s="236"/>
      <c r="L155" s="236"/>
      <c r="M155" s="236"/>
      <c r="N155" s="223"/>
      <c r="O155" s="223"/>
      <c r="P155" s="223"/>
      <c r="Q155" s="223"/>
      <c r="R155" s="223"/>
      <c r="S155" s="223"/>
      <c r="T155" s="224"/>
      <c r="U155" s="223"/>
      <c r="V155" s="213"/>
      <c r="W155" s="213"/>
      <c r="X155" s="213"/>
      <c r="Y155" s="213"/>
      <c r="Z155" s="213"/>
      <c r="AA155" s="213"/>
      <c r="AB155" s="213"/>
      <c r="AC155" s="213"/>
      <c r="AD155" s="213"/>
      <c r="AE155" s="213" t="s">
        <v>127</v>
      </c>
      <c r="AF155" s="213">
        <v>0</v>
      </c>
      <c r="AG155" s="213"/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outlineLevel="1" x14ac:dyDescent="0.2">
      <c r="A156" s="214">
        <v>50</v>
      </c>
      <c r="B156" s="221" t="s">
        <v>290</v>
      </c>
      <c r="C156" s="269" t="s">
        <v>291</v>
      </c>
      <c r="D156" s="223" t="s">
        <v>285</v>
      </c>
      <c r="E156" s="230">
        <v>1</v>
      </c>
      <c r="F156" s="235">
        <f>H156+J156</f>
        <v>0</v>
      </c>
      <c r="G156" s="236">
        <f>ROUND(E156*F156,2)</f>
        <v>0</v>
      </c>
      <c r="H156" s="236"/>
      <c r="I156" s="236">
        <f>ROUND(E156*H156,2)</f>
        <v>0</v>
      </c>
      <c r="J156" s="236"/>
      <c r="K156" s="236">
        <f>ROUND(E156*J156,2)</f>
        <v>0</v>
      </c>
      <c r="L156" s="236">
        <v>21</v>
      </c>
      <c r="M156" s="236">
        <f>G156*(1+L156/100)</f>
        <v>0</v>
      </c>
      <c r="N156" s="223">
        <v>2.4719999999999999E-2</v>
      </c>
      <c r="O156" s="223">
        <f>ROUND(E156*N156,5)</f>
        <v>2.4719999999999999E-2</v>
      </c>
      <c r="P156" s="223">
        <v>0</v>
      </c>
      <c r="Q156" s="223">
        <f>ROUND(E156*P156,5)</f>
        <v>0</v>
      </c>
      <c r="R156" s="223"/>
      <c r="S156" s="223"/>
      <c r="T156" s="224">
        <v>1.6439999999999999</v>
      </c>
      <c r="U156" s="223">
        <f>ROUND(E156*T156,2)</f>
        <v>1.64</v>
      </c>
      <c r="V156" s="213"/>
      <c r="W156" s="213"/>
      <c r="X156" s="213"/>
      <c r="Y156" s="213"/>
      <c r="Z156" s="213"/>
      <c r="AA156" s="213"/>
      <c r="AB156" s="213"/>
      <c r="AC156" s="213"/>
      <c r="AD156" s="213"/>
      <c r="AE156" s="213" t="s">
        <v>232</v>
      </c>
      <c r="AF156" s="213"/>
      <c r="AG156" s="213"/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outlineLevel="1" x14ac:dyDescent="0.2">
      <c r="A157" s="214"/>
      <c r="B157" s="221"/>
      <c r="C157" s="272" t="s">
        <v>292</v>
      </c>
      <c r="D157" s="228"/>
      <c r="E157" s="233"/>
      <c r="F157" s="238"/>
      <c r="G157" s="239"/>
      <c r="H157" s="236"/>
      <c r="I157" s="236"/>
      <c r="J157" s="236"/>
      <c r="K157" s="236"/>
      <c r="L157" s="236"/>
      <c r="M157" s="236"/>
      <c r="N157" s="223"/>
      <c r="O157" s="223"/>
      <c r="P157" s="223"/>
      <c r="Q157" s="223"/>
      <c r="R157" s="223"/>
      <c r="S157" s="223"/>
      <c r="T157" s="224"/>
      <c r="U157" s="223"/>
      <c r="V157" s="213"/>
      <c r="W157" s="213"/>
      <c r="X157" s="213"/>
      <c r="Y157" s="213"/>
      <c r="Z157" s="213"/>
      <c r="AA157" s="213"/>
      <c r="AB157" s="213"/>
      <c r="AC157" s="213"/>
      <c r="AD157" s="213"/>
      <c r="AE157" s="213" t="s">
        <v>149</v>
      </c>
      <c r="AF157" s="213"/>
      <c r="AG157" s="213"/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6" t="str">
        <f>C157</f>
        <v>Specifikace skříně viz výkres D1.02- Půdorys 1.NP - nový stav, ozn. N03</v>
      </c>
      <c r="BB157" s="213"/>
      <c r="BC157" s="213"/>
      <c r="BD157" s="213"/>
      <c r="BE157" s="213"/>
      <c r="BF157" s="213"/>
      <c r="BG157" s="213"/>
      <c r="BH157" s="213"/>
    </row>
    <row r="158" spans="1:60" outlineLevel="1" x14ac:dyDescent="0.2">
      <c r="A158" s="214"/>
      <c r="B158" s="221"/>
      <c r="C158" s="270" t="s">
        <v>289</v>
      </c>
      <c r="D158" s="225"/>
      <c r="E158" s="231">
        <v>1</v>
      </c>
      <c r="F158" s="236"/>
      <c r="G158" s="236"/>
      <c r="H158" s="236"/>
      <c r="I158" s="236"/>
      <c r="J158" s="236"/>
      <c r="K158" s="236"/>
      <c r="L158" s="236"/>
      <c r="M158" s="236"/>
      <c r="N158" s="223"/>
      <c r="O158" s="223"/>
      <c r="P158" s="223"/>
      <c r="Q158" s="223"/>
      <c r="R158" s="223"/>
      <c r="S158" s="223"/>
      <c r="T158" s="224"/>
      <c r="U158" s="223"/>
      <c r="V158" s="213"/>
      <c r="W158" s="213"/>
      <c r="X158" s="213"/>
      <c r="Y158" s="213"/>
      <c r="Z158" s="213"/>
      <c r="AA158" s="213"/>
      <c r="AB158" s="213"/>
      <c r="AC158" s="213"/>
      <c r="AD158" s="213"/>
      <c r="AE158" s="213" t="s">
        <v>127</v>
      </c>
      <c r="AF158" s="213">
        <v>0</v>
      </c>
      <c r="AG158" s="213"/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ht="22.5" outlineLevel="1" x14ac:dyDescent="0.2">
      <c r="A159" s="214">
        <v>51</v>
      </c>
      <c r="B159" s="221" t="s">
        <v>293</v>
      </c>
      <c r="C159" s="269" t="s">
        <v>294</v>
      </c>
      <c r="D159" s="223" t="s">
        <v>133</v>
      </c>
      <c r="E159" s="230">
        <v>57.29</v>
      </c>
      <c r="F159" s="235">
        <f>H159+J159</f>
        <v>0</v>
      </c>
      <c r="G159" s="236">
        <f>ROUND(E159*F159,2)</f>
        <v>0</v>
      </c>
      <c r="H159" s="236"/>
      <c r="I159" s="236">
        <f>ROUND(E159*H159,2)</f>
        <v>0</v>
      </c>
      <c r="J159" s="236"/>
      <c r="K159" s="236">
        <f>ROUND(E159*J159,2)</f>
        <v>0</v>
      </c>
      <c r="L159" s="236">
        <v>21</v>
      </c>
      <c r="M159" s="236">
        <f>G159*(1+L159/100)</f>
        <v>0</v>
      </c>
      <c r="N159" s="223">
        <v>3.4000000000000002E-4</v>
      </c>
      <c r="O159" s="223">
        <f>ROUND(E159*N159,5)</f>
        <v>1.9480000000000001E-2</v>
      </c>
      <c r="P159" s="223">
        <v>0</v>
      </c>
      <c r="Q159" s="223">
        <f>ROUND(E159*P159,5)</f>
        <v>0</v>
      </c>
      <c r="R159" s="223"/>
      <c r="S159" s="223"/>
      <c r="T159" s="224">
        <v>0.13600000000000001</v>
      </c>
      <c r="U159" s="223">
        <f>ROUND(E159*T159,2)</f>
        <v>7.79</v>
      </c>
      <c r="V159" s="213"/>
      <c r="W159" s="213"/>
      <c r="X159" s="213"/>
      <c r="Y159" s="213"/>
      <c r="Z159" s="213"/>
      <c r="AA159" s="213"/>
      <c r="AB159" s="213"/>
      <c r="AC159" s="213"/>
      <c r="AD159" s="213"/>
      <c r="AE159" s="213" t="s">
        <v>125</v>
      </c>
      <c r="AF159" s="213"/>
      <c r="AG159" s="213"/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ht="33.75" outlineLevel="1" x14ac:dyDescent="0.2">
      <c r="A160" s="214"/>
      <c r="B160" s="221"/>
      <c r="C160" s="270" t="s">
        <v>295</v>
      </c>
      <c r="D160" s="225"/>
      <c r="E160" s="231">
        <v>22.6</v>
      </c>
      <c r="F160" s="236"/>
      <c r="G160" s="236"/>
      <c r="H160" s="236"/>
      <c r="I160" s="236"/>
      <c r="J160" s="236"/>
      <c r="K160" s="236"/>
      <c r="L160" s="236"/>
      <c r="M160" s="236"/>
      <c r="N160" s="223"/>
      <c r="O160" s="223"/>
      <c r="P160" s="223"/>
      <c r="Q160" s="223"/>
      <c r="R160" s="223"/>
      <c r="S160" s="223"/>
      <c r="T160" s="224"/>
      <c r="U160" s="223"/>
      <c r="V160" s="213"/>
      <c r="W160" s="213"/>
      <c r="X160" s="213"/>
      <c r="Y160" s="213"/>
      <c r="Z160" s="213"/>
      <c r="AA160" s="213"/>
      <c r="AB160" s="213"/>
      <c r="AC160" s="213"/>
      <c r="AD160" s="213"/>
      <c r="AE160" s="213" t="s">
        <v>127</v>
      </c>
      <c r="AF160" s="213">
        <v>0</v>
      </c>
      <c r="AG160" s="213"/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ht="33.75" outlineLevel="1" x14ac:dyDescent="0.2">
      <c r="A161" s="214"/>
      <c r="B161" s="221"/>
      <c r="C161" s="270" t="s">
        <v>296</v>
      </c>
      <c r="D161" s="225"/>
      <c r="E161" s="231">
        <v>26.28</v>
      </c>
      <c r="F161" s="236"/>
      <c r="G161" s="236"/>
      <c r="H161" s="236"/>
      <c r="I161" s="236"/>
      <c r="J161" s="236"/>
      <c r="K161" s="236"/>
      <c r="L161" s="236"/>
      <c r="M161" s="236"/>
      <c r="N161" s="223"/>
      <c r="O161" s="223"/>
      <c r="P161" s="223"/>
      <c r="Q161" s="223"/>
      <c r="R161" s="223"/>
      <c r="S161" s="223"/>
      <c r="T161" s="224"/>
      <c r="U161" s="223"/>
      <c r="V161" s="213"/>
      <c r="W161" s="213"/>
      <c r="X161" s="213"/>
      <c r="Y161" s="213"/>
      <c r="Z161" s="213"/>
      <c r="AA161" s="213"/>
      <c r="AB161" s="213"/>
      <c r="AC161" s="213"/>
      <c r="AD161" s="213"/>
      <c r="AE161" s="213" t="s">
        <v>127</v>
      </c>
      <c r="AF161" s="213">
        <v>0</v>
      </c>
      <c r="AG161" s="213"/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ht="22.5" outlineLevel="1" x14ac:dyDescent="0.2">
      <c r="A162" s="214"/>
      <c r="B162" s="221"/>
      <c r="C162" s="270" t="s">
        <v>297</v>
      </c>
      <c r="D162" s="225"/>
      <c r="E162" s="231">
        <v>8.41</v>
      </c>
      <c r="F162" s="236"/>
      <c r="G162" s="236"/>
      <c r="H162" s="236"/>
      <c r="I162" s="236"/>
      <c r="J162" s="236"/>
      <c r="K162" s="236"/>
      <c r="L162" s="236"/>
      <c r="M162" s="236"/>
      <c r="N162" s="223"/>
      <c r="O162" s="223"/>
      <c r="P162" s="223"/>
      <c r="Q162" s="223"/>
      <c r="R162" s="223"/>
      <c r="S162" s="223"/>
      <c r="T162" s="224"/>
      <c r="U162" s="223"/>
      <c r="V162" s="213"/>
      <c r="W162" s="213"/>
      <c r="X162" s="213"/>
      <c r="Y162" s="213"/>
      <c r="Z162" s="213"/>
      <c r="AA162" s="213"/>
      <c r="AB162" s="213"/>
      <c r="AC162" s="213"/>
      <c r="AD162" s="213"/>
      <c r="AE162" s="213" t="s">
        <v>127</v>
      </c>
      <c r="AF162" s="213">
        <v>0</v>
      </c>
      <c r="AG162" s="213"/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outlineLevel="1" x14ac:dyDescent="0.2">
      <c r="A163" s="214">
        <v>52</v>
      </c>
      <c r="B163" s="221" t="s">
        <v>298</v>
      </c>
      <c r="C163" s="269" t="s">
        <v>299</v>
      </c>
      <c r="D163" s="223" t="s">
        <v>185</v>
      </c>
      <c r="E163" s="230">
        <v>1.0207999999999999</v>
      </c>
      <c r="F163" s="235">
        <f>H163+J163</f>
        <v>0</v>
      </c>
      <c r="G163" s="236">
        <f>ROUND(E163*F163,2)</f>
        <v>0</v>
      </c>
      <c r="H163" s="236"/>
      <c r="I163" s="236">
        <f>ROUND(E163*H163,2)</f>
        <v>0</v>
      </c>
      <c r="J163" s="236"/>
      <c r="K163" s="236">
        <f>ROUND(E163*J163,2)</f>
        <v>0</v>
      </c>
      <c r="L163" s="236">
        <v>21</v>
      </c>
      <c r="M163" s="236">
        <f>G163*(1+L163/100)</f>
        <v>0</v>
      </c>
      <c r="N163" s="223">
        <v>0</v>
      </c>
      <c r="O163" s="223">
        <f>ROUND(E163*N163,5)</f>
        <v>0</v>
      </c>
      <c r="P163" s="223">
        <v>0</v>
      </c>
      <c r="Q163" s="223">
        <f>ROUND(E163*P163,5)</f>
        <v>0</v>
      </c>
      <c r="R163" s="223"/>
      <c r="S163" s="223"/>
      <c r="T163" s="224">
        <v>1.327</v>
      </c>
      <c r="U163" s="223">
        <f>ROUND(E163*T163,2)</f>
        <v>1.35</v>
      </c>
      <c r="V163" s="213"/>
      <c r="W163" s="213"/>
      <c r="X163" s="213"/>
      <c r="Y163" s="213"/>
      <c r="Z163" s="213"/>
      <c r="AA163" s="213"/>
      <c r="AB163" s="213"/>
      <c r="AC163" s="213"/>
      <c r="AD163" s="213"/>
      <c r="AE163" s="213" t="s">
        <v>125</v>
      </c>
      <c r="AF163" s="213"/>
      <c r="AG163" s="213"/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</row>
    <row r="164" spans="1:60" outlineLevel="1" x14ac:dyDescent="0.2">
      <c r="A164" s="214"/>
      <c r="B164" s="221"/>
      <c r="C164" s="270" t="s">
        <v>300</v>
      </c>
      <c r="D164" s="225"/>
      <c r="E164" s="231">
        <v>1.0207999999999999</v>
      </c>
      <c r="F164" s="236"/>
      <c r="G164" s="236"/>
      <c r="H164" s="236"/>
      <c r="I164" s="236"/>
      <c r="J164" s="236"/>
      <c r="K164" s="236"/>
      <c r="L164" s="236"/>
      <c r="M164" s="236"/>
      <c r="N164" s="223"/>
      <c r="O164" s="223"/>
      <c r="P164" s="223"/>
      <c r="Q164" s="223"/>
      <c r="R164" s="223"/>
      <c r="S164" s="223"/>
      <c r="T164" s="224"/>
      <c r="U164" s="223"/>
      <c r="V164" s="213"/>
      <c r="W164" s="213"/>
      <c r="X164" s="213"/>
      <c r="Y164" s="213"/>
      <c r="Z164" s="213"/>
      <c r="AA164" s="213"/>
      <c r="AB164" s="213"/>
      <c r="AC164" s="213"/>
      <c r="AD164" s="213"/>
      <c r="AE164" s="213" t="s">
        <v>127</v>
      </c>
      <c r="AF164" s="213">
        <v>0</v>
      </c>
      <c r="AG164" s="213"/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x14ac:dyDescent="0.2">
      <c r="A165" s="215" t="s">
        <v>120</v>
      </c>
      <c r="B165" s="222" t="s">
        <v>83</v>
      </c>
      <c r="C165" s="271" t="s">
        <v>84</v>
      </c>
      <c r="D165" s="226"/>
      <c r="E165" s="232"/>
      <c r="F165" s="237"/>
      <c r="G165" s="237">
        <f>SUMIF(AE166:AE171,"&lt;&gt;NOR",G166:G171)</f>
        <v>0</v>
      </c>
      <c r="H165" s="237"/>
      <c r="I165" s="237">
        <f>SUM(I166:I171)</f>
        <v>0</v>
      </c>
      <c r="J165" s="237"/>
      <c r="K165" s="237">
        <f>SUM(K166:K171)</f>
        <v>0</v>
      </c>
      <c r="L165" s="237"/>
      <c r="M165" s="237">
        <f>SUM(M166:M171)</f>
        <v>0</v>
      </c>
      <c r="N165" s="226"/>
      <c r="O165" s="226">
        <f>SUM(O166:O171)</f>
        <v>2.3999999999999998E-3</v>
      </c>
      <c r="P165" s="226"/>
      <c r="Q165" s="226">
        <f>SUM(Q166:Q171)</f>
        <v>0</v>
      </c>
      <c r="R165" s="226"/>
      <c r="S165" s="226"/>
      <c r="T165" s="227"/>
      <c r="U165" s="226">
        <f>SUM(U166:U171)</f>
        <v>0.37</v>
      </c>
      <c r="AE165" t="s">
        <v>121</v>
      </c>
    </row>
    <row r="166" spans="1:60" outlineLevel="1" x14ac:dyDescent="0.2">
      <c r="A166" s="214">
        <v>53</v>
      </c>
      <c r="B166" s="221" t="s">
        <v>301</v>
      </c>
      <c r="C166" s="269" t="s">
        <v>302</v>
      </c>
      <c r="D166" s="223" t="s">
        <v>253</v>
      </c>
      <c r="E166" s="230">
        <v>1</v>
      </c>
      <c r="F166" s="235">
        <f>H166+J166</f>
        <v>0</v>
      </c>
      <c r="G166" s="236">
        <f>ROUND(E166*F166,2)</f>
        <v>0</v>
      </c>
      <c r="H166" s="236"/>
      <c r="I166" s="236">
        <f>ROUND(E166*H166,2)</f>
        <v>0</v>
      </c>
      <c r="J166" s="236"/>
      <c r="K166" s="236">
        <f>ROUND(E166*J166,2)</f>
        <v>0</v>
      </c>
      <c r="L166" s="236">
        <v>21</v>
      </c>
      <c r="M166" s="236">
        <f>G166*(1+L166/100)</f>
        <v>0</v>
      </c>
      <c r="N166" s="223">
        <v>0</v>
      </c>
      <c r="O166" s="223">
        <f>ROUND(E166*N166,5)</f>
        <v>0</v>
      </c>
      <c r="P166" s="223">
        <v>0</v>
      </c>
      <c r="Q166" s="223">
        <f>ROUND(E166*P166,5)</f>
        <v>0</v>
      </c>
      <c r="R166" s="223"/>
      <c r="S166" s="223"/>
      <c r="T166" s="224">
        <v>0.37</v>
      </c>
      <c r="U166" s="223">
        <f>ROUND(E166*T166,2)</f>
        <v>0.37</v>
      </c>
      <c r="V166" s="213"/>
      <c r="W166" s="213"/>
      <c r="X166" s="213"/>
      <c r="Y166" s="213"/>
      <c r="Z166" s="213"/>
      <c r="AA166" s="213"/>
      <c r="AB166" s="213"/>
      <c r="AC166" s="213"/>
      <c r="AD166" s="213"/>
      <c r="AE166" s="213" t="s">
        <v>125</v>
      </c>
      <c r="AF166" s="213"/>
      <c r="AG166" s="213"/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outlineLevel="1" x14ac:dyDescent="0.2">
      <c r="A167" s="214"/>
      <c r="B167" s="221"/>
      <c r="C167" s="270" t="s">
        <v>303</v>
      </c>
      <c r="D167" s="225"/>
      <c r="E167" s="231">
        <v>1</v>
      </c>
      <c r="F167" s="236"/>
      <c r="G167" s="236"/>
      <c r="H167" s="236"/>
      <c r="I167" s="236"/>
      <c r="J167" s="236"/>
      <c r="K167" s="236"/>
      <c r="L167" s="236"/>
      <c r="M167" s="236"/>
      <c r="N167" s="223"/>
      <c r="O167" s="223"/>
      <c r="P167" s="223"/>
      <c r="Q167" s="223"/>
      <c r="R167" s="223"/>
      <c r="S167" s="223"/>
      <c r="T167" s="224"/>
      <c r="U167" s="223"/>
      <c r="V167" s="213"/>
      <c r="W167" s="213"/>
      <c r="X167" s="213"/>
      <c r="Y167" s="213"/>
      <c r="Z167" s="213"/>
      <c r="AA167" s="213"/>
      <c r="AB167" s="213"/>
      <c r="AC167" s="213"/>
      <c r="AD167" s="213"/>
      <c r="AE167" s="213" t="s">
        <v>127</v>
      </c>
      <c r="AF167" s="213">
        <v>0</v>
      </c>
      <c r="AG167" s="213"/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outlineLevel="1" x14ac:dyDescent="0.2">
      <c r="A168" s="214">
        <v>54</v>
      </c>
      <c r="B168" s="221" t="s">
        <v>304</v>
      </c>
      <c r="C168" s="269" t="s">
        <v>305</v>
      </c>
      <c r="D168" s="223" t="s">
        <v>253</v>
      </c>
      <c r="E168" s="230">
        <v>1</v>
      </c>
      <c r="F168" s="235">
        <f>H168+J168</f>
        <v>0</v>
      </c>
      <c r="G168" s="236">
        <f>ROUND(E168*F168,2)</f>
        <v>0</v>
      </c>
      <c r="H168" s="236"/>
      <c r="I168" s="236">
        <f>ROUND(E168*H168,2)</f>
        <v>0</v>
      </c>
      <c r="J168" s="236"/>
      <c r="K168" s="236">
        <f>ROUND(E168*J168,2)</f>
        <v>0</v>
      </c>
      <c r="L168" s="236">
        <v>21</v>
      </c>
      <c r="M168" s="236">
        <f>G168*(1+L168/100)</f>
        <v>0</v>
      </c>
      <c r="N168" s="223">
        <v>2.3999999999999998E-3</v>
      </c>
      <c r="O168" s="223">
        <f>ROUND(E168*N168,5)</f>
        <v>2.3999999999999998E-3</v>
      </c>
      <c r="P168" s="223">
        <v>0</v>
      </c>
      <c r="Q168" s="223">
        <f>ROUND(E168*P168,5)</f>
        <v>0</v>
      </c>
      <c r="R168" s="223"/>
      <c r="S168" s="223"/>
      <c r="T168" s="224">
        <v>0</v>
      </c>
      <c r="U168" s="223">
        <f>ROUND(E168*T168,2)</f>
        <v>0</v>
      </c>
      <c r="V168" s="213"/>
      <c r="W168" s="213"/>
      <c r="X168" s="213"/>
      <c r="Y168" s="213"/>
      <c r="Z168" s="213"/>
      <c r="AA168" s="213"/>
      <c r="AB168" s="213"/>
      <c r="AC168" s="213"/>
      <c r="AD168" s="213"/>
      <c r="AE168" s="213" t="s">
        <v>232</v>
      </c>
      <c r="AF168" s="213"/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outlineLevel="1" x14ac:dyDescent="0.2">
      <c r="A169" s="214"/>
      <c r="B169" s="221"/>
      <c r="C169" s="270" t="s">
        <v>303</v>
      </c>
      <c r="D169" s="225"/>
      <c r="E169" s="231">
        <v>1</v>
      </c>
      <c r="F169" s="236"/>
      <c r="G169" s="236"/>
      <c r="H169" s="236"/>
      <c r="I169" s="236"/>
      <c r="J169" s="236"/>
      <c r="K169" s="236"/>
      <c r="L169" s="236"/>
      <c r="M169" s="236"/>
      <c r="N169" s="223"/>
      <c r="O169" s="223"/>
      <c r="P169" s="223"/>
      <c r="Q169" s="223"/>
      <c r="R169" s="223"/>
      <c r="S169" s="223"/>
      <c r="T169" s="224"/>
      <c r="U169" s="223"/>
      <c r="V169" s="213"/>
      <c r="W169" s="213"/>
      <c r="X169" s="213"/>
      <c r="Y169" s="213"/>
      <c r="Z169" s="213"/>
      <c r="AA169" s="213"/>
      <c r="AB169" s="213"/>
      <c r="AC169" s="213"/>
      <c r="AD169" s="213"/>
      <c r="AE169" s="213" t="s">
        <v>127</v>
      </c>
      <c r="AF169" s="213">
        <v>0</v>
      </c>
      <c r="AG169" s="213"/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outlineLevel="1" x14ac:dyDescent="0.2">
      <c r="A170" s="214">
        <v>55</v>
      </c>
      <c r="B170" s="221" t="s">
        <v>306</v>
      </c>
      <c r="C170" s="269" t="s">
        <v>307</v>
      </c>
      <c r="D170" s="223" t="s">
        <v>185</v>
      </c>
      <c r="E170" s="230">
        <v>2.3999999999999998E-3</v>
      </c>
      <c r="F170" s="235">
        <f>H170+J170</f>
        <v>0</v>
      </c>
      <c r="G170" s="236">
        <f>ROUND(E170*F170,2)</f>
        <v>0</v>
      </c>
      <c r="H170" s="236"/>
      <c r="I170" s="236">
        <f>ROUND(E170*H170,2)</f>
        <v>0</v>
      </c>
      <c r="J170" s="236"/>
      <c r="K170" s="236">
        <f>ROUND(E170*J170,2)</f>
        <v>0</v>
      </c>
      <c r="L170" s="236">
        <v>21</v>
      </c>
      <c r="M170" s="236">
        <f>G170*(1+L170/100)</f>
        <v>0</v>
      </c>
      <c r="N170" s="223">
        <v>0</v>
      </c>
      <c r="O170" s="223">
        <f>ROUND(E170*N170,5)</f>
        <v>0</v>
      </c>
      <c r="P170" s="223">
        <v>0</v>
      </c>
      <c r="Q170" s="223">
        <f>ROUND(E170*P170,5)</f>
        <v>0</v>
      </c>
      <c r="R170" s="223"/>
      <c r="S170" s="223"/>
      <c r="T170" s="224">
        <v>1.5169999999999999</v>
      </c>
      <c r="U170" s="223">
        <f>ROUND(E170*T170,2)</f>
        <v>0</v>
      </c>
      <c r="V170" s="213"/>
      <c r="W170" s="213"/>
      <c r="X170" s="213"/>
      <c r="Y170" s="213"/>
      <c r="Z170" s="213"/>
      <c r="AA170" s="213"/>
      <c r="AB170" s="213"/>
      <c r="AC170" s="213"/>
      <c r="AD170" s="213"/>
      <c r="AE170" s="213" t="s">
        <v>125</v>
      </c>
      <c r="AF170" s="213"/>
      <c r="AG170" s="213"/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  <c r="BG170" s="213"/>
      <c r="BH170" s="213"/>
    </row>
    <row r="171" spans="1:60" outlineLevel="1" x14ac:dyDescent="0.2">
      <c r="A171" s="214"/>
      <c r="B171" s="221"/>
      <c r="C171" s="270" t="s">
        <v>308</v>
      </c>
      <c r="D171" s="225"/>
      <c r="E171" s="231">
        <v>2.3999999999999998E-3</v>
      </c>
      <c r="F171" s="236"/>
      <c r="G171" s="236"/>
      <c r="H171" s="236"/>
      <c r="I171" s="236"/>
      <c r="J171" s="236"/>
      <c r="K171" s="236"/>
      <c r="L171" s="236"/>
      <c r="M171" s="236"/>
      <c r="N171" s="223"/>
      <c r="O171" s="223"/>
      <c r="P171" s="223"/>
      <c r="Q171" s="223"/>
      <c r="R171" s="223"/>
      <c r="S171" s="223"/>
      <c r="T171" s="224"/>
      <c r="U171" s="223"/>
      <c r="V171" s="213"/>
      <c r="W171" s="213"/>
      <c r="X171" s="213"/>
      <c r="Y171" s="213"/>
      <c r="Z171" s="213"/>
      <c r="AA171" s="213"/>
      <c r="AB171" s="213"/>
      <c r="AC171" s="213"/>
      <c r="AD171" s="213"/>
      <c r="AE171" s="213" t="s">
        <v>127</v>
      </c>
      <c r="AF171" s="213">
        <v>0</v>
      </c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</row>
    <row r="172" spans="1:60" x14ac:dyDescent="0.2">
      <c r="A172" s="215" t="s">
        <v>120</v>
      </c>
      <c r="B172" s="222" t="s">
        <v>85</v>
      </c>
      <c r="C172" s="271" t="s">
        <v>86</v>
      </c>
      <c r="D172" s="226"/>
      <c r="E172" s="232"/>
      <c r="F172" s="237"/>
      <c r="G172" s="237">
        <f>SUMIF(AE173:AE180,"&lt;&gt;NOR",G173:G180)</f>
        <v>0</v>
      </c>
      <c r="H172" s="237"/>
      <c r="I172" s="237">
        <f>SUM(I173:I180)</f>
        <v>0</v>
      </c>
      <c r="J172" s="237"/>
      <c r="K172" s="237">
        <f>SUM(K173:K180)</f>
        <v>0</v>
      </c>
      <c r="L172" s="237"/>
      <c r="M172" s="237">
        <f>SUM(M173:M180)</f>
        <v>0</v>
      </c>
      <c r="N172" s="226"/>
      <c r="O172" s="226">
        <f>SUM(O173:O180)</f>
        <v>1.3600000000000001E-3</v>
      </c>
      <c r="P172" s="226"/>
      <c r="Q172" s="226">
        <f>SUM(Q173:Q180)</f>
        <v>0</v>
      </c>
      <c r="R172" s="226"/>
      <c r="S172" s="226"/>
      <c r="T172" s="227"/>
      <c r="U172" s="226">
        <f>SUM(U173:U180)</f>
        <v>1.04</v>
      </c>
      <c r="AE172" t="s">
        <v>121</v>
      </c>
    </row>
    <row r="173" spans="1:60" outlineLevel="1" x14ac:dyDescent="0.2">
      <c r="A173" s="214">
        <v>56</v>
      </c>
      <c r="B173" s="221" t="s">
        <v>309</v>
      </c>
      <c r="C173" s="269" t="s">
        <v>310</v>
      </c>
      <c r="D173" s="223" t="s">
        <v>311</v>
      </c>
      <c r="E173" s="230">
        <v>2</v>
      </c>
      <c r="F173" s="235">
        <f>H173+J173</f>
        <v>0</v>
      </c>
      <c r="G173" s="236">
        <f>ROUND(E173*F173,2)</f>
        <v>0</v>
      </c>
      <c r="H173" s="236"/>
      <c r="I173" s="236">
        <f>ROUND(E173*H173,2)</f>
        <v>0</v>
      </c>
      <c r="J173" s="236"/>
      <c r="K173" s="236">
        <f>ROUND(E173*J173,2)</f>
        <v>0</v>
      </c>
      <c r="L173" s="236">
        <v>21</v>
      </c>
      <c r="M173" s="236">
        <f>G173*(1+L173/100)</f>
        <v>0</v>
      </c>
      <c r="N173" s="223">
        <v>6.9999999999999994E-5</v>
      </c>
      <c r="O173" s="223">
        <f>ROUND(E173*N173,5)</f>
        <v>1.3999999999999999E-4</v>
      </c>
      <c r="P173" s="223">
        <v>0</v>
      </c>
      <c r="Q173" s="223">
        <f>ROUND(E173*P173,5)</f>
        <v>0</v>
      </c>
      <c r="R173" s="223"/>
      <c r="S173" s="223"/>
      <c r="T173" s="224">
        <v>0.109</v>
      </c>
      <c r="U173" s="223">
        <f>ROUND(E173*T173,2)</f>
        <v>0.22</v>
      </c>
      <c r="V173" s="213"/>
      <c r="W173" s="213"/>
      <c r="X173" s="213"/>
      <c r="Y173" s="213"/>
      <c r="Z173" s="213"/>
      <c r="AA173" s="213"/>
      <c r="AB173" s="213"/>
      <c r="AC173" s="213"/>
      <c r="AD173" s="213"/>
      <c r="AE173" s="213" t="s">
        <v>125</v>
      </c>
      <c r="AF173" s="213"/>
      <c r="AG173" s="213"/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</row>
    <row r="174" spans="1:60" ht="22.5" outlineLevel="1" x14ac:dyDescent="0.2">
      <c r="A174" s="214"/>
      <c r="B174" s="221"/>
      <c r="C174" s="270" t="s">
        <v>312</v>
      </c>
      <c r="D174" s="225"/>
      <c r="E174" s="231">
        <v>2</v>
      </c>
      <c r="F174" s="236"/>
      <c r="G174" s="236"/>
      <c r="H174" s="236"/>
      <c r="I174" s="236"/>
      <c r="J174" s="236"/>
      <c r="K174" s="236"/>
      <c r="L174" s="236"/>
      <c r="M174" s="236"/>
      <c r="N174" s="223"/>
      <c r="O174" s="223"/>
      <c r="P174" s="223"/>
      <c r="Q174" s="223"/>
      <c r="R174" s="223"/>
      <c r="S174" s="223"/>
      <c r="T174" s="224"/>
      <c r="U174" s="223"/>
      <c r="V174" s="213"/>
      <c r="W174" s="213"/>
      <c r="X174" s="213"/>
      <c r="Y174" s="213"/>
      <c r="Z174" s="213"/>
      <c r="AA174" s="213"/>
      <c r="AB174" s="213"/>
      <c r="AC174" s="213"/>
      <c r="AD174" s="213"/>
      <c r="AE174" s="213" t="s">
        <v>127</v>
      </c>
      <c r="AF174" s="213">
        <v>0</v>
      </c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</row>
    <row r="175" spans="1:60" outlineLevel="1" x14ac:dyDescent="0.2">
      <c r="A175" s="214">
        <v>57</v>
      </c>
      <c r="B175" s="221" t="s">
        <v>313</v>
      </c>
      <c r="C175" s="269" t="s">
        <v>314</v>
      </c>
      <c r="D175" s="223" t="s">
        <v>311</v>
      </c>
      <c r="E175" s="230">
        <v>3</v>
      </c>
      <c r="F175" s="235">
        <f>H175+J175</f>
        <v>0</v>
      </c>
      <c r="G175" s="236">
        <f>ROUND(E175*F175,2)</f>
        <v>0</v>
      </c>
      <c r="H175" s="236"/>
      <c r="I175" s="236">
        <f>ROUND(E175*H175,2)</f>
        <v>0</v>
      </c>
      <c r="J175" s="236"/>
      <c r="K175" s="236">
        <f>ROUND(E175*J175,2)</f>
        <v>0</v>
      </c>
      <c r="L175" s="236">
        <v>21</v>
      </c>
      <c r="M175" s="236">
        <f>G175*(1+L175/100)</f>
        <v>0</v>
      </c>
      <c r="N175" s="223">
        <v>1.6000000000000001E-4</v>
      </c>
      <c r="O175" s="223">
        <f>ROUND(E175*N175,5)</f>
        <v>4.8000000000000001E-4</v>
      </c>
      <c r="P175" s="223">
        <v>0</v>
      </c>
      <c r="Q175" s="223">
        <f>ROUND(E175*P175,5)</f>
        <v>0</v>
      </c>
      <c r="R175" s="223"/>
      <c r="S175" s="223"/>
      <c r="T175" s="224">
        <v>0.112</v>
      </c>
      <c r="U175" s="223">
        <f>ROUND(E175*T175,2)</f>
        <v>0.34</v>
      </c>
      <c r="V175" s="213"/>
      <c r="W175" s="213"/>
      <c r="X175" s="213"/>
      <c r="Y175" s="213"/>
      <c r="Z175" s="213"/>
      <c r="AA175" s="213"/>
      <c r="AB175" s="213"/>
      <c r="AC175" s="213"/>
      <c r="AD175" s="213"/>
      <c r="AE175" s="213" t="s">
        <v>125</v>
      </c>
      <c r="AF175" s="213"/>
      <c r="AG175" s="213"/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</row>
    <row r="176" spans="1:60" ht="22.5" outlineLevel="1" x14ac:dyDescent="0.2">
      <c r="A176" s="214"/>
      <c r="B176" s="221"/>
      <c r="C176" s="270" t="s">
        <v>315</v>
      </c>
      <c r="D176" s="225"/>
      <c r="E176" s="231">
        <v>3</v>
      </c>
      <c r="F176" s="236"/>
      <c r="G176" s="236"/>
      <c r="H176" s="236"/>
      <c r="I176" s="236"/>
      <c r="J176" s="236"/>
      <c r="K176" s="236"/>
      <c r="L176" s="236"/>
      <c r="M176" s="236"/>
      <c r="N176" s="223"/>
      <c r="O176" s="223"/>
      <c r="P176" s="223"/>
      <c r="Q176" s="223"/>
      <c r="R176" s="223"/>
      <c r="S176" s="223"/>
      <c r="T176" s="224"/>
      <c r="U176" s="223"/>
      <c r="V176" s="213"/>
      <c r="W176" s="213"/>
      <c r="X176" s="213"/>
      <c r="Y176" s="213"/>
      <c r="Z176" s="213"/>
      <c r="AA176" s="213"/>
      <c r="AB176" s="213"/>
      <c r="AC176" s="213"/>
      <c r="AD176" s="213"/>
      <c r="AE176" s="213" t="s">
        <v>127</v>
      </c>
      <c r="AF176" s="213">
        <v>0</v>
      </c>
      <c r="AG176" s="213"/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</row>
    <row r="177" spans="1:60" ht="22.5" outlineLevel="1" x14ac:dyDescent="0.2">
      <c r="A177" s="214">
        <v>58</v>
      </c>
      <c r="B177" s="221" t="s">
        <v>316</v>
      </c>
      <c r="C177" s="269" t="s">
        <v>317</v>
      </c>
      <c r="D177" s="223" t="s">
        <v>311</v>
      </c>
      <c r="E177" s="230">
        <v>2</v>
      </c>
      <c r="F177" s="235">
        <f>H177+J177</f>
        <v>0</v>
      </c>
      <c r="G177" s="236">
        <f>ROUND(E177*F177,2)</f>
        <v>0</v>
      </c>
      <c r="H177" s="236"/>
      <c r="I177" s="236">
        <f>ROUND(E177*H177,2)</f>
        <v>0</v>
      </c>
      <c r="J177" s="236"/>
      <c r="K177" s="236">
        <f>ROUND(E177*J177,2)</f>
        <v>0</v>
      </c>
      <c r="L177" s="236">
        <v>21</v>
      </c>
      <c r="M177" s="236">
        <f>G177*(1+L177/100)</f>
        <v>0</v>
      </c>
      <c r="N177" s="223">
        <v>3.6999999999999999E-4</v>
      </c>
      <c r="O177" s="223">
        <f>ROUND(E177*N177,5)</f>
        <v>7.3999999999999999E-4</v>
      </c>
      <c r="P177" s="223">
        <v>0</v>
      </c>
      <c r="Q177" s="223">
        <f>ROUND(E177*P177,5)</f>
        <v>0</v>
      </c>
      <c r="R177" s="223"/>
      <c r="S177" s="223"/>
      <c r="T177" s="224">
        <v>0.24</v>
      </c>
      <c r="U177" s="223">
        <f>ROUND(E177*T177,2)</f>
        <v>0.48</v>
      </c>
      <c r="V177" s="213"/>
      <c r="W177" s="213"/>
      <c r="X177" s="213"/>
      <c r="Y177" s="213"/>
      <c r="Z177" s="213"/>
      <c r="AA177" s="213"/>
      <c r="AB177" s="213"/>
      <c r="AC177" s="213"/>
      <c r="AD177" s="213"/>
      <c r="AE177" s="213" t="s">
        <v>125</v>
      </c>
      <c r="AF177" s="213"/>
      <c r="AG177" s="213"/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</row>
    <row r="178" spans="1:60" ht="22.5" outlineLevel="1" x14ac:dyDescent="0.2">
      <c r="A178" s="214"/>
      <c r="B178" s="221"/>
      <c r="C178" s="270" t="s">
        <v>318</v>
      </c>
      <c r="D178" s="225"/>
      <c r="E178" s="231">
        <v>2</v>
      </c>
      <c r="F178" s="236"/>
      <c r="G178" s="236"/>
      <c r="H178" s="236"/>
      <c r="I178" s="236"/>
      <c r="J178" s="236"/>
      <c r="K178" s="236"/>
      <c r="L178" s="236"/>
      <c r="M178" s="236"/>
      <c r="N178" s="223"/>
      <c r="O178" s="223"/>
      <c r="P178" s="223"/>
      <c r="Q178" s="223"/>
      <c r="R178" s="223"/>
      <c r="S178" s="223"/>
      <c r="T178" s="224"/>
      <c r="U178" s="223"/>
      <c r="V178" s="213"/>
      <c r="W178" s="213"/>
      <c r="X178" s="213"/>
      <c r="Y178" s="213"/>
      <c r="Z178" s="213"/>
      <c r="AA178" s="213"/>
      <c r="AB178" s="213"/>
      <c r="AC178" s="213"/>
      <c r="AD178" s="213"/>
      <c r="AE178" s="213" t="s">
        <v>127</v>
      </c>
      <c r="AF178" s="213">
        <v>0</v>
      </c>
      <c r="AG178" s="213"/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</row>
    <row r="179" spans="1:60" outlineLevel="1" x14ac:dyDescent="0.2">
      <c r="A179" s="214">
        <v>59</v>
      </c>
      <c r="B179" s="221" t="s">
        <v>319</v>
      </c>
      <c r="C179" s="269" t="s">
        <v>320</v>
      </c>
      <c r="D179" s="223" t="s">
        <v>185</v>
      </c>
      <c r="E179" s="230">
        <v>8.9999999999999998E-4</v>
      </c>
      <c r="F179" s="235">
        <f>H179+J179</f>
        <v>0</v>
      </c>
      <c r="G179" s="236">
        <f>ROUND(E179*F179,2)</f>
        <v>0</v>
      </c>
      <c r="H179" s="236"/>
      <c r="I179" s="236">
        <f>ROUND(E179*H179,2)</f>
        <v>0</v>
      </c>
      <c r="J179" s="236"/>
      <c r="K179" s="236">
        <f>ROUND(E179*J179,2)</f>
        <v>0</v>
      </c>
      <c r="L179" s="236">
        <v>21</v>
      </c>
      <c r="M179" s="236">
        <f>G179*(1+L179/100)</f>
        <v>0</v>
      </c>
      <c r="N179" s="223">
        <v>0</v>
      </c>
      <c r="O179" s="223">
        <f>ROUND(E179*N179,5)</f>
        <v>0</v>
      </c>
      <c r="P179" s="223">
        <v>0</v>
      </c>
      <c r="Q179" s="223">
        <f>ROUND(E179*P179,5)</f>
        <v>0</v>
      </c>
      <c r="R179" s="223"/>
      <c r="S179" s="223"/>
      <c r="T179" s="224">
        <v>3.327</v>
      </c>
      <c r="U179" s="223">
        <f>ROUND(E179*T179,2)</f>
        <v>0</v>
      </c>
      <c r="V179" s="213"/>
      <c r="W179" s="213"/>
      <c r="X179" s="213"/>
      <c r="Y179" s="213"/>
      <c r="Z179" s="213"/>
      <c r="AA179" s="213"/>
      <c r="AB179" s="213"/>
      <c r="AC179" s="213"/>
      <c r="AD179" s="213"/>
      <c r="AE179" s="213" t="s">
        <v>125</v>
      </c>
      <c r="AF179" s="213"/>
      <c r="AG179" s="213"/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</row>
    <row r="180" spans="1:60" outlineLevel="1" x14ac:dyDescent="0.2">
      <c r="A180" s="214"/>
      <c r="B180" s="221"/>
      <c r="C180" s="270" t="s">
        <v>321</v>
      </c>
      <c r="D180" s="225"/>
      <c r="E180" s="231">
        <v>8.9999999999999998E-4</v>
      </c>
      <c r="F180" s="236"/>
      <c r="G180" s="236"/>
      <c r="H180" s="236"/>
      <c r="I180" s="236"/>
      <c r="J180" s="236"/>
      <c r="K180" s="236"/>
      <c r="L180" s="236"/>
      <c r="M180" s="236"/>
      <c r="N180" s="223"/>
      <c r="O180" s="223"/>
      <c r="P180" s="223"/>
      <c r="Q180" s="223"/>
      <c r="R180" s="223"/>
      <c r="S180" s="223"/>
      <c r="T180" s="224"/>
      <c r="U180" s="223"/>
      <c r="V180" s="213"/>
      <c r="W180" s="213"/>
      <c r="X180" s="213"/>
      <c r="Y180" s="213"/>
      <c r="Z180" s="213"/>
      <c r="AA180" s="213"/>
      <c r="AB180" s="213"/>
      <c r="AC180" s="213"/>
      <c r="AD180" s="213"/>
      <c r="AE180" s="213" t="s">
        <v>127</v>
      </c>
      <c r="AF180" s="213">
        <v>0</v>
      </c>
      <c r="AG180" s="213"/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x14ac:dyDescent="0.2">
      <c r="A181" s="215" t="s">
        <v>120</v>
      </c>
      <c r="B181" s="222" t="s">
        <v>87</v>
      </c>
      <c r="C181" s="271" t="s">
        <v>88</v>
      </c>
      <c r="D181" s="226"/>
      <c r="E181" s="232"/>
      <c r="F181" s="237"/>
      <c r="G181" s="237">
        <f>SUMIF(AE182:AE205,"&lt;&gt;NOR",G182:G205)</f>
        <v>0</v>
      </c>
      <c r="H181" s="237"/>
      <c r="I181" s="237">
        <f>SUM(I182:I205)</f>
        <v>0</v>
      </c>
      <c r="J181" s="237"/>
      <c r="K181" s="237">
        <f>SUM(K182:K205)</f>
        <v>0</v>
      </c>
      <c r="L181" s="237"/>
      <c r="M181" s="237">
        <f>SUM(M182:M205)</f>
        <v>0</v>
      </c>
      <c r="N181" s="226"/>
      <c r="O181" s="226">
        <f>SUM(O182:O205)</f>
        <v>0.19138999999999998</v>
      </c>
      <c r="P181" s="226"/>
      <c r="Q181" s="226">
        <f>SUM(Q182:Q205)</f>
        <v>0</v>
      </c>
      <c r="R181" s="226"/>
      <c r="S181" s="226"/>
      <c r="T181" s="227"/>
      <c r="U181" s="226">
        <f>SUM(U182:U205)</f>
        <v>17.29</v>
      </c>
      <c r="AE181" t="s">
        <v>121</v>
      </c>
    </row>
    <row r="182" spans="1:60" outlineLevel="1" x14ac:dyDescent="0.2">
      <c r="A182" s="214">
        <v>60</v>
      </c>
      <c r="B182" s="221" t="s">
        <v>322</v>
      </c>
      <c r="C182" s="269" t="s">
        <v>323</v>
      </c>
      <c r="D182" s="223" t="s">
        <v>133</v>
      </c>
      <c r="E182" s="230">
        <v>64.2</v>
      </c>
      <c r="F182" s="235">
        <f>H182+J182</f>
        <v>0</v>
      </c>
      <c r="G182" s="236">
        <f>ROUND(E182*F182,2)</f>
        <v>0</v>
      </c>
      <c r="H182" s="236"/>
      <c r="I182" s="236">
        <f>ROUND(E182*H182,2)</f>
        <v>0</v>
      </c>
      <c r="J182" s="236"/>
      <c r="K182" s="236">
        <f>ROUND(E182*J182,2)</f>
        <v>0</v>
      </c>
      <c r="L182" s="236">
        <v>21</v>
      </c>
      <c r="M182" s="236">
        <f>G182*(1+L182/100)</f>
        <v>0</v>
      </c>
      <c r="N182" s="223">
        <v>0</v>
      </c>
      <c r="O182" s="223">
        <f>ROUND(E182*N182,5)</f>
        <v>0</v>
      </c>
      <c r="P182" s="223">
        <v>0</v>
      </c>
      <c r="Q182" s="223">
        <f>ROUND(E182*P182,5)</f>
        <v>0</v>
      </c>
      <c r="R182" s="223"/>
      <c r="S182" s="223"/>
      <c r="T182" s="224">
        <v>0.154</v>
      </c>
      <c r="U182" s="223">
        <f>ROUND(E182*T182,2)</f>
        <v>9.89</v>
      </c>
      <c r="V182" s="213"/>
      <c r="W182" s="213"/>
      <c r="X182" s="213"/>
      <c r="Y182" s="213"/>
      <c r="Z182" s="213"/>
      <c r="AA182" s="213"/>
      <c r="AB182" s="213"/>
      <c r="AC182" s="213"/>
      <c r="AD182" s="213"/>
      <c r="AE182" s="213" t="s">
        <v>125</v>
      </c>
      <c r="AF182" s="213"/>
      <c r="AG182" s="213"/>
      <c r="AH182" s="213"/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</row>
    <row r="183" spans="1:60" outlineLevel="1" x14ac:dyDescent="0.2">
      <c r="A183" s="214"/>
      <c r="B183" s="221"/>
      <c r="C183" s="272" t="s">
        <v>324</v>
      </c>
      <c r="D183" s="228"/>
      <c r="E183" s="233"/>
      <c r="F183" s="238"/>
      <c r="G183" s="239"/>
      <c r="H183" s="236"/>
      <c r="I183" s="236"/>
      <c r="J183" s="236"/>
      <c r="K183" s="236"/>
      <c r="L183" s="236"/>
      <c r="M183" s="236"/>
      <c r="N183" s="223"/>
      <c r="O183" s="223"/>
      <c r="P183" s="223"/>
      <c r="Q183" s="223"/>
      <c r="R183" s="223"/>
      <c r="S183" s="223"/>
      <c r="T183" s="224"/>
      <c r="U183" s="223"/>
      <c r="V183" s="213"/>
      <c r="W183" s="213"/>
      <c r="X183" s="213"/>
      <c r="Y183" s="213"/>
      <c r="Z183" s="213"/>
      <c r="AA183" s="213"/>
      <c r="AB183" s="213"/>
      <c r="AC183" s="213"/>
      <c r="AD183" s="213"/>
      <c r="AE183" s="213" t="s">
        <v>149</v>
      </c>
      <c r="AF183" s="213"/>
      <c r="AG183" s="213"/>
      <c r="AH183" s="213"/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6" t="str">
        <f>C183</f>
        <v>Při prořezávání spár bude použito přímé odsávání.</v>
      </c>
      <c r="BB183" s="213"/>
      <c r="BC183" s="213"/>
      <c r="BD183" s="213"/>
      <c r="BE183" s="213"/>
      <c r="BF183" s="213"/>
      <c r="BG183" s="213"/>
      <c r="BH183" s="213"/>
    </row>
    <row r="184" spans="1:60" ht="33.75" outlineLevel="1" x14ac:dyDescent="0.2">
      <c r="A184" s="214"/>
      <c r="B184" s="221"/>
      <c r="C184" s="270" t="s">
        <v>325</v>
      </c>
      <c r="D184" s="225"/>
      <c r="E184" s="231">
        <v>64.2</v>
      </c>
      <c r="F184" s="236"/>
      <c r="G184" s="236"/>
      <c r="H184" s="236"/>
      <c r="I184" s="236"/>
      <c r="J184" s="236"/>
      <c r="K184" s="236"/>
      <c r="L184" s="236"/>
      <c r="M184" s="236"/>
      <c r="N184" s="223"/>
      <c r="O184" s="223"/>
      <c r="P184" s="223"/>
      <c r="Q184" s="223"/>
      <c r="R184" s="223"/>
      <c r="S184" s="223"/>
      <c r="T184" s="224"/>
      <c r="U184" s="223"/>
      <c r="V184" s="213"/>
      <c r="W184" s="213"/>
      <c r="X184" s="213"/>
      <c r="Y184" s="213"/>
      <c r="Z184" s="213"/>
      <c r="AA184" s="213"/>
      <c r="AB184" s="213"/>
      <c r="AC184" s="213"/>
      <c r="AD184" s="213"/>
      <c r="AE184" s="213" t="s">
        <v>127</v>
      </c>
      <c r="AF184" s="213">
        <v>0</v>
      </c>
      <c r="AG184" s="213"/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</row>
    <row r="185" spans="1:60" ht="22.5" outlineLevel="1" x14ac:dyDescent="0.2">
      <c r="A185" s="214">
        <v>61</v>
      </c>
      <c r="B185" s="221" t="s">
        <v>326</v>
      </c>
      <c r="C185" s="269" t="s">
        <v>327</v>
      </c>
      <c r="D185" s="223" t="s">
        <v>124</v>
      </c>
      <c r="E185" s="230">
        <v>6.36</v>
      </c>
      <c r="F185" s="235">
        <f>H185+J185</f>
        <v>0</v>
      </c>
      <c r="G185" s="236">
        <f>ROUND(E185*F185,2)</f>
        <v>0</v>
      </c>
      <c r="H185" s="236"/>
      <c r="I185" s="236">
        <f>ROUND(E185*H185,2)</f>
        <v>0</v>
      </c>
      <c r="J185" s="236"/>
      <c r="K185" s="236">
        <f>ROUND(E185*J185,2)</f>
        <v>0</v>
      </c>
      <c r="L185" s="236">
        <v>21</v>
      </c>
      <c r="M185" s="236">
        <f>G185*(1+L185/100)</f>
        <v>0</v>
      </c>
      <c r="N185" s="223">
        <v>0</v>
      </c>
      <c r="O185" s="223">
        <f>ROUND(E185*N185,5)</f>
        <v>0</v>
      </c>
      <c r="P185" s="223">
        <v>0</v>
      </c>
      <c r="Q185" s="223">
        <f>ROUND(E185*P185,5)</f>
        <v>0</v>
      </c>
      <c r="R185" s="223"/>
      <c r="S185" s="223"/>
      <c r="T185" s="224">
        <v>1.6E-2</v>
      </c>
      <c r="U185" s="223">
        <f>ROUND(E185*T185,2)</f>
        <v>0.1</v>
      </c>
      <c r="V185" s="213"/>
      <c r="W185" s="213"/>
      <c r="X185" s="213"/>
      <c r="Y185" s="213"/>
      <c r="Z185" s="213"/>
      <c r="AA185" s="213"/>
      <c r="AB185" s="213"/>
      <c r="AC185" s="213"/>
      <c r="AD185" s="213"/>
      <c r="AE185" s="213" t="s">
        <v>125</v>
      </c>
      <c r="AF185" s="213"/>
      <c r="AG185" s="213"/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</row>
    <row r="186" spans="1:60" ht="22.5" outlineLevel="1" x14ac:dyDescent="0.2">
      <c r="A186" s="214"/>
      <c r="B186" s="221"/>
      <c r="C186" s="270" t="s">
        <v>218</v>
      </c>
      <c r="D186" s="225"/>
      <c r="E186" s="231">
        <v>6.36</v>
      </c>
      <c r="F186" s="236"/>
      <c r="G186" s="236"/>
      <c r="H186" s="236"/>
      <c r="I186" s="236"/>
      <c r="J186" s="236"/>
      <c r="K186" s="236"/>
      <c r="L186" s="236"/>
      <c r="M186" s="236"/>
      <c r="N186" s="223"/>
      <c r="O186" s="223"/>
      <c r="P186" s="223"/>
      <c r="Q186" s="223"/>
      <c r="R186" s="223"/>
      <c r="S186" s="223"/>
      <c r="T186" s="224"/>
      <c r="U186" s="223"/>
      <c r="V186" s="213"/>
      <c r="W186" s="213"/>
      <c r="X186" s="213"/>
      <c r="Y186" s="213"/>
      <c r="Z186" s="213"/>
      <c r="AA186" s="213"/>
      <c r="AB186" s="213"/>
      <c r="AC186" s="213"/>
      <c r="AD186" s="213"/>
      <c r="AE186" s="213" t="s">
        <v>127</v>
      </c>
      <c r="AF186" s="213">
        <v>0</v>
      </c>
      <c r="AG186" s="213"/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</row>
    <row r="187" spans="1:60" outlineLevel="1" x14ac:dyDescent="0.2">
      <c r="A187" s="214">
        <v>62</v>
      </c>
      <c r="B187" s="221" t="s">
        <v>328</v>
      </c>
      <c r="C187" s="269" t="s">
        <v>329</v>
      </c>
      <c r="D187" s="223" t="s">
        <v>124</v>
      </c>
      <c r="E187" s="230">
        <v>6.4909999999999997</v>
      </c>
      <c r="F187" s="235">
        <f>H187+J187</f>
        <v>0</v>
      </c>
      <c r="G187" s="236">
        <f>ROUND(E187*F187,2)</f>
        <v>0</v>
      </c>
      <c r="H187" s="236"/>
      <c r="I187" s="236">
        <f>ROUND(E187*H187,2)</f>
        <v>0</v>
      </c>
      <c r="J187" s="236"/>
      <c r="K187" s="236">
        <f>ROUND(E187*J187,2)</f>
        <v>0</v>
      </c>
      <c r="L187" s="236">
        <v>21</v>
      </c>
      <c r="M187" s="236">
        <f>G187*(1+L187/100)</f>
        <v>0</v>
      </c>
      <c r="N187" s="223">
        <v>2.1000000000000001E-4</v>
      </c>
      <c r="O187" s="223">
        <f>ROUND(E187*N187,5)</f>
        <v>1.3600000000000001E-3</v>
      </c>
      <c r="P187" s="223">
        <v>0</v>
      </c>
      <c r="Q187" s="223">
        <f>ROUND(E187*P187,5)</f>
        <v>0</v>
      </c>
      <c r="R187" s="223"/>
      <c r="S187" s="223"/>
      <c r="T187" s="224">
        <v>0.05</v>
      </c>
      <c r="U187" s="223">
        <f>ROUND(E187*T187,2)</f>
        <v>0.32</v>
      </c>
      <c r="V187" s="213"/>
      <c r="W187" s="213"/>
      <c r="X187" s="213"/>
      <c r="Y187" s="213"/>
      <c r="Z187" s="213"/>
      <c r="AA187" s="213"/>
      <c r="AB187" s="213"/>
      <c r="AC187" s="213"/>
      <c r="AD187" s="213"/>
      <c r="AE187" s="213" t="s">
        <v>125</v>
      </c>
      <c r="AF187" s="213"/>
      <c r="AG187" s="213"/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</row>
    <row r="188" spans="1:60" ht="22.5" outlineLevel="1" x14ac:dyDescent="0.2">
      <c r="A188" s="214"/>
      <c r="B188" s="221"/>
      <c r="C188" s="270" t="s">
        <v>330</v>
      </c>
      <c r="D188" s="225"/>
      <c r="E188" s="231">
        <v>6.36</v>
      </c>
      <c r="F188" s="236"/>
      <c r="G188" s="236"/>
      <c r="H188" s="236"/>
      <c r="I188" s="236"/>
      <c r="J188" s="236"/>
      <c r="K188" s="236"/>
      <c r="L188" s="236"/>
      <c r="M188" s="236"/>
      <c r="N188" s="223"/>
      <c r="O188" s="223"/>
      <c r="P188" s="223"/>
      <c r="Q188" s="223"/>
      <c r="R188" s="223"/>
      <c r="S188" s="223"/>
      <c r="T188" s="224"/>
      <c r="U188" s="223"/>
      <c r="V188" s="213"/>
      <c r="W188" s="213"/>
      <c r="X188" s="213"/>
      <c r="Y188" s="213"/>
      <c r="Z188" s="213"/>
      <c r="AA188" s="213"/>
      <c r="AB188" s="213"/>
      <c r="AC188" s="213"/>
      <c r="AD188" s="213"/>
      <c r="AE188" s="213" t="s">
        <v>127</v>
      </c>
      <c r="AF188" s="213">
        <v>0</v>
      </c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</row>
    <row r="189" spans="1:60" ht="22.5" outlineLevel="1" x14ac:dyDescent="0.2">
      <c r="A189" s="214"/>
      <c r="B189" s="221"/>
      <c r="C189" s="270" t="s">
        <v>331</v>
      </c>
      <c r="D189" s="225"/>
      <c r="E189" s="231">
        <v>0.13100000000000001</v>
      </c>
      <c r="F189" s="236"/>
      <c r="G189" s="236"/>
      <c r="H189" s="236"/>
      <c r="I189" s="236"/>
      <c r="J189" s="236"/>
      <c r="K189" s="236"/>
      <c r="L189" s="236"/>
      <c r="M189" s="236"/>
      <c r="N189" s="223"/>
      <c r="O189" s="223"/>
      <c r="P189" s="223"/>
      <c r="Q189" s="223"/>
      <c r="R189" s="223"/>
      <c r="S189" s="223"/>
      <c r="T189" s="224"/>
      <c r="U189" s="223"/>
      <c r="V189" s="213"/>
      <c r="W189" s="213"/>
      <c r="X189" s="213"/>
      <c r="Y189" s="213"/>
      <c r="Z189" s="213"/>
      <c r="AA189" s="213"/>
      <c r="AB189" s="213"/>
      <c r="AC189" s="213"/>
      <c r="AD189" s="213"/>
      <c r="AE189" s="213" t="s">
        <v>127</v>
      </c>
      <c r="AF189" s="213">
        <v>0</v>
      </c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</row>
    <row r="190" spans="1:60" ht="22.5" outlineLevel="1" x14ac:dyDescent="0.2">
      <c r="A190" s="214">
        <v>63</v>
      </c>
      <c r="B190" s="221" t="s">
        <v>332</v>
      </c>
      <c r="C190" s="269" t="s">
        <v>333</v>
      </c>
      <c r="D190" s="223" t="s">
        <v>133</v>
      </c>
      <c r="E190" s="230">
        <v>1.31</v>
      </c>
      <c r="F190" s="235">
        <f>H190+J190</f>
        <v>0</v>
      </c>
      <c r="G190" s="236">
        <f>ROUND(E190*F190,2)</f>
        <v>0</v>
      </c>
      <c r="H190" s="236"/>
      <c r="I190" s="236">
        <f>ROUND(E190*H190,2)</f>
        <v>0</v>
      </c>
      <c r="J190" s="236"/>
      <c r="K190" s="236">
        <f>ROUND(E190*J190,2)</f>
        <v>0</v>
      </c>
      <c r="L190" s="236">
        <v>21</v>
      </c>
      <c r="M190" s="236">
        <f>G190*(1+L190/100)</f>
        <v>0</v>
      </c>
      <c r="N190" s="223">
        <v>5.1000000000000004E-4</v>
      </c>
      <c r="O190" s="223">
        <f>ROUND(E190*N190,5)</f>
        <v>6.7000000000000002E-4</v>
      </c>
      <c r="P190" s="223">
        <v>0</v>
      </c>
      <c r="Q190" s="223">
        <f>ROUND(E190*P190,5)</f>
        <v>0</v>
      </c>
      <c r="R190" s="223"/>
      <c r="S190" s="223"/>
      <c r="T190" s="224">
        <v>0.23599999999999999</v>
      </c>
      <c r="U190" s="223">
        <f>ROUND(E190*T190,2)</f>
        <v>0.31</v>
      </c>
      <c r="V190" s="213"/>
      <c r="W190" s="213"/>
      <c r="X190" s="213"/>
      <c r="Y190" s="213"/>
      <c r="Z190" s="213"/>
      <c r="AA190" s="213"/>
      <c r="AB190" s="213"/>
      <c r="AC190" s="213"/>
      <c r="AD190" s="213"/>
      <c r="AE190" s="213" t="s">
        <v>125</v>
      </c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</row>
    <row r="191" spans="1:60" ht="22.5" outlineLevel="1" x14ac:dyDescent="0.2">
      <c r="A191" s="214"/>
      <c r="B191" s="221"/>
      <c r="C191" s="270" t="s">
        <v>334</v>
      </c>
      <c r="D191" s="225"/>
      <c r="E191" s="231">
        <v>1.31</v>
      </c>
      <c r="F191" s="236"/>
      <c r="G191" s="236"/>
      <c r="H191" s="236"/>
      <c r="I191" s="236"/>
      <c r="J191" s="236"/>
      <c r="K191" s="236"/>
      <c r="L191" s="236"/>
      <c r="M191" s="236"/>
      <c r="N191" s="223"/>
      <c r="O191" s="223"/>
      <c r="P191" s="223"/>
      <c r="Q191" s="223"/>
      <c r="R191" s="223"/>
      <c r="S191" s="223"/>
      <c r="T191" s="224"/>
      <c r="U191" s="223"/>
      <c r="V191" s="213"/>
      <c r="W191" s="213"/>
      <c r="X191" s="213"/>
      <c r="Y191" s="213"/>
      <c r="Z191" s="213"/>
      <c r="AA191" s="213"/>
      <c r="AB191" s="213"/>
      <c r="AC191" s="213"/>
      <c r="AD191" s="213"/>
      <c r="AE191" s="213" t="s">
        <v>127</v>
      </c>
      <c r="AF191" s="213">
        <v>0</v>
      </c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</row>
    <row r="192" spans="1:60" ht="22.5" outlineLevel="1" x14ac:dyDescent="0.2">
      <c r="A192" s="214">
        <v>64</v>
      </c>
      <c r="B192" s="221" t="s">
        <v>335</v>
      </c>
      <c r="C192" s="269" t="s">
        <v>336</v>
      </c>
      <c r="D192" s="223" t="s">
        <v>124</v>
      </c>
      <c r="E192" s="230">
        <v>6.36</v>
      </c>
      <c r="F192" s="235">
        <f>H192+J192</f>
        <v>0</v>
      </c>
      <c r="G192" s="236">
        <f>ROUND(E192*F192,2)</f>
        <v>0</v>
      </c>
      <c r="H192" s="236"/>
      <c r="I192" s="236">
        <f>ROUND(E192*H192,2)</f>
        <v>0</v>
      </c>
      <c r="J192" s="236"/>
      <c r="K192" s="236">
        <f>ROUND(E192*J192,2)</f>
        <v>0</v>
      </c>
      <c r="L192" s="236">
        <v>21</v>
      </c>
      <c r="M192" s="236">
        <f>G192*(1+L192/100)</f>
        <v>0</v>
      </c>
      <c r="N192" s="223">
        <v>5.4599999999999996E-3</v>
      </c>
      <c r="O192" s="223">
        <f>ROUND(E192*N192,5)</f>
        <v>3.4729999999999997E-2</v>
      </c>
      <c r="P192" s="223">
        <v>0</v>
      </c>
      <c r="Q192" s="223">
        <f>ROUND(E192*P192,5)</f>
        <v>0</v>
      </c>
      <c r="R192" s="223"/>
      <c r="S192" s="223"/>
      <c r="T192" s="224">
        <v>1</v>
      </c>
      <c r="U192" s="223">
        <f>ROUND(E192*T192,2)</f>
        <v>6.36</v>
      </c>
      <c r="V192" s="213"/>
      <c r="W192" s="213"/>
      <c r="X192" s="213"/>
      <c r="Y192" s="213"/>
      <c r="Z192" s="213"/>
      <c r="AA192" s="213"/>
      <c r="AB192" s="213"/>
      <c r="AC192" s="213"/>
      <c r="AD192" s="213"/>
      <c r="AE192" s="213" t="s">
        <v>125</v>
      </c>
      <c r="AF192" s="213"/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</row>
    <row r="193" spans="1:60" ht="22.5" outlineLevel="1" x14ac:dyDescent="0.2">
      <c r="A193" s="214"/>
      <c r="B193" s="221"/>
      <c r="C193" s="270" t="s">
        <v>218</v>
      </c>
      <c r="D193" s="225"/>
      <c r="E193" s="231">
        <v>6.36</v>
      </c>
      <c r="F193" s="236"/>
      <c r="G193" s="236"/>
      <c r="H193" s="236"/>
      <c r="I193" s="236"/>
      <c r="J193" s="236"/>
      <c r="K193" s="236"/>
      <c r="L193" s="236"/>
      <c r="M193" s="236"/>
      <c r="N193" s="223"/>
      <c r="O193" s="223"/>
      <c r="P193" s="223"/>
      <c r="Q193" s="223"/>
      <c r="R193" s="223"/>
      <c r="S193" s="223"/>
      <c r="T193" s="224"/>
      <c r="U193" s="223"/>
      <c r="V193" s="213"/>
      <c r="W193" s="213"/>
      <c r="X193" s="213"/>
      <c r="Y193" s="213"/>
      <c r="Z193" s="213"/>
      <c r="AA193" s="213"/>
      <c r="AB193" s="213"/>
      <c r="AC193" s="213"/>
      <c r="AD193" s="213"/>
      <c r="AE193" s="213" t="s">
        <v>127</v>
      </c>
      <c r="AF193" s="213">
        <v>0</v>
      </c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</row>
    <row r="194" spans="1:60" ht="22.5" outlineLevel="1" x14ac:dyDescent="0.2">
      <c r="A194" s="214">
        <v>65</v>
      </c>
      <c r="B194" s="221" t="s">
        <v>337</v>
      </c>
      <c r="C194" s="269" t="s">
        <v>338</v>
      </c>
      <c r="D194" s="223" t="s">
        <v>124</v>
      </c>
      <c r="E194" s="230">
        <v>8.0534999999999997</v>
      </c>
      <c r="F194" s="235">
        <f>H194+J194</f>
        <v>0</v>
      </c>
      <c r="G194" s="236">
        <f>ROUND(E194*F194,2)</f>
        <v>0</v>
      </c>
      <c r="H194" s="236"/>
      <c r="I194" s="236">
        <f>ROUND(E194*H194,2)</f>
        <v>0</v>
      </c>
      <c r="J194" s="236"/>
      <c r="K194" s="236">
        <f>ROUND(E194*J194,2)</f>
        <v>0</v>
      </c>
      <c r="L194" s="236">
        <v>21</v>
      </c>
      <c r="M194" s="236">
        <f>G194*(1+L194/100)</f>
        <v>0</v>
      </c>
      <c r="N194" s="223">
        <v>1.9199999999999998E-2</v>
      </c>
      <c r="O194" s="223">
        <f>ROUND(E194*N194,5)</f>
        <v>0.15462999999999999</v>
      </c>
      <c r="P194" s="223">
        <v>0</v>
      </c>
      <c r="Q194" s="223">
        <f>ROUND(E194*P194,5)</f>
        <v>0</v>
      </c>
      <c r="R194" s="223"/>
      <c r="S194" s="223"/>
      <c r="T194" s="224">
        <v>0</v>
      </c>
      <c r="U194" s="223">
        <f>ROUND(E194*T194,2)</f>
        <v>0</v>
      </c>
      <c r="V194" s="213"/>
      <c r="W194" s="213"/>
      <c r="X194" s="213"/>
      <c r="Y194" s="213"/>
      <c r="Z194" s="213"/>
      <c r="AA194" s="213"/>
      <c r="AB194" s="213"/>
      <c r="AC194" s="213"/>
      <c r="AD194" s="213"/>
      <c r="AE194" s="213" t="s">
        <v>232</v>
      </c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</row>
    <row r="195" spans="1:60" outlineLevel="1" x14ac:dyDescent="0.2">
      <c r="A195" s="214"/>
      <c r="B195" s="221"/>
      <c r="C195" s="272" t="s">
        <v>339</v>
      </c>
      <c r="D195" s="228"/>
      <c r="E195" s="233"/>
      <c r="F195" s="238"/>
      <c r="G195" s="239"/>
      <c r="H195" s="236"/>
      <c r="I195" s="236"/>
      <c r="J195" s="236"/>
      <c r="K195" s="236"/>
      <c r="L195" s="236"/>
      <c r="M195" s="236"/>
      <c r="N195" s="223"/>
      <c r="O195" s="223"/>
      <c r="P195" s="223"/>
      <c r="Q195" s="223"/>
      <c r="R195" s="223"/>
      <c r="S195" s="223"/>
      <c r="T195" s="224"/>
      <c r="U195" s="223"/>
      <c r="V195" s="213"/>
      <c r="W195" s="213"/>
      <c r="X195" s="213"/>
      <c r="Y195" s="213"/>
      <c r="Z195" s="213"/>
      <c r="AA195" s="213"/>
      <c r="AB195" s="213"/>
      <c r="AC195" s="213"/>
      <c r="AD195" s="213"/>
      <c r="AE195" s="213" t="s">
        <v>149</v>
      </c>
      <c r="AF195" s="213"/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6" t="str">
        <f>C195</f>
        <v>Typ: KERAMICKÉ, SLINUTÉ</v>
      </c>
      <c r="BB195" s="213"/>
      <c r="BC195" s="213"/>
      <c r="BD195" s="213"/>
      <c r="BE195" s="213"/>
      <c r="BF195" s="213"/>
      <c r="BG195" s="213"/>
      <c r="BH195" s="213"/>
    </row>
    <row r="196" spans="1:60" outlineLevel="1" x14ac:dyDescent="0.2">
      <c r="A196" s="214"/>
      <c r="B196" s="221"/>
      <c r="C196" s="272" t="s">
        <v>340</v>
      </c>
      <c r="D196" s="228"/>
      <c r="E196" s="233"/>
      <c r="F196" s="238"/>
      <c r="G196" s="239"/>
      <c r="H196" s="236"/>
      <c r="I196" s="236"/>
      <c r="J196" s="236"/>
      <c r="K196" s="236"/>
      <c r="L196" s="236"/>
      <c r="M196" s="236"/>
      <c r="N196" s="223"/>
      <c r="O196" s="223"/>
      <c r="P196" s="223"/>
      <c r="Q196" s="223"/>
      <c r="R196" s="223"/>
      <c r="S196" s="223"/>
      <c r="T196" s="224"/>
      <c r="U196" s="223"/>
      <c r="V196" s="213"/>
      <c r="W196" s="213"/>
      <c r="X196" s="213"/>
      <c r="Y196" s="213"/>
      <c r="Z196" s="213"/>
      <c r="AA196" s="213"/>
      <c r="AB196" s="213"/>
      <c r="AC196" s="213"/>
      <c r="AD196" s="213"/>
      <c r="AE196" s="213" t="s">
        <v>149</v>
      </c>
      <c r="AF196" s="213"/>
      <c r="AG196" s="213"/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6" t="str">
        <f>C196</f>
        <v>Vzhled: jednobarevný</v>
      </c>
      <c r="BB196" s="213"/>
      <c r="BC196" s="213"/>
      <c r="BD196" s="213"/>
      <c r="BE196" s="213"/>
      <c r="BF196" s="213"/>
      <c r="BG196" s="213"/>
      <c r="BH196" s="213"/>
    </row>
    <row r="197" spans="1:60" outlineLevel="1" x14ac:dyDescent="0.2">
      <c r="A197" s="214"/>
      <c r="B197" s="221"/>
      <c r="C197" s="272" t="s">
        <v>341</v>
      </c>
      <c r="D197" s="228"/>
      <c r="E197" s="233"/>
      <c r="F197" s="238"/>
      <c r="G197" s="239"/>
      <c r="H197" s="236"/>
      <c r="I197" s="236"/>
      <c r="J197" s="236"/>
      <c r="K197" s="236"/>
      <c r="L197" s="236"/>
      <c r="M197" s="236"/>
      <c r="N197" s="223"/>
      <c r="O197" s="223"/>
      <c r="P197" s="223"/>
      <c r="Q197" s="223"/>
      <c r="R197" s="223"/>
      <c r="S197" s="223"/>
      <c r="T197" s="224"/>
      <c r="U197" s="223"/>
      <c r="V197" s="213"/>
      <c r="W197" s="213"/>
      <c r="X197" s="213"/>
      <c r="Y197" s="213"/>
      <c r="Z197" s="213"/>
      <c r="AA197" s="213"/>
      <c r="AB197" s="213"/>
      <c r="AC197" s="213"/>
      <c r="AD197" s="213"/>
      <c r="AE197" s="213" t="s">
        <v>149</v>
      </c>
      <c r="AF197" s="213"/>
      <c r="AG197" s="213"/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6" t="str">
        <f>C197</f>
        <v>Barva: bílá, béžová | krémová, žlutá, červená, modrá, zelená, šedá, černá</v>
      </c>
      <c r="BB197" s="213"/>
      <c r="BC197" s="213"/>
      <c r="BD197" s="213"/>
      <c r="BE197" s="213"/>
      <c r="BF197" s="213"/>
      <c r="BG197" s="213"/>
      <c r="BH197" s="213"/>
    </row>
    <row r="198" spans="1:60" outlineLevel="1" x14ac:dyDescent="0.2">
      <c r="A198" s="214"/>
      <c r="B198" s="221"/>
      <c r="C198" s="272" t="s">
        <v>342</v>
      </c>
      <c r="D198" s="228"/>
      <c r="E198" s="233"/>
      <c r="F198" s="238"/>
      <c r="G198" s="239"/>
      <c r="H198" s="236"/>
      <c r="I198" s="236"/>
      <c r="J198" s="236"/>
      <c r="K198" s="236"/>
      <c r="L198" s="236"/>
      <c r="M198" s="236"/>
      <c r="N198" s="223"/>
      <c r="O198" s="223"/>
      <c r="P198" s="223"/>
      <c r="Q198" s="223"/>
      <c r="R198" s="223"/>
      <c r="S198" s="223"/>
      <c r="T198" s="224"/>
      <c r="U198" s="223"/>
      <c r="V198" s="213"/>
      <c r="W198" s="213"/>
      <c r="X198" s="213"/>
      <c r="Y198" s="213"/>
      <c r="Z198" s="213"/>
      <c r="AA198" s="213"/>
      <c r="AB198" s="213"/>
      <c r="AC198" s="213"/>
      <c r="AD198" s="213"/>
      <c r="AE198" s="213" t="s">
        <v>149</v>
      </c>
      <c r="AF198" s="213"/>
      <c r="AG198" s="213"/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6" t="str">
        <f>C198</f>
        <v>Tvar: čtverec</v>
      </c>
      <c r="BB198" s="213"/>
      <c r="BC198" s="213"/>
      <c r="BD198" s="213"/>
      <c r="BE198" s="213"/>
      <c r="BF198" s="213"/>
      <c r="BG198" s="213"/>
      <c r="BH198" s="213"/>
    </row>
    <row r="199" spans="1:60" outlineLevel="1" x14ac:dyDescent="0.2">
      <c r="A199" s="214"/>
      <c r="B199" s="221"/>
      <c r="C199" s="272" t="s">
        <v>343</v>
      </c>
      <c r="D199" s="228"/>
      <c r="E199" s="233"/>
      <c r="F199" s="238"/>
      <c r="G199" s="239"/>
      <c r="H199" s="236"/>
      <c r="I199" s="236"/>
      <c r="J199" s="236"/>
      <c r="K199" s="236"/>
      <c r="L199" s="236"/>
      <c r="M199" s="236"/>
      <c r="N199" s="223"/>
      <c r="O199" s="223"/>
      <c r="P199" s="223"/>
      <c r="Q199" s="223"/>
      <c r="R199" s="223"/>
      <c r="S199" s="223"/>
      <c r="T199" s="224"/>
      <c r="U199" s="223"/>
      <c r="V199" s="213"/>
      <c r="W199" s="213"/>
      <c r="X199" s="213"/>
      <c r="Y199" s="213"/>
      <c r="Z199" s="213"/>
      <c r="AA199" s="213"/>
      <c r="AB199" s="213"/>
      <c r="AC199" s="213"/>
      <c r="AD199" s="213"/>
      <c r="AE199" s="213" t="s">
        <v>149</v>
      </c>
      <c r="AF199" s="213"/>
      <c r="AG199" s="213"/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6" t="str">
        <f>C199</f>
        <v>Použití: stěny, podlaha, interiér, exteriér</v>
      </c>
      <c r="BB199" s="213"/>
      <c r="BC199" s="213"/>
      <c r="BD199" s="213"/>
      <c r="BE199" s="213"/>
      <c r="BF199" s="213"/>
      <c r="BG199" s="213"/>
      <c r="BH199" s="213"/>
    </row>
    <row r="200" spans="1:60" outlineLevel="1" x14ac:dyDescent="0.2">
      <c r="A200" s="214"/>
      <c r="B200" s="221"/>
      <c r="C200" s="272" t="s">
        <v>344</v>
      </c>
      <c r="D200" s="228"/>
      <c r="E200" s="233"/>
      <c r="F200" s="238"/>
      <c r="G200" s="239"/>
      <c r="H200" s="236"/>
      <c r="I200" s="236"/>
      <c r="J200" s="236"/>
      <c r="K200" s="236"/>
      <c r="L200" s="236"/>
      <c r="M200" s="236"/>
      <c r="N200" s="223"/>
      <c r="O200" s="223"/>
      <c r="P200" s="223"/>
      <c r="Q200" s="223"/>
      <c r="R200" s="223"/>
      <c r="S200" s="223"/>
      <c r="T200" s="224"/>
      <c r="U200" s="223"/>
      <c r="V200" s="213"/>
      <c r="W200" s="213"/>
      <c r="X200" s="213"/>
      <c r="Y200" s="213"/>
      <c r="Z200" s="213"/>
      <c r="AA200" s="213"/>
      <c r="AB200" s="213"/>
      <c r="AC200" s="213"/>
      <c r="AD200" s="213"/>
      <c r="AE200" s="213" t="s">
        <v>149</v>
      </c>
      <c r="AF200" s="213"/>
      <c r="AG200" s="213"/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6" t="str">
        <f>C200</f>
        <v>Pokládka: LEPENÍ</v>
      </c>
      <c r="BB200" s="213"/>
      <c r="BC200" s="213"/>
      <c r="BD200" s="213"/>
      <c r="BE200" s="213"/>
      <c r="BF200" s="213"/>
      <c r="BG200" s="213"/>
      <c r="BH200" s="213"/>
    </row>
    <row r="201" spans="1:60" outlineLevel="1" x14ac:dyDescent="0.2">
      <c r="A201" s="214"/>
      <c r="B201" s="221"/>
      <c r="C201" s="272" t="s">
        <v>345</v>
      </c>
      <c r="D201" s="228"/>
      <c r="E201" s="233"/>
      <c r="F201" s="238"/>
      <c r="G201" s="239"/>
      <c r="H201" s="236"/>
      <c r="I201" s="236"/>
      <c r="J201" s="236"/>
      <c r="K201" s="236"/>
      <c r="L201" s="236"/>
      <c r="M201" s="236"/>
      <c r="N201" s="223"/>
      <c r="O201" s="223"/>
      <c r="P201" s="223"/>
      <c r="Q201" s="223"/>
      <c r="R201" s="223"/>
      <c r="S201" s="223"/>
      <c r="T201" s="224"/>
      <c r="U201" s="223"/>
      <c r="V201" s="213"/>
      <c r="W201" s="213"/>
      <c r="X201" s="213"/>
      <c r="Y201" s="213"/>
      <c r="Z201" s="213"/>
      <c r="AA201" s="213"/>
      <c r="AB201" s="213"/>
      <c r="AC201" s="213"/>
      <c r="AD201" s="213"/>
      <c r="AE201" s="213" t="s">
        <v>149</v>
      </c>
      <c r="AF201" s="213"/>
      <c r="AG201" s="213"/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6" t="str">
        <f>C201</f>
        <v>Rozměr: 10x10 cm</v>
      </c>
      <c r="BB201" s="213"/>
      <c r="BC201" s="213"/>
      <c r="BD201" s="213"/>
      <c r="BE201" s="213"/>
      <c r="BF201" s="213"/>
      <c r="BG201" s="213"/>
      <c r="BH201" s="213"/>
    </row>
    <row r="202" spans="1:60" outlineLevel="1" x14ac:dyDescent="0.2">
      <c r="A202" s="214"/>
      <c r="B202" s="221"/>
      <c r="C202" s="272" t="s">
        <v>346</v>
      </c>
      <c r="D202" s="228"/>
      <c r="E202" s="233"/>
      <c r="F202" s="238"/>
      <c r="G202" s="239"/>
      <c r="H202" s="236"/>
      <c r="I202" s="236"/>
      <c r="J202" s="236"/>
      <c r="K202" s="236"/>
      <c r="L202" s="236"/>
      <c r="M202" s="236"/>
      <c r="N202" s="223"/>
      <c r="O202" s="223"/>
      <c r="P202" s="223"/>
      <c r="Q202" s="223"/>
      <c r="R202" s="223"/>
      <c r="S202" s="223"/>
      <c r="T202" s="224"/>
      <c r="U202" s="223"/>
      <c r="V202" s="213"/>
      <c r="W202" s="213"/>
      <c r="X202" s="213"/>
      <c r="Y202" s="213"/>
      <c r="Z202" s="213"/>
      <c r="AA202" s="213"/>
      <c r="AB202" s="213"/>
      <c r="AC202" s="213"/>
      <c r="AD202" s="213"/>
      <c r="AE202" s="213" t="s">
        <v>149</v>
      </c>
      <c r="AF202" s="213"/>
      <c r="AG202" s="213"/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6" t="str">
        <f>C202</f>
        <v>Tloušťka: 7 mm</v>
      </c>
      <c r="BB202" s="213"/>
      <c r="BC202" s="213"/>
      <c r="BD202" s="213"/>
      <c r="BE202" s="213"/>
      <c r="BF202" s="213"/>
      <c r="BG202" s="213"/>
      <c r="BH202" s="213"/>
    </row>
    <row r="203" spans="1:60" ht="33.75" outlineLevel="1" x14ac:dyDescent="0.2">
      <c r="A203" s="214"/>
      <c r="B203" s="221"/>
      <c r="C203" s="270" t="s">
        <v>347</v>
      </c>
      <c r="D203" s="225"/>
      <c r="E203" s="231">
        <v>8.0534999999999997</v>
      </c>
      <c r="F203" s="236"/>
      <c r="G203" s="236"/>
      <c r="H203" s="236"/>
      <c r="I203" s="236"/>
      <c r="J203" s="236"/>
      <c r="K203" s="236"/>
      <c r="L203" s="236"/>
      <c r="M203" s="236"/>
      <c r="N203" s="223"/>
      <c r="O203" s="223"/>
      <c r="P203" s="223"/>
      <c r="Q203" s="223"/>
      <c r="R203" s="223"/>
      <c r="S203" s="223"/>
      <c r="T203" s="224"/>
      <c r="U203" s="223"/>
      <c r="V203" s="213"/>
      <c r="W203" s="213"/>
      <c r="X203" s="213"/>
      <c r="Y203" s="213"/>
      <c r="Z203" s="213"/>
      <c r="AA203" s="213"/>
      <c r="AB203" s="213"/>
      <c r="AC203" s="213"/>
      <c r="AD203" s="213"/>
      <c r="AE203" s="213" t="s">
        <v>127</v>
      </c>
      <c r="AF203" s="213">
        <v>0</v>
      </c>
      <c r="AG203" s="213"/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</row>
    <row r="204" spans="1:60" outlineLevel="1" x14ac:dyDescent="0.2">
      <c r="A204" s="214">
        <v>66</v>
      </c>
      <c r="B204" s="221" t="s">
        <v>348</v>
      </c>
      <c r="C204" s="269" t="s">
        <v>349</v>
      </c>
      <c r="D204" s="223" t="s">
        <v>185</v>
      </c>
      <c r="E204" s="230">
        <v>0.19139999999999999</v>
      </c>
      <c r="F204" s="235">
        <f>H204+J204</f>
        <v>0</v>
      </c>
      <c r="G204" s="236">
        <f>ROUND(E204*F204,2)</f>
        <v>0</v>
      </c>
      <c r="H204" s="236"/>
      <c r="I204" s="236">
        <f>ROUND(E204*H204,2)</f>
        <v>0</v>
      </c>
      <c r="J204" s="236"/>
      <c r="K204" s="236">
        <f>ROUND(E204*J204,2)</f>
        <v>0</v>
      </c>
      <c r="L204" s="236">
        <v>21</v>
      </c>
      <c r="M204" s="236">
        <f>G204*(1+L204/100)</f>
        <v>0</v>
      </c>
      <c r="N204" s="223">
        <v>0</v>
      </c>
      <c r="O204" s="223">
        <f>ROUND(E204*N204,5)</f>
        <v>0</v>
      </c>
      <c r="P204" s="223">
        <v>0</v>
      </c>
      <c r="Q204" s="223">
        <f>ROUND(E204*P204,5)</f>
        <v>0</v>
      </c>
      <c r="R204" s="223"/>
      <c r="S204" s="223"/>
      <c r="T204" s="224">
        <v>1.5980000000000001</v>
      </c>
      <c r="U204" s="223">
        <f>ROUND(E204*T204,2)</f>
        <v>0.31</v>
      </c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 t="s">
        <v>125</v>
      </c>
      <c r="AF204" s="213"/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</row>
    <row r="205" spans="1:60" outlineLevel="1" x14ac:dyDescent="0.2">
      <c r="A205" s="214"/>
      <c r="B205" s="221"/>
      <c r="C205" s="270" t="s">
        <v>350</v>
      </c>
      <c r="D205" s="225"/>
      <c r="E205" s="231">
        <v>0.19139999999999999</v>
      </c>
      <c r="F205" s="236"/>
      <c r="G205" s="236"/>
      <c r="H205" s="236"/>
      <c r="I205" s="236"/>
      <c r="J205" s="236"/>
      <c r="K205" s="236"/>
      <c r="L205" s="236"/>
      <c r="M205" s="236"/>
      <c r="N205" s="223"/>
      <c r="O205" s="223"/>
      <c r="P205" s="223"/>
      <c r="Q205" s="223"/>
      <c r="R205" s="223"/>
      <c r="S205" s="223"/>
      <c r="T205" s="224"/>
      <c r="U205" s="223"/>
      <c r="V205" s="213"/>
      <c r="W205" s="213"/>
      <c r="X205" s="213"/>
      <c r="Y205" s="213"/>
      <c r="Z205" s="213"/>
      <c r="AA205" s="213"/>
      <c r="AB205" s="213"/>
      <c r="AC205" s="213"/>
      <c r="AD205" s="213"/>
      <c r="AE205" s="213" t="s">
        <v>127</v>
      </c>
      <c r="AF205" s="213">
        <v>0</v>
      </c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</row>
    <row r="206" spans="1:60" x14ac:dyDescent="0.2">
      <c r="A206" s="215" t="s">
        <v>120</v>
      </c>
      <c r="B206" s="222" t="s">
        <v>89</v>
      </c>
      <c r="C206" s="271" t="s">
        <v>90</v>
      </c>
      <c r="D206" s="226"/>
      <c r="E206" s="232"/>
      <c r="F206" s="237"/>
      <c r="G206" s="237">
        <f>SUMIF(AE207:AE225,"&lt;&gt;NOR",G207:G225)</f>
        <v>0</v>
      </c>
      <c r="H206" s="237"/>
      <c r="I206" s="237">
        <f>SUM(I207:I225)</f>
        <v>0</v>
      </c>
      <c r="J206" s="237"/>
      <c r="K206" s="237">
        <f>SUM(K207:K225)</f>
        <v>0</v>
      </c>
      <c r="L206" s="237"/>
      <c r="M206" s="237">
        <f>SUM(M207:M225)</f>
        <v>0</v>
      </c>
      <c r="N206" s="226"/>
      <c r="O206" s="226">
        <f>SUM(O207:O225)</f>
        <v>1.0359999999999999E-2</v>
      </c>
      <c r="P206" s="226"/>
      <c r="Q206" s="226">
        <f>SUM(Q207:Q225)</f>
        <v>1.3000000000000001E-2</v>
      </c>
      <c r="R206" s="226"/>
      <c r="S206" s="226"/>
      <c r="T206" s="227"/>
      <c r="U206" s="226">
        <f>SUM(U207:U225)</f>
        <v>3.37</v>
      </c>
      <c r="AE206" t="s">
        <v>121</v>
      </c>
    </row>
    <row r="207" spans="1:60" ht="22.5" outlineLevel="1" x14ac:dyDescent="0.2">
      <c r="A207" s="214">
        <v>67</v>
      </c>
      <c r="B207" s="221" t="s">
        <v>351</v>
      </c>
      <c r="C207" s="269" t="s">
        <v>352</v>
      </c>
      <c r="D207" s="223" t="s">
        <v>124</v>
      </c>
      <c r="E207" s="230">
        <v>2.073</v>
      </c>
      <c r="F207" s="235">
        <f>H207+J207</f>
        <v>0</v>
      </c>
      <c r="G207" s="236">
        <f>ROUND(E207*F207,2)</f>
        <v>0</v>
      </c>
      <c r="H207" s="236"/>
      <c r="I207" s="236">
        <f>ROUND(E207*H207,2)</f>
        <v>0</v>
      </c>
      <c r="J207" s="236"/>
      <c r="K207" s="236">
        <f>ROUND(E207*J207,2)</f>
        <v>0</v>
      </c>
      <c r="L207" s="236">
        <v>21</v>
      </c>
      <c r="M207" s="236">
        <f>G207*(1+L207/100)</f>
        <v>0</v>
      </c>
      <c r="N207" s="223">
        <v>0</v>
      </c>
      <c r="O207" s="223">
        <f>ROUND(E207*N207,5)</f>
        <v>0</v>
      </c>
      <c r="P207" s="223">
        <v>0</v>
      </c>
      <c r="Q207" s="223">
        <f>ROUND(E207*P207,5)</f>
        <v>0</v>
      </c>
      <c r="R207" s="223"/>
      <c r="S207" s="223"/>
      <c r="T207" s="224">
        <v>1.6E-2</v>
      </c>
      <c r="U207" s="223">
        <f>ROUND(E207*T207,2)</f>
        <v>0.03</v>
      </c>
      <c r="V207" s="213"/>
      <c r="W207" s="213"/>
      <c r="X207" s="213"/>
      <c r="Y207" s="213"/>
      <c r="Z207" s="213"/>
      <c r="AA207" s="213"/>
      <c r="AB207" s="213"/>
      <c r="AC207" s="213"/>
      <c r="AD207" s="213"/>
      <c r="AE207" s="213" t="s">
        <v>125</v>
      </c>
      <c r="AF207" s="213"/>
      <c r="AG207" s="213"/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3"/>
      <c r="BB207" s="213"/>
      <c r="BC207" s="213"/>
      <c r="BD207" s="213"/>
      <c r="BE207" s="213"/>
      <c r="BF207" s="213"/>
      <c r="BG207" s="213"/>
      <c r="BH207" s="213"/>
    </row>
    <row r="208" spans="1:60" ht="22.5" outlineLevel="1" x14ac:dyDescent="0.2">
      <c r="A208" s="214"/>
      <c r="B208" s="221"/>
      <c r="C208" s="270" t="s">
        <v>353</v>
      </c>
      <c r="D208" s="225"/>
      <c r="E208" s="231">
        <v>2.073</v>
      </c>
      <c r="F208" s="236"/>
      <c r="G208" s="236"/>
      <c r="H208" s="236"/>
      <c r="I208" s="236"/>
      <c r="J208" s="236"/>
      <c r="K208" s="236"/>
      <c r="L208" s="236"/>
      <c r="M208" s="236"/>
      <c r="N208" s="223"/>
      <c r="O208" s="223"/>
      <c r="P208" s="223"/>
      <c r="Q208" s="223"/>
      <c r="R208" s="223"/>
      <c r="S208" s="223"/>
      <c r="T208" s="224"/>
      <c r="U208" s="223"/>
      <c r="V208" s="213"/>
      <c r="W208" s="213"/>
      <c r="X208" s="213"/>
      <c r="Y208" s="213"/>
      <c r="Z208" s="213"/>
      <c r="AA208" s="213"/>
      <c r="AB208" s="213"/>
      <c r="AC208" s="213"/>
      <c r="AD208" s="213"/>
      <c r="AE208" s="213" t="s">
        <v>127</v>
      </c>
      <c r="AF208" s="213">
        <v>0</v>
      </c>
      <c r="AG208" s="213"/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</row>
    <row r="209" spans="1:60" ht="22.5" outlineLevel="1" x14ac:dyDescent="0.2">
      <c r="A209" s="214">
        <v>68</v>
      </c>
      <c r="B209" s="221" t="s">
        <v>354</v>
      </c>
      <c r="C209" s="269" t="s">
        <v>355</v>
      </c>
      <c r="D209" s="223" t="s">
        <v>124</v>
      </c>
      <c r="E209" s="230">
        <v>2.073</v>
      </c>
      <c r="F209" s="235">
        <f>H209+J209</f>
        <v>0</v>
      </c>
      <c r="G209" s="236">
        <f>ROUND(E209*F209,2)</f>
        <v>0</v>
      </c>
      <c r="H209" s="236"/>
      <c r="I209" s="236">
        <f>ROUND(E209*H209,2)</f>
        <v>0</v>
      </c>
      <c r="J209" s="236"/>
      <c r="K209" s="236">
        <f>ROUND(E209*J209,2)</f>
        <v>0</v>
      </c>
      <c r="L209" s="236">
        <v>21</v>
      </c>
      <c r="M209" s="236">
        <f>G209*(1+L209/100)</f>
        <v>0</v>
      </c>
      <c r="N209" s="223">
        <v>0</v>
      </c>
      <c r="O209" s="223">
        <f>ROUND(E209*N209,5)</f>
        <v>0</v>
      </c>
      <c r="P209" s="223">
        <v>0</v>
      </c>
      <c r="Q209" s="223">
        <f>ROUND(E209*P209,5)</f>
        <v>0</v>
      </c>
      <c r="R209" s="223"/>
      <c r="S209" s="223"/>
      <c r="T209" s="224">
        <v>4.5999999999999999E-2</v>
      </c>
      <c r="U209" s="223">
        <f>ROUND(E209*T209,2)</f>
        <v>0.1</v>
      </c>
      <c r="V209" s="213"/>
      <c r="W209" s="213"/>
      <c r="X209" s="213"/>
      <c r="Y209" s="213"/>
      <c r="Z209" s="213"/>
      <c r="AA209" s="213"/>
      <c r="AB209" s="213"/>
      <c r="AC209" s="213"/>
      <c r="AD209" s="213"/>
      <c r="AE209" s="213" t="s">
        <v>125</v>
      </c>
      <c r="AF209" s="213"/>
      <c r="AG209" s="213"/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</row>
    <row r="210" spans="1:60" ht="22.5" outlineLevel="1" x14ac:dyDescent="0.2">
      <c r="A210" s="214"/>
      <c r="B210" s="221"/>
      <c r="C210" s="270" t="s">
        <v>353</v>
      </c>
      <c r="D210" s="225"/>
      <c r="E210" s="231">
        <v>2.073</v>
      </c>
      <c r="F210" s="236"/>
      <c r="G210" s="236"/>
      <c r="H210" s="236"/>
      <c r="I210" s="236"/>
      <c r="J210" s="236"/>
      <c r="K210" s="236"/>
      <c r="L210" s="236"/>
      <c r="M210" s="236"/>
      <c r="N210" s="223"/>
      <c r="O210" s="223"/>
      <c r="P210" s="223"/>
      <c r="Q210" s="223"/>
      <c r="R210" s="223"/>
      <c r="S210" s="223"/>
      <c r="T210" s="224"/>
      <c r="U210" s="223"/>
      <c r="V210" s="213"/>
      <c r="W210" s="213"/>
      <c r="X210" s="213"/>
      <c r="Y210" s="213"/>
      <c r="Z210" s="213"/>
      <c r="AA210" s="213"/>
      <c r="AB210" s="213"/>
      <c r="AC210" s="213"/>
      <c r="AD210" s="213"/>
      <c r="AE210" s="213" t="s">
        <v>127</v>
      </c>
      <c r="AF210" s="213">
        <v>0</v>
      </c>
      <c r="AG210" s="213"/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</row>
    <row r="211" spans="1:60" ht="22.5" outlineLevel="1" x14ac:dyDescent="0.2">
      <c r="A211" s="214">
        <v>69</v>
      </c>
      <c r="B211" s="221" t="s">
        <v>356</v>
      </c>
      <c r="C211" s="269" t="s">
        <v>357</v>
      </c>
      <c r="D211" s="223" t="s">
        <v>133</v>
      </c>
      <c r="E211" s="230">
        <v>2.1</v>
      </c>
      <c r="F211" s="235">
        <f>H211+J211</f>
        <v>0</v>
      </c>
      <c r="G211" s="236">
        <f>ROUND(E211*F211,2)</f>
        <v>0</v>
      </c>
      <c r="H211" s="236"/>
      <c r="I211" s="236">
        <f>ROUND(E211*H211,2)</f>
        <v>0</v>
      </c>
      <c r="J211" s="236"/>
      <c r="K211" s="236">
        <f>ROUND(E211*J211,2)</f>
        <v>0</v>
      </c>
      <c r="L211" s="236">
        <v>21</v>
      </c>
      <c r="M211" s="236">
        <f>G211*(1+L211/100)</f>
        <v>0</v>
      </c>
      <c r="N211" s="223">
        <v>8.0000000000000007E-5</v>
      </c>
      <c r="O211" s="223">
        <f>ROUND(E211*N211,5)</f>
        <v>1.7000000000000001E-4</v>
      </c>
      <c r="P211" s="223">
        <v>0</v>
      </c>
      <c r="Q211" s="223">
        <f>ROUND(E211*P211,5)</f>
        <v>0</v>
      </c>
      <c r="R211" s="223"/>
      <c r="S211" s="223"/>
      <c r="T211" s="224">
        <v>0.13719999999999999</v>
      </c>
      <c r="U211" s="223">
        <f>ROUND(E211*T211,2)</f>
        <v>0.28999999999999998</v>
      </c>
      <c r="V211" s="213"/>
      <c r="W211" s="213"/>
      <c r="X211" s="213"/>
      <c r="Y211" s="213"/>
      <c r="Z211" s="213"/>
      <c r="AA211" s="213"/>
      <c r="AB211" s="213"/>
      <c r="AC211" s="213"/>
      <c r="AD211" s="213"/>
      <c r="AE211" s="213" t="s">
        <v>125</v>
      </c>
      <c r="AF211" s="213"/>
      <c r="AG211" s="213"/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</row>
    <row r="212" spans="1:60" ht="22.5" outlineLevel="1" x14ac:dyDescent="0.2">
      <c r="A212" s="214"/>
      <c r="B212" s="221"/>
      <c r="C212" s="270" t="s">
        <v>358</v>
      </c>
      <c r="D212" s="225"/>
      <c r="E212" s="231">
        <v>2.1</v>
      </c>
      <c r="F212" s="236"/>
      <c r="G212" s="236"/>
      <c r="H212" s="236"/>
      <c r="I212" s="236"/>
      <c r="J212" s="236"/>
      <c r="K212" s="236"/>
      <c r="L212" s="236"/>
      <c r="M212" s="236"/>
      <c r="N212" s="223"/>
      <c r="O212" s="223"/>
      <c r="P212" s="223"/>
      <c r="Q212" s="223"/>
      <c r="R212" s="223"/>
      <c r="S212" s="223"/>
      <c r="T212" s="224"/>
      <c r="U212" s="223"/>
      <c r="V212" s="213"/>
      <c r="W212" s="213"/>
      <c r="X212" s="213"/>
      <c r="Y212" s="213"/>
      <c r="Z212" s="213"/>
      <c r="AA212" s="213"/>
      <c r="AB212" s="213"/>
      <c r="AC212" s="213"/>
      <c r="AD212" s="213"/>
      <c r="AE212" s="213" t="s">
        <v>127</v>
      </c>
      <c r="AF212" s="213">
        <v>0</v>
      </c>
      <c r="AG212" s="213"/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</row>
    <row r="213" spans="1:60" ht="22.5" outlineLevel="1" x14ac:dyDescent="0.2">
      <c r="A213" s="214">
        <v>70</v>
      </c>
      <c r="B213" s="221" t="s">
        <v>359</v>
      </c>
      <c r="C213" s="269" t="s">
        <v>360</v>
      </c>
      <c r="D213" s="223" t="s">
        <v>124</v>
      </c>
      <c r="E213" s="230">
        <v>2.073</v>
      </c>
      <c r="F213" s="235">
        <f>H213+J213</f>
        <v>0</v>
      </c>
      <c r="G213" s="236">
        <f>ROUND(E213*F213,2)</f>
        <v>0</v>
      </c>
      <c r="H213" s="236"/>
      <c r="I213" s="236">
        <f>ROUND(E213*H213,2)</f>
        <v>0</v>
      </c>
      <c r="J213" s="236"/>
      <c r="K213" s="236">
        <f>ROUND(E213*J213,2)</f>
        <v>0</v>
      </c>
      <c r="L213" s="236">
        <v>21</v>
      </c>
      <c r="M213" s="236">
        <f>G213*(1+L213/100)</f>
        <v>0</v>
      </c>
      <c r="N213" s="223">
        <v>4.0000000000000002E-4</v>
      </c>
      <c r="O213" s="223">
        <f>ROUND(E213*N213,5)</f>
        <v>8.3000000000000001E-4</v>
      </c>
      <c r="P213" s="223">
        <v>0</v>
      </c>
      <c r="Q213" s="223">
        <f>ROUND(E213*P213,5)</f>
        <v>0</v>
      </c>
      <c r="R213" s="223"/>
      <c r="S213" s="223"/>
      <c r="T213" s="224">
        <v>0.38</v>
      </c>
      <c r="U213" s="223">
        <f>ROUND(E213*T213,2)</f>
        <v>0.79</v>
      </c>
      <c r="V213" s="213"/>
      <c r="W213" s="213"/>
      <c r="X213" s="213"/>
      <c r="Y213" s="213"/>
      <c r="Z213" s="213"/>
      <c r="AA213" s="213"/>
      <c r="AB213" s="213"/>
      <c r="AC213" s="213"/>
      <c r="AD213" s="213"/>
      <c r="AE213" s="213" t="s">
        <v>125</v>
      </c>
      <c r="AF213" s="213"/>
      <c r="AG213" s="213"/>
      <c r="AH213" s="213"/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  <c r="BG213" s="213"/>
      <c r="BH213" s="213"/>
    </row>
    <row r="214" spans="1:60" ht="22.5" outlineLevel="1" x14ac:dyDescent="0.2">
      <c r="A214" s="214"/>
      <c r="B214" s="221"/>
      <c r="C214" s="270" t="s">
        <v>361</v>
      </c>
      <c r="D214" s="225"/>
      <c r="E214" s="231">
        <v>2.073</v>
      </c>
      <c r="F214" s="236"/>
      <c r="G214" s="236"/>
      <c r="H214" s="236"/>
      <c r="I214" s="236"/>
      <c r="J214" s="236"/>
      <c r="K214" s="236"/>
      <c r="L214" s="236"/>
      <c r="M214" s="236"/>
      <c r="N214" s="223"/>
      <c r="O214" s="223"/>
      <c r="P214" s="223"/>
      <c r="Q214" s="223"/>
      <c r="R214" s="223"/>
      <c r="S214" s="223"/>
      <c r="T214" s="224"/>
      <c r="U214" s="223"/>
      <c r="V214" s="213"/>
      <c r="W214" s="213"/>
      <c r="X214" s="213"/>
      <c r="Y214" s="213"/>
      <c r="Z214" s="213"/>
      <c r="AA214" s="213"/>
      <c r="AB214" s="213"/>
      <c r="AC214" s="213"/>
      <c r="AD214" s="213"/>
      <c r="AE214" s="213" t="s">
        <v>127</v>
      </c>
      <c r="AF214" s="213">
        <v>0</v>
      </c>
      <c r="AG214" s="213"/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  <c r="BG214" s="213"/>
      <c r="BH214" s="213"/>
    </row>
    <row r="215" spans="1:60" ht="22.5" outlineLevel="1" x14ac:dyDescent="0.2">
      <c r="A215" s="214">
        <v>71</v>
      </c>
      <c r="B215" s="221" t="s">
        <v>362</v>
      </c>
      <c r="C215" s="269" t="s">
        <v>363</v>
      </c>
      <c r="D215" s="223" t="s">
        <v>124</v>
      </c>
      <c r="E215" s="230">
        <v>2.2803</v>
      </c>
      <c r="F215" s="235">
        <f>H215+J215</f>
        <v>0</v>
      </c>
      <c r="G215" s="236">
        <f>ROUND(E215*F215,2)</f>
        <v>0</v>
      </c>
      <c r="H215" s="236"/>
      <c r="I215" s="236">
        <f>ROUND(E215*H215,2)</f>
        <v>0</v>
      </c>
      <c r="J215" s="236"/>
      <c r="K215" s="236">
        <f>ROUND(E215*J215,2)</f>
        <v>0</v>
      </c>
      <c r="L215" s="236">
        <v>21</v>
      </c>
      <c r="M215" s="236">
        <f>G215*(1+L215/100)</f>
        <v>0</v>
      </c>
      <c r="N215" s="223">
        <v>3.2000000000000002E-3</v>
      </c>
      <c r="O215" s="223">
        <f>ROUND(E215*N215,5)</f>
        <v>7.3000000000000001E-3</v>
      </c>
      <c r="P215" s="223">
        <v>0</v>
      </c>
      <c r="Q215" s="223">
        <f>ROUND(E215*P215,5)</f>
        <v>0</v>
      </c>
      <c r="R215" s="223"/>
      <c r="S215" s="223"/>
      <c r="T215" s="224">
        <v>0</v>
      </c>
      <c r="U215" s="223">
        <f>ROUND(E215*T215,2)</f>
        <v>0</v>
      </c>
      <c r="V215" s="213"/>
      <c r="W215" s="213"/>
      <c r="X215" s="213"/>
      <c r="Y215" s="213"/>
      <c r="Z215" s="213"/>
      <c r="AA215" s="213"/>
      <c r="AB215" s="213"/>
      <c r="AC215" s="213"/>
      <c r="AD215" s="213"/>
      <c r="AE215" s="213" t="s">
        <v>232</v>
      </c>
      <c r="AF215" s="213"/>
      <c r="AG215" s="213"/>
      <c r="AH215" s="213"/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</row>
    <row r="216" spans="1:60" ht="22.5" outlineLevel="1" x14ac:dyDescent="0.2">
      <c r="A216" s="214"/>
      <c r="B216" s="221"/>
      <c r="C216" s="270" t="s">
        <v>364</v>
      </c>
      <c r="D216" s="225"/>
      <c r="E216" s="231">
        <v>2.2803</v>
      </c>
      <c r="F216" s="236"/>
      <c r="G216" s="236"/>
      <c r="H216" s="236"/>
      <c r="I216" s="236"/>
      <c r="J216" s="236"/>
      <c r="K216" s="236"/>
      <c r="L216" s="236"/>
      <c r="M216" s="236"/>
      <c r="N216" s="223"/>
      <c r="O216" s="223"/>
      <c r="P216" s="223"/>
      <c r="Q216" s="223"/>
      <c r="R216" s="223"/>
      <c r="S216" s="223"/>
      <c r="T216" s="224"/>
      <c r="U216" s="223"/>
      <c r="V216" s="213"/>
      <c r="W216" s="213"/>
      <c r="X216" s="213"/>
      <c r="Y216" s="213"/>
      <c r="Z216" s="213"/>
      <c r="AA216" s="213"/>
      <c r="AB216" s="213"/>
      <c r="AC216" s="213"/>
      <c r="AD216" s="213"/>
      <c r="AE216" s="213" t="s">
        <v>127</v>
      </c>
      <c r="AF216" s="213">
        <v>0</v>
      </c>
      <c r="AG216" s="213"/>
      <c r="AH216" s="213"/>
      <c r="AI216" s="213"/>
      <c r="AJ216" s="213"/>
      <c r="AK216" s="213"/>
      <c r="AL216" s="213"/>
      <c r="AM216" s="213"/>
      <c r="AN216" s="213"/>
      <c r="AO216" s="213"/>
      <c r="AP216" s="213"/>
      <c r="AQ216" s="213"/>
      <c r="AR216" s="213"/>
      <c r="AS216" s="213"/>
      <c r="AT216" s="213"/>
      <c r="AU216" s="213"/>
      <c r="AV216" s="213"/>
      <c r="AW216" s="213"/>
      <c r="AX216" s="213"/>
      <c r="AY216" s="213"/>
      <c r="AZ216" s="213"/>
      <c r="BA216" s="213"/>
      <c r="BB216" s="213"/>
      <c r="BC216" s="213"/>
      <c r="BD216" s="213"/>
      <c r="BE216" s="213"/>
      <c r="BF216" s="213"/>
      <c r="BG216" s="213"/>
      <c r="BH216" s="213"/>
    </row>
    <row r="217" spans="1:60" outlineLevel="1" x14ac:dyDescent="0.2">
      <c r="A217" s="214">
        <v>72</v>
      </c>
      <c r="B217" s="221" t="s">
        <v>365</v>
      </c>
      <c r="C217" s="269" t="s">
        <v>366</v>
      </c>
      <c r="D217" s="223" t="s">
        <v>253</v>
      </c>
      <c r="E217" s="230">
        <v>1</v>
      </c>
      <c r="F217" s="235">
        <f>H217+J217</f>
        <v>0</v>
      </c>
      <c r="G217" s="236">
        <f>ROUND(E217*F217,2)</f>
        <v>0</v>
      </c>
      <c r="H217" s="236"/>
      <c r="I217" s="236">
        <f>ROUND(E217*H217,2)</f>
        <v>0</v>
      </c>
      <c r="J217" s="236"/>
      <c r="K217" s="236">
        <f>ROUND(E217*J217,2)</f>
        <v>0</v>
      </c>
      <c r="L217" s="236">
        <v>21</v>
      </c>
      <c r="M217" s="236">
        <f>G217*(1+L217/100)</f>
        <v>0</v>
      </c>
      <c r="N217" s="223">
        <v>3.6999999999999999E-4</v>
      </c>
      <c r="O217" s="223">
        <f>ROUND(E217*N217,5)</f>
        <v>3.6999999999999999E-4</v>
      </c>
      <c r="P217" s="223">
        <v>3.0000000000000001E-3</v>
      </c>
      <c r="Q217" s="223">
        <f>ROUND(E217*P217,5)</f>
        <v>3.0000000000000001E-3</v>
      </c>
      <c r="R217" s="223"/>
      <c r="S217" s="223"/>
      <c r="T217" s="224">
        <v>0.33700000000000002</v>
      </c>
      <c r="U217" s="223">
        <f>ROUND(E217*T217,2)</f>
        <v>0.34</v>
      </c>
      <c r="V217" s="213"/>
      <c r="W217" s="213"/>
      <c r="X217" s="213"/>
      <c r="Y217" s="213"/>
      <c r="Z217" s="213"/>
      <c r="AA217" s="213"/>
      <c r="AB217" s="213"/>
      <c r="AC217" s="213"/>
      <c r="AD217" s="213"/>
      <c r="AE217" s="213" t="s">
        <v>125</v>
      </c>
      <c r="AF217" s="213"/>
      <c r="AG217" s="213"/>
      <c r="AH217" s="213"/>
      <c r="AI217" s="213"/>
      <c r="AJ217" s="213"/>
      <c r="AK217" s="213"/>
      <c r="AL217" s="213"/>
      <c r="AM217" s="213"/>
      <c r="AN217" s="213"/>
      <c r="AO217" s="213"/>
      <c r="AP217" s="213"/>
      <c r="AQ217" s="213"/>
      <c r="AR217" s="213"/>
      <c r="AS217" s="213"/>
      <c r="AT217" s="213"/>
      <c r="AU217" s="213"/>
      <c r="AV217" s="213"/>
      <c r="AW217" s="213"/>
      <c r="AX217" s="213"/>
      <c r="AY217" s="213"/>
      <c r="AZ217" s="213"/>
      <c r="BA217" s="213"/>
      <c r="BB217" s="213"/>
      <c r="BC217" s="213"/>
      <c r="BD217" s="213"/>
      <c r="BE217" s="213"/>
      <c r="BF217" s="213"/>
      <c r="BG217" s="213"/>
      <c r="BH217" s="213"/>
    </row>
    <row r="218" spans="1:60" outlineLevel="1" x14ac:dyDescent="0.2">
      <c r="A218" s="214"/>
      <c r="B218" s="221"/>
      <c r="C218" s="270" t="s">
        <v>367</v>
      </c>
      <c r="D218" s="225"/>
      <c r="E218" s="231">
        <v>1</v>
      </c>
      <c r="F218" s="236"/>
      <c r="G218" s="236"/>
      <c r="H218" s="236"/>
      <c r="I218" s="236"/>
      <c r="J218" s="236"/>
      <c r="K218" s="236"/>
      <c r="L218" s="236"/>
      <c r="M218" s="236"/>
      <c r="N218" s="223"/>
      <c r="O218" s="223"/>
      <c r="P218" s="223"/>
      <c r="Q218" s="223"/>
      <c r="R218" s="223"/>
      <c r="S218" s="223"/>
      <c r="T218" s="224"/>
      <c r="U218" s="223"/>
      <c r="V218" s="213"/>
      <c r="W218" s="213"/>
      <c r="X218" s="213"/>
      <c r="Y218" s="213"/>
      <c r="Z218" s="213"/>
      <c r="AA218" s="213"/>
      <c r="AB218" s="213"/>
      <c r="AC218" s="213"/>
      <c r="AD218" s="213"/>
      <c r="AE218" s="213" t="s">
        <v>127</v>
      </c>
      <c r="AF218" s="213">
        <v>0</v>
      </c>
      <c r="AG218" s="213"/>
      <c r="AH218" s="213"/>
      <c r="AI218" s="213"/>
      <c r="AJ218" s="213"/>
      <c r="AK218" s="213"/>
      <c r="AL218" s="213"/>
      <c r="AM218" s="213"/>
      <c r="AN218" s="213"/>
      <c r="AO218" s="213"/>
      <c r="AP218" s="213"/>
      <c r="AQ218" s="213"/>
      <c r="AR218" s="213"/>
      <c r="AS218" s="213"/>
      <c r="AT218" s="213"/>
      <c r="AU218" s="213"/>
      <c r="AV218" s="213"/>
      <c r="AW218" s="213"/>
      <c r="AX218" s="213"/>
      <c r="AY218" s="213"/>
      <c r="AZ218" s="213"/>
      <c r="BA218" s="213"/>
      <c r="BB218" s="213"/>
      <c r="BC218" s="213"/>
      <c r="BD218" s="213"/>
      <c r="BE218" s="213"/>
      <c r="BF218" s="213"/>
      <c r="BG218" s="213"/>
      <c r="BH218" s="213"/>
    </row>
    <row r="219" spans="1:60" outlineLevel="1" x14ac:dyDescent="0.2">
      <c r="A219" s="214">
        <v>73</v>
      </c>
      <c r="B219" s="221" t="s">
        <v>368</v>
      </c>
      <c r="C219" s="269" t="s">
        <v>369</v>
      </c>
      <c r="D219" s="223" t="s">
        <v>253</v>
      </c>
      <c r="E219" s="230">
        <v>1</v>
      </c>
      <c r="F219" s="235">
        <f>H219+J219</f>
        <v>0</v>
      </c>
      <c r="G219" s="236">
        <f>ROUND(E219*F219,2)</f>
        <v>0</v>
      </c>
      <c r="H219" s="236"/>
      <c r="I219" s="236">
        <f>ROUND(E219*H219,2)</f>
        <v>0</v>
      </c>
      <c r="J219" s="236"/>
      <c r="K219" s="236">
        <f>ROUND(E219*J219,2)</f>
        <v>0</v>
      </c>
      <c r="L219" s="236">
        <v>21</v>
      </c>
      <c r="M219" s="236">
        <f>G219*(1+L219/100)</f>
        <v>0</v>
      </c>
      <c r="N219" s="223">
        <v>1.16E-3</v>
      </c>
      <c r="O219" s="223">
        <f>ROUND(E219*N219,5)</f>
        <v>1.16E-3</v>
      </c>
      <c r="P219" s="223">
        <v>0.01</v>
      </c>
      <c r="Q219" s="223">
        <f>ROUND(E219*P219,5)</f>
        <v>0.01</v>
      </c>
      <c r="R219" s="223"/>
      <c r="S219" s="223"/>
      <c r="T219" s="224">
        <v>0.77</v>
      </c>
      <c r="U219" s="223">
        <f>ROUND(E219*T219,2)</f>
        <v>0.77</v>
      </c>
      <c r="V219" s="213"/>
      <c r="W219" s="213"/>
      <c r="X219" s="213"/>
      <c r="Y219" s="213"/>
      <c r="Z219" s="213"/>
      <c r="AA219" s="213"/>
      <c r="AB219" s="213"/>
      <c r="AC219" s="213"/>
      <c r="AD219" s="213"/>
      <c r="AE219" s="213" t="s">
        <v>125</v>
      </c>
      <c r="AF219" s="213"/>
      <c r="AG219" s="213"/>
      <c r="AH219" s="213"/>
      <c r="AI219" s="213"/>
      <c r="AJ219" s="213"/>
      <c r="AK219" s="213"/>
      <c r="AL219" s="213"/>
      <c r="AM219" s="213"/>
      <c r="AN219" s="213"/>
      <c r="AO219" s="213"/>
      <c r="AP219" s="213"/>
      <c r="AQ219" s="213"/>
      <c r="AR219" s="213"/>
      <c r="AS219" s="213"/>
      <c r="AT219" s="213"/>
      <c r="AU219" s="213"/>
      <c r="AV219" s="213"/>
      <c r="AW219" s="213"/>
      <c r="AX219" s="213"/>
      <c r="AY219" s="213"/>
      <c r="AZ219" s="213"/>
      <c r="BA219" s="213"/>
      <c r="BB219" s="213"/>
      <c r="BC219" s="213"/>
      <c r="BD219" s="213"/>
      <c r="BE219" s="213"/>
      <c r="BF219" s="213"/>
      <c r="BG219" s="213"/>
      <c r="BH219" s="213"/>
    </row>
    <row r="220" spans="1:60" ht="22.5" outlineLevel="1" x14ac:dyDescent="0.2">
      <c r="A220" s="214"/>
      <c r="B220" s="221"/>
      <c r="C220" s="272" t="s">
        <v>370</v>
      </c>
      <c r="D220" s="228"/>
      <c r="E220" s="233"/>
      <c r="F220" s="238"/>
      <c r="G220" s="239"/>
      <c r="H220" s="236"/>
      <c r="I220" s="236"/>
      <c r="J220" s="236"/>
      <c r="K220" s="236"/>
      <c r="L220" s="236"/>
      <c r="M220" s="236"/>
      <c r="N220" s="223"/>
      <c r="O220" s="223"/>
      <c r="P220" s="223"/>
      <c r="Q220" s="223"/>
      <c r="R220" s="223"/>
      <c r="S220" s="223"/>
      <c r="T220" s="224"/>
      <c r="U220" s="223"/>
      <c r="V220" s="213"/>
      <c r="W220" s="213"/>
      <c r="X220" s="213"/>
      <c r="Y220" s="213"/>
      <c r="Z220" s="213"/>
      <c r="AA220" s="213"/>
      <c r="AB220" s="213"/>
      <c r="AC220" s="213"/>
      <c r="AD220" s="213"/>
      <c r="AE220" s="213" t="s">
        <v>149</v>
      </c>
      <c r="AF220" s="213"/>
      <c r="AG220" s="213"/>
      <c r="AH220" s="213"/>
      <c r="AI220" s="213"/>
      <c r="AJ220" s="213"/>
      <c r="AK220" s="213"/>
      <c r="AL220" s="213"/>
      <c r="AM220" s="213"/>
      <c r="AN220" s="213"/>
      <c r="AO220" s="213"/>
      <c r="AP220" s="213"/>
      <c r="AQ220" s="213"/>
      <c r="AR220" s="213"/>
      <c r="AS220" s="213"/>
      <c r="AT220" s="213"/>
      <c r="AU220" s="213"/>
      <c r="AV220" s="213"/>
      <c r="AW220" s="213"/>
      <c r="AX220" s="213"/>
      <c r="AY220" s="213"/>
      <c r="AZ220" s="213"/>
      <c r="BA220" s="216" t="str">
        <f>C220</f>
        <v>Obsahem položky je vyříznutí povlaku PVC lepeného bez podložky, očištění podkladu od zbytků lepidla a zpětné nalepení PVC po provedení stavebních prací.</v>
      </c>
      <c r="BB220" s="213"/>
      <c r="BC220" s="213"/>
      <c r="BD220" s="213"/>
      <c r="BE220" s="213"/>
      <c r="BF220" s="213"/>
      <c r="BG220" s="213"/>
      <c r="BH220" s="213"/>
    </row>
    <row r="221" spans="1:60" outlineLevel="1" x14ac:dyDescent="0.2">
      <c r="A221" s="214"/>
      <c r="B221" s="221"/>
      <c r="C221" s="270" t="s">
        <v>367</v>
      </c>
      <c r="D221" s="225"/>
      <c r="E221" s="231">
        <v>1</v>
      </c>
      <c r="F221" s="236"/>
      <c r="G221" s="236"/>
      <c r="H221" s="236"/>
      <c r="I221" s="236"/>
      <c r="J221" s="236"/>
      <c r="K221" s="236"/>
      <c r="L221" s="236"/>
      <c r="M221" s="236"/>
      <c r="N221" s="223"/>
      <c r="O221" s="223"/>
      <c r="P221" s="223"/>
      <c r="Q221" s="223"/>
      <c r="R221" s="223"/>
      <c r="S221" s="223"/>
      <c r="T221" s="224"/>
      <c r="U221" s="223"/>
      <c r="V221" s="213"/>
      <c r="W221" s="213"/>
      <c r="X221" s="213"/>
      <c r="Y221" s="213"/>
      <c r="Z221" s="213"/>
      <c r="AA221" s="213"/>
      <c r="AB221" s="213"/>
      <c r="AC221" s="213"/>
      <c r="AD221" s="213"/>
      <c r="AE221" s="213" t="s">
        <v>127</v>
      </c>
      <c r="AF221" s="213">
        <v>0</v>
      </c>
      <c r="AG221" s="213"/>
      <c r="AH221" s="213"/>
      <c r="AI221" s="213"/>
      <c r="AJ221" s="213"/>
      <c r="AK221" s="213"/>
      <c r="AL221" s="213"/>
      <c r="AM221" s="213"/>
      <c r="AN221" s="213"/>
      <c r="AO221" s="213"/>
      <c r="AP221" s="213"/>
      <c r="AQ221" s="213"/>
      <c r="AR221" s="213"/>
      <c r="AS221" s="213"/>
      <c r="AT221" s="213"/>
      <c r="AU221" s="213"/>
      <c r="AV221" s="213"/>
      <c r="AW221" s="213"/>
      <c r="AX221" s="213"/>
      <c r="AY221" s="213"/>
      <c r="AZ221" s="213"/>
      <c r="BA221" s="213"/>
      <c r="BB221" s="213"/>
      <c r="BC221" s="213"/>
      <c r="BD221" s="213"/>
      <c r="BE221" s="213"/>
      <c r="BF221" s="213"/>
      <c r="BG221" s="213"/>
      <c r="BH221" s="213"/>
    </row>
    <row r="222" spans="1:60" outlineLevel="1" x14ac:dyDescent="0.2">
      <c r="A222" s="214">
        <v>74</v>
      </c>
      <c r="B222" s="221" t="s">
        <v>371</v>
      </c>
      <c r="C222" s="269" t="s">
        <v>372</v>
      </c>
      <c r="D222" s="223" t="s">
        <v>133</v>
      </c>
      <c r="E222" s="230">
        <v>13.32</v>
      </c>
      <c r="F222" s="235">
        <f>H222+J222</f>
        <v>0</v>
      </c>
      <c r="G222" s="236">
        <f>ROUND(E222*F222,2)</f>
        <v>0</v>
      </c>
      <c r="H222" s="236"/>
      <c r="I222" s="236">
        <f>ROUND(E222*H222,2)</f>
        <v>0</v>
      </c>
      <c r="J222" s="236"/>
      <c r="K222" s="236">
        <f>ROUND(E222*J222,2)</f>
        <v>0</v>
      </c>
      <c r="L222" s="236">
        <v>21</v>
      </c>
      <c r="M222" s="236">
        <f>G222*(1+L222/100)</f>
        <v>0</v>
      </c>
      <c r="N222" s="223">
        <v>4.0000000000000003E-5</v>
      </c>
      <c r="O222" s="223">
        <f>ROUND(E222*N222,5)</f>
        <v>5.2999999999999998E-4</v>
      </c>
      <c r="P222" s="223">
        <v>0</v>
      </c>
      <c r="Q222" s="223">
        <f>ROUND(E222*P222,5)</f>
        <v>0</v>
      </c>
      <c r="R222" s="223"/>
      <c r="S222" s="223"/>
      <c r="T222" s="224">
        <v>7.8200000000000006E-2</v>
      </c>
      <c r="U222" s="223">
        <f>ROUND(E222*T222,2)</f>
        <v>1.04</v>
      </c>
      <c r="V222" s="213"/>
      <c r="W222" s="213"/>
      <c r="X222" s="213"/>
      <c r="Y222" s="213"/>
      <c r="Z222" s="213"/>
      <c r="AA222" s="213"/>
      <c r="AB222" s="213"/>
      <c r="AC222" s="213"/>
      <c r="AD222" s="213"/>
      <c r="AE222" s="213" t="s">
        <v>125</v>
      </c>
      <c r="AF222" s="213"/>
      <c r="AG222" s="213"/>
      <c r="AH222" s="213"/>
      <c r="AI222" s="213"/>
      <c r="AJ222" s="213"/>
      <c r="AK222" s="213"/>
      <c r="AL222" s="213"/>
      <c r="AM222" s="213"/>
      <c r="AN222" s="213"/>
      <c r="AO222" s="213"/>
      <c r="AP222" s="213"/>
      <c r="AQ222" s="213"/>
      <c r="AR222" s="213"/>
      <c r="AS222" s="213"/>
      <c r="AT222" s="213"/>
      <c r="AU222" s="213"/>
      <c r="AV222" s="213"/>
      <c r="AW222" s="213"/>
      <c r="AX222" s="213"/>
      <c r="AY222" s="213"/>
      <c r="AZ222" s="213"/>
      <c r="BA222" s="213"/>
      <c r="BB222" s="213"/>
      <c r="BC222" s="213"/>
      <c r="BD222" s="213"/>
      <c r="BE222" s="213"/>
      <c r="BF222" s="213"/>
      <c r="BG222" s="213"/>
      <c r="BH222" s="213"/>
    </row>
    <row r="223" spans="1:60" ht="22.5" outlineLevel="1" x14ac:dyDescent="0.2">
      <c r="A223" s="214"/>
      <c r="B223" s="221"/>
      <c r="C223" s="270" t="s">
        <v>373</v>
      </c>
      <c r="D223" s="225"/>
      <c r="E223" s="231">
        <v>13.32</v>
      </c>
      <c r="F223" s="236"/>
      <c r="G223" s="236"/>
      <c r="H223" s="236"/>
      <c r="I223" s="236"/>
      <c r="J223" s="236"/>
      <c r="K223" s="236"/>
      <c r="L223" s="236"/>
      <c r="M223" s="236"/>
      <c r="N223" s="223"/>
      <c r="O223" s="223"/>
      <c r="P223" s="223"/>
      <c r="Q223" s="223"/>
      <c r="R223" s="223"/>
      <c r="S223" s="223"/>
      <c r="T223" s="224"/>
      <c r="U223" s="223"/>
      <c r="V223" s="213"/>
      <c r="W223" s="213"/>
      <c r="X223" s="213"/>
      <c r="Y223" s="213"/>
      <c r="Z223" s="213"/>
      <c r="AA223" s="213"/>
      <c r="AB223" s="213"/>
      <c r="AC223" s="213"/>
      <c r="AD223" s="213"/>
      <c r="AE223" s="213" t="s">
        <v>127</v>
      </c>
      <c r="AF223" s="213">
        <v>0</v>
      </c>
      <c r="AG223" s="213"/>
      <c r="AH223" s="213"/>
      <c r="AI223" s="213"/>
      <c r="AJ223" s="213"/>
      <c r="AK223" s="213"/>
      <c r="AL223" s="213"/>
      <c r="AM223" s="213"/>
      <c r="AN223" s="213"/>
      <c r="AO223" s="213"/>
      <c r="AP223" s="213"/>
      <c r="AQ223" s="213"/>
      <c r="AR223" s="213"/>
      <c r="AS223" s="213"/>
      <c r="AT223" s="213"/>
      <c r="AU223" s="213"/>
      <c r="AV223" s="213"/>
      <c r="AW223" s="213"/>
      <c r="AX223" s="213"/>
      <c r="AY223" s="213"/>
      <c r="AZ223" s="213"/>
      <c r="BA223" s="213"/>
      <c r="BB223" s="213"/>
      <c r="BC223" s="213"/>
      <c r="BD223" s="213"/>
      <c r="BE223" s="213"/>
      <c r="BF223" s="213"/>
      <c r="BG223" s="213"/>
      <c r="BH223" s="213"/>
    </row>
    <row r="224" spans="1:60" outlineLevel="1" x14ac:dyDescent="0.2">
      <c r="A224" s="214">
        <v>75</v>
      </c>
      <c r="B224" s="221" t="s">
        <v>374</v>
      </c>
      <c r="C224" s="269" t="s">
        <v>375</v>
      </c>
      <c r="D224" s="223" t="s">
        <v>185</v>
      </c>
      <c r="E224" s="230">
        <v>1.04E-2</v>
      </c>
      <c r="F224" s="235">
        <f>H224+J224</f>
        <v>0</v>
      </c>
      <c r="G224" s="236">
        <f>ROUND(E224*F224,2)</f>
        <v>0</v>
      </c>
      <c r="H224" s="236"/>
      <c r="I224" s="236">
        <f>ROUND(E224*H224,2)</f>
        <v>0</v>
      </c>
      <c r="J224" s="236"/>
      <c r="K224" s="236">
        <f>ROUND(E224*J224,2)</f>
        <v>0</v>
      </c>
      <c r="L224" s="236">
        <v>21</v>
      </c>
      <c r="M224" s="236">
        <f>G224*(1+L224/100)</f>
        <v>0</v>
      </c>
      <c r="N224" s="223">
        <v>0</v>
      </c>
      <c r="O224" s="223">
        <f>ROUND(E224*N224,5)</f>
        <v>0</v>
      </c>
      <c r="P224" s="223">
        <v>0</v>
      </c>
      <c r="Q224" s="223">
        <f>ROUND(E224*P224,5)</f>
        <v>0</v>
      </c>
      <c r="R224" s="223"/>
      <c r="S224" s="223"/>
      <c r="T224" s="224">
        <v>1.091</v>
      </c>
      <c r="U224" s="223">
        <f>ROUND(E224*T224,2)</f>
        <v>0.01</v>
      </c>
      <c r="V224" s="213"/>
      <c r="W224" s="213"/>
      <c r="X224" s="213"/>
      <c r="Y224" s="213"/>
      <c r="Z224" s="213"/>
      <c r="AA224" s="213"/>
      <c r="AB224" s="213"/>
      <c r="AC224" s="213"/>
      <c r="AD224" s="213"/>
      <c r="AE224" s="213" t="s">
        <v>125</v>
      </c>
      <c r="AF224" s="213"/>
      <c r="AG224" s="213"/>
      <c r="AH224" s="213"/>
      <c r="AI224" s="213"/>
      <c r="AJ224" s="213"/>
      <c r="AK224" s="213"/>
      <c r="AL224" s="213"/>
      <c r="AM224" s="213"/>
      <c r="AN224" s="213"/>
      <c r="AO224" s="213"/>
      <c r="AP224" s="213"/>
      <c r="AQ224" s="213"/>
      <c r="AR224" s="213"/>
      <c r="AS224" s="213"/>
      <c r="AT224" s="213"/>
      <c r="AU224" s="213"/>
      <c r="AV224" s="213"/>
      <c r="AW224" s="213"/>
      <c r="AX224" s="213"/>
      <c r="AY224" s="213"/>
      <c r="AZ224" s="213"/>
      <c r="BA224" s="213"/>
      <c r="BB224" s="213"/>
      <c r="BC224" s="213"/>
      <c r="BD224" s="213"/>
      <c r="BE224" s="213"/>
      <c r="BF224" s="213"/>
      <c r="BG224" s="213"/>
      <c r="BH224" s="213"/>
    </row>
    <row r="225" spans="1:60" outlineLevel="1" x14ac:dyDescent="0.2">
      <c r="A225" s="214"/>
      <c r="B225" s="221"/>
      <c r="C225" s="270" t="s">
        <v>376</v>
      </c>
      <c r="D225" s="225"/>
      <c r="E225" s="231">
        <v>1.04E-2</v>
      </c>
      <c r="F225" s="236"/>
      <c r="G225" s="236"/>
      <c r="H225" s="236"/>
      <c r="I225" s="236"/>
      <c r="J225" s="236"/>
      <c r="K225" s="236"/>
      <c r="L225" s="236"/>
      <c r="M225" s="236"/>
      <c r="N225" s="223"/>
      <c r="O225" s="223"/>
      <c r="P225" s="223"/>
      <c r="Q225" s="223"/>
      <c r="R225" s="223"/>
      <c r="S225" s="223"/>
      <c r="T225" s="224"/>
      <c r="U225" s="223"/>
      <c r="V225" s="213"/>
      <c r="W225" s="213"/>
      <c r="X225" s="213"/>
      <c r="Y225" s="213"/>
      <c r="Z225" s="213"/>
      <c r="AA225" s="213"/>
      <c r="AB225" s="213"/>
      <c r="AC225" s="213"/>
      <c r="AD225" s="213"/>
      <c r="AE225" s="213" t="s">
        <v>127</v>
      </c>
      <c r="AF225" s="213">
        <v>0</v>
      </c>
      <c r="AG225" s="213"/>
      <c r="AH225" s="213"/>
      <c r="AI225" s="213"/>
      <c r="AJ225" s="213"/>
      <c r="AK225" s="213"/>
      <c r="AL225" s="213"/>
      <c r="AM225" s="213"/>
      <c r="AN225" s="213"/>
      <c r="AO225" s="213"/>
      <c r="AP225" s="213"/>
      <c r="AQ225" s="213"/>
      <c r="AR225" s="213"/>
      <c r="AS225" s="213"/>
      <c r="AT225" s="213"/>
      <c r="AU225" s="213"/>
      <c r="AV225" s="213"/>
      <c r="AW225" s="213"/>
      <c r="AX225" s="213"/>
      <c r="AY225" s="213"/>
      <c r="AZ225" s="213"/>
      <c r="BA225" s="213"/>
      <c r="BB225" s="213"/>
      <c r="BC225" s="213"/>
      <c r="BD225" s="213"/>
      <c r="BE225" s="213"/>
      <c r="BF225" s="213"/>
      <c r="BG225" s="213"/>
      <c r="BH225" s="213"/>
    </row>
    <row r="226" spans="1:60" x14ac:dyDescent="0.2">
      <c r="A226" s="215" t="s">
        <v>120</v>
      </c>
      <c r="B226" s="222" t="s">
        <v>91</v>
      </c>
      <c r="C226" s="271" t="s">
        <v>92</v>
      </c>
      <c r="D226" s="226"/>
      <c r="E226" s="232"/>
      <c r="F226" s="237"/>
      <c r="G226" s="237">
        <f>SUMIF(AE227:AE233,"&lt;&gt;NOR",G227:G233)</f>
        <v>0</v>
      </c>
      <c r="H226" s="237"/>
      <c r="I226" s="237">
        <f>SUM(I227:I233)</f>
        <v>0</v>
      </c>
      <c r="J226" s="237"/>
      <c r="K226" s="237">
        <f>SUM(K227:K233)</f>
        <v>0</v>
      </c>
      <c r="L226" s="237"/>
      <c r="M226" s="237">
        <f>SUM(M227:M233)</f>
        <v>0</v>
      </c>
      <c r="N226" s="226"/>
      <c r="O226" s="226">
        <f>SUM(O227:O233)</f>
        <v>7.4000000000000003E-3</v>
      </c>
      <c r="P226" s="226"/>
      <c r="Q226" s="226">
        <f>SUM(Q227:Q233)</f>
        <v>0</v>
      </c>
      <c r="R226" s="226"/>
      <c r="S226" s="226"/>
      <c r="T226" s="227"/>
      <c r="U226" s="226">
        <f>SUM(U227:U233)</f>
        <v>1.02</v>
      </c>
      <c r="AE226" t="s">
        <v>121</v>
      </c>
    </row>
    <row r="227" spans="1:60" ht="22.5" outlineLevel="1" x14ac:dyDescent="0.2">
      <c r="A227" s="214">
        <v>76</v>
      </c>
      <c r="B227" s="221" t="s">
        <v>377</v>
      </c>
      <c r="C227" s="269" t="s">
        <v>378</v>
      </c>
      <c r="D227" s="223" t="s">
        <v>124</v>
      </c>
      <c r="E227" s="230">
        <v>10</v>
      </c>
      <c r="F227" s="235">
        <f>H227+J227</f>
        <v>0</v>
      </c>
      <c r="G227" s="236">
        <f>ROUND(E227*F227,2)</f>
        <v>0</v>
      </c>
      <c r="H227" s="236"/>
      <c r="I227" s="236">
        <f>ROUND(E227*H227,2)</f>
        <v>0</v>
      </c>
      <c r="J227" s="236"/>
      <c r="K227" s="236">
        <f>ROUND(E227*J227,2)</f>
        <v>0</v>
      </c>
      <c r="L227" s="236">
        <v>21</v>
      </c>
      <c r="M227" s="236">
        <f>G227*(1+L227/100)</f>
        <v>0</v>
      </c>
      <c r="N227" s="223">
        <v>3.5E-4</v>
      </c>
      <c r="O227" s="223">
        <f>ROUND(E227*N227,5)</f>
        <v>3.5000000000000001E-3</v>
      </c>
      <c r="P227" s="223">
        <v>0</v>
      </c>
      <c r="Q227" s="223">
        <f>ROUND(E227*P227,5)</f>
        <v>0</v>
      </c>
      <c r="R227" s="223"/>
      <c r="S227" s="223"/>
      <c r="T227" s="224">
        <v>1.35E-2</v>
      </c>
      <c r="U227" s="223">
        <f>ROUND(E227*T227,2)</f>
        <v>0.14000000000000001</v>
      </c>
      <c r="V227" s="213"/>
      <c r="W227" s="213"/>
      <c r="X227" s="213"/>
      <c r="Y227" s="213"/>
      <c r="Z227" s="213"/>
      <c r="AA227" s="213"/>
      <c r="AB227" s="213"/>
      <c r="AC227" s="213"/>
      <c r="AD227" s="213"/>
      <c r="AE227" s="213" t="s">
        <v>125</v>
      </c>
      <c r="AF227" s="213"/>
      <c r="AG227" s="213"/>
      <c r="AH227" s="213"/>
      <c r="AI227" s="213"/>
      <c r="AJ227" s="213"/>
      <c r="AK227" s="213"/>
      <c r="AL227" s="213"/>
      <c r="AM227" s="213"/>
      <c r="AN227" s="213"/>
      <c r="AO227" s="213"/>
      <c r="AP227" s="213"/>
      <c r="AQ227" s="213"/>
      <c r="AR227" s="213"/>
      <c r="AS227" s="213"/>
      <c r="AT227" s="213"/>
      <c r="AU227" s="213"/>
      <c r="AV227" s="213"/>
      <c r="AW227" s="213"/>
      <c r="AX227" s="213"/>
      <c r="AY227" s="213"/>
      <c r="AZ227" s="213"/>
      <c r="BA227" s="213"/>
      <c r="BB227" s="213"/>
      <c r="BC227" s="213"/>
      <c r="BD227" s="213"/>
      <c r="BE227" s="213"/>
      <c r="BF227" s="213"/>
      <c r="BG227" s="213"/>
      <c r="BH227" s="213"/>
    </row>
    <row r="228" spans="1:60" ht="22.5" outlineLevel="1" x14ac:dyDescent="0.2">
      <c r="A228" s="214"/>
      <c r="B228" s="221"/>
      <c r="C228" s="270" t="s">
        <v>379</v>
      </c>
      <c r="D228" s="225"/>
      <c r="E228" s="231">
        <v>10</v>
      </c>
      <c r="F228" s="236"/>
      <c r="G228" s="236"/>
      <c r="H228" s="236"/>
      <c r="I228" s="236"/>
      <c r="J228" s="236"/>
      <c r="K228" s="236"/>
      <c r="L228" s="236"/>
      <c r="M228" s="236"/>
      <c r="N228" s="223"/>
      <c r="O228" s="223"/>
      <c r="P228" s="223"/>
      <c r="Q228" s="223"/>
      <c r="R228" s="223"/>
      <c r="S228" s="223"/>
      <c r="T228" s="224"/>
      <c r="U228" s="223"/>
      <c r="V228" s="213"/>
      <c r="W228" s="213"/>
      <c r="X228" s="213"/>
      <c r="Y228" s="213"/>
      <c r="Z228" s="213"/>
      <c r="AA228" s="213"/>
      <c r="AB228" s="213"/>
      <c r="AC228" s="213"/>
      <c r="AD228" s="213"/>
      <c r="AE228" s="213" t="s">
        <v>127</v>
      </c>
      <c r="AF228" s="213">
        <v>0</v>
      </c>
      <c r="AG228" s="213"/>
      <c r="AH228" s="213"/>
      <c r="AI228" s="213"/>
      <c r="AJ228" s="213"/>
      <c r="AK228" s="213"/>
      <c r="AL228" s="213"/>
      <c r="AM228" s="213"/>
      <c r="AN228" s="213"/>
      <c r="AO228" s="213"/>
      <c r="AP228" s="213"/>
      <c r="AQ228" s="213"/>
      <c r="AR228" s="213"/>
      <c r="AS228" s="213"/>
      <c r="AT228" s="213"/>
      <c r="AU228" s="213"/>
      <c r="AV228" s="213"/>
      <c r="AW228" s="213"/>
      <c r="AX228" s="213"/>
      <c r="AY228" s="213"/>
      <c r="AZ228" s="213"/>
      <c r="BA228" s="213"/>
      <c r="BB228" s="213"/>
      <c r="BC228" s="213"/>
      <c r="BD228" s="213"/>
      <c r="BE228" s="213"/>
      <c r="BF228" s="213"/>
      <c r="BG228" s="213"/>
      <c r="BH228" s="213"/>
    </row>
    <row r="229" spans="1:60" outlineLevel="1" x14ac:dyDescent="0.2">
      <c r="A229" s="214">
        <v>77</v>
      </c>
      <c r="B229" s="221" t="s">
        <v>380</v>
      </c>
      <c r="C229" s="269" t="s">
        <v>381</v>
      </c>
      <c r="D229" s="223" t="s">
        <v>124</v>
      </c>
      <c r="E229" s="230">
        <v>1.9650000000000001</v>
      </c>
      <c r="F229" s="235">
        <f>H229+J229</f>
        <v>0</v>
      </c>
      <c r="G229" s="236">
        <f>ROUND(E229*F229,2)</f>
        <v>0</v>
      </c>
      <c r="H229" s="236"/>
      <c r="I229" s="236">
        <f>ROUND(E229*H229,2)</f>
        <v>0</v>
      </c>
      <c r="J229" s="236"/>
      <c r="K229" s="236">
        <f>ROUND(E229*J229,2)</f>
        <v>0</v>
      </c>
      <c r="L229" s="236">
        <v>21</v>
      </c>
      <c r="M229" s="236">
        <f>G229*(1+L229/100)</f>
        <v>0</v>
      </c>
      <c r="N229" s="223">
        <v>4.2000000000000002E-4</v>
      </c>
      <c r="O229" s="223">
        <f>ROUND(E229*N229,5)</f>
        <v>8.3000000000000001E-4</v>
      </c>
      <c r="P229" s="223">
        <v>0</v>
      </c>
      <c r="Q229" s="223">
        <f>ROUND(E229*P229,5)</f>
        <v>0</v>
      </c>
      <c r="R229" s="223"/>
      <c r="S229" s="223"/>
      <c r="T229" s="224">
        <v>0.11432</v>
      </c>
      <c r="U229" s="223">
        <f>ROUND(E229*T229,2)</f>
        <v>0.22</v>
      </c>
      <c r="V229" s="213"/>
      <c r="W229" s="213"/>
      <c r="X229" s="213"/>
      <c r="Y229" s="213"/>
      <c r="Z229" s="213"/>
      <c r="AA229" s="213"/>
      <c r="AB229" s="213"/>
      <c r="AC229" s="213"/>
      <c r="AD229" s="213"/>
      <c r="AE229" s="213" t="s">
        <v>125</v>
      </c>
      <c r="AF229" s="213"/>
      <c r="AG229" s="213"/>
      <c r="AH229" s="213"/>
      <c r="AI229" s="213"/>
      <c r="AJ229" s="213"/>
      <c r="AK229" s="213"/>
      <c r="AL229" s="213"/>
      <c r="AM229" s="213"/>
      <c r="AN229" s="213"/>
      <c r="AO229" s="213"/>
      <c r="AP229" s="213"/>
      <c r="AQ229" s="213"/>
      <c r="AR229" s="213"/>
      <c r="AS229" s="213"/>
      <c r="AT229" s="213"/>
      <c r="AU229" s="213"/>
      <c r="AV229" s="213"/>
      <c r="AW229" s="213"/>
      <c r="AX229" s="213"/>
      <c r="AY229" s="213"/>
      <c r="AZ229" s="213"/>
      <c r="BA229" s="213"/>
      <c r="BB229" s="213"/>
      <c r="BC229" s="213"/>
      <c r="BD229" s="213"/>
      <c r="BE229" s="213"/>
      <c r="BF229" s="213"/>
      <c r="BG229" s="213"/>
      <c r="BH229" s="213"/>
    </row>
    <row r="230" spans="1:60" ht="22.5" outlineLevel="1" x14ac:dyDescent="0.2">
      <c r="A230" s="214"/>
      <c r="B230" s="221"/>
      <c r="C230" s="270" t="s">
        <v>382</v>
      </c>
      <c r="D230" s="225"/>
      <c r="E230" s="231">
        <v>1.9650000000000001</v>
      </c>
      <c r="F230" s="236"/>
      <c r="G230" s="236"/>
      <c r="H230" s="236"/>
      <c r="I230" s="236"/>
      <c r="J230" s="236"/>
      <c r="K230" s="236"/>
      <c r="L230" s="236"/>
      <c r="M230" s="236"/>
      <c r="N230" s="223"/>
      <c r="O230" s="223"/>
      <c r="P230" s="223"/>
      <c r="Q230" s="223"/>
      <c r="R230" s="223"/>
      <c r="S230" s="223"/>
      <c r="T230" s="224"/>
      <c r="U230" s="223"/>
      <c r="V230" s="213"/>
      <c r="W230" s="213"/>
      <c r="X230" s="213"/>
      <c r="Y230" s="213"/>
      <c r="Z230" s="213"/>
      <c r="AA230" s="213"/>
      <c r="AB230" s="213"/>
      <c r="AC230" s="213"/>
      <c r="AD230" s="213"/>
      <c r="AE230" s="213" t="s">
        <v>127</v>
      </c>
      <c r="AF230" s="213">
        <v>0</v>
      </c>
      <c r="AG230" s="213"/>
      <c r="AH230" s="213"/>
      <c r="AI230" s="213"/>
      <c r="AJ230" s="213"/>
      <c r="AK230" s="213"/>
      <c r="AL230" s="213"/>
      <c r="AM230" s="213"/>
      <c r="AN230" s="213"/>
      <c r="AO230" s="213"/>
      <c r="AP230" s="213"/>
      <c r="AQ230" s="213"/>
      <c r="AR230" s="213"/>
      <c r="AS230" s="213"/>
      <c r="AT230" s="213"/>
      <c r="AU230" s="213"/>
      <c r="AV230" s="213"/>
      <c r="AW230" s="213"/>
      <c r="AX230" s="213"/>
      <c r="AY230" s="213"/>
      <c r="AZ230" s="213"/>
      <c r="BA230" s="213"/>
      <c r="BB230" s="213"/>
      <c r="BC230" s="213"/>
      <c r="BD230" s="213"/>
      <c r="BE230" s="213"/>
      <c r="BF230" s="213"/>
      <c r="BG230" s="213"/>
      <c r="BH230" s="213"/>
    </row>
    <row r="231" spans="1:60" outlineLevel="1" x14ac:dyDescent="0.2">
      <c r="A231" s="214">
        <v>78</v>
      </c>
      <c r="B231" s="221" t="s">
        <v>383</v>
      </c>
      <c r="C231" s="269" t="s">
        <v>384</v>
      </c>
      <c r="D231" s="223" t="s">
        <v>124</v>
      </c>
      <c r="E231" s="230">
        <v>4.8745000000000003</v>
      </c>
      <c r="F231" s="235">
        <f>H231+J231</f>
        <v>0</v>
      </c>
      <c r="G231" s="236">
        <f>ROUND(E231*F231,2)</f>
        <v>0</v>
      </c>
      <c r="H231" s="236"/>
      <c r="I231" s="236">
        <f>ROUND(E231*H231,2)</f>
        <v>0</v>
      </c>
      <c r="J231" s="236"/>
      <c r="K231" s="236">
        <f>ROUND(E231*J231,2)</f>
        <v>0</v>
      </c>
      <c r="L231" s="236">
        <v>21</v>
      </c>
      <c r="M231" s="236">
        <f>G231*(1+L231/100)</f>
        <v>0</v>
      </c>
      <c r="N231" s="223">
        <v>6.3000000000000003E-4</v>
      </c>
      <c r="O231" s="223">
        <f>ROUND(E231*N231,5)</f>
        <v>3.0699999999999998E-3</v>
      </c>
      <c r="P231" s="223">
        <v>0</v>
      </c>
      <c r="Q231" s="223">
        <f>ROUND(E231*P231,5)</f>
        <v>0</v>
      </c>
      <c r="R231" s="223"/>
      <c r="S231" s="223"/>
      <c r="T231" s="224">
        <v>0.13439000000000001</v>
      </c>
      <c r="U231" s="223">
        <f>ROUND(E231*T231,2)</f>
        <v>0.66</v>
      </c>
      <c r="V231" s="213"/>
      <c r="W231" s="213"/>
      <c r="X231" s="213"/>
      <c r="Y231" s="213"/>
      <c r="Z231" s="213"/>
      <c r="AA231" s="213"/>
      <c r="AB231" s="213"/>
      <c r="AC231" s="213"/>
      <c r="AD231" s="213"/>
      <c r="AE231" s="213" t="s">
        <v>125</v>
      </c>
      <c r="AF231" s="213"/>
      <c r="AG231" s="213"/>
      <c r="AH231" s="213"/>
      <c r="AI231" s="213"/>
      <c r="AJ231" s="213"/>
      <c r="AK231" s="213"/>
      <c r="AL231" s="213"/>
      <c r="AM231" s="213"/>
      <c r="AN231" s="213"/>
      <c r="AO231" s="213"/>
      <c r="AP231" s="213"/>
      <c r="AQ231" s="213"/>
      <c r="AR231" s="213"/>
      <c r="AS231" s="213"/>
      <c r="AT231" s="213"/>
      <c r="AU231" s="213"/>
      <c r="AV231" s="213"/>
      <c r="AW231" s="213"/>
      <c r="AX231" s="213"/>
      <c r="AY231" s="213"/>
      <c r="AZ231" s="213"/>
      <c r="BA231" s="213"/>
      <c r="BB231" s="213"/>
      <c r="BC231" s="213"/>
      <c r="BD231" s="213"/>
      <c r="BE231" s="213"/>
      <c r="BF231" s="213"/>
      <c r="BG231" s="213"/>
      <c r="BH231" s="213"/>
    </row>
    <row r="232" spans="1:60" ht="22.5" outlineLevel="1" x14ac:dyDescent="0.2">
      <c r="A232" s="214"/>
      <c r="B232" s="221"/>
      <c r="C232" s="270" t="s">
        <v>385</v>
      </c>
      <c r="D232" s="225"/>
      <c r="E232" s="231">
        <v>3.63</v>
      </c>
      <c r="F232" s="236"/>
      <c r="G232" s="236"/>
      <c r="H232" s="236"/>
      <c r="I232" s="236"/>
      <c r="J232" s="236"/>
      <c r="K232" s="236"/>
      <c r="L232" s="236"/>
      <c r="M232" s="236"/>
      <c r="N232" s="223"/>
      <c r="O232" s="223"/>
      <c r="P232" s="223"/>
      <c r="Q232" s="223"/>
      <c r="R232" s="223"/>
      <c r="S232" s="223"/>
      <c r="T232" s="224"/>
      <c r="U232" s="223"/>
      <c r="V232" s="213"/>
      <c r="W232" s="213"/>
      <c r="X232" s="213"/>
      <c r="Y232" s="213"/>
      <c r="Z232" s="213"/>
      <c r="AA232" s="213"/>
      <c r="AB232" s="213"/>
      <c r="AC232" s="213"/>
      <c r="AD232" s="213"/>
      <c r="AE232" s="213" t="s">
        <v>127</v>
      </c>
      <c r="AF232" s="213">
        <v>0</v>
      </c>
      <c r="AG232" s="213"/>
      <c r="AH232" s="213"/>
      <c r="AI232" s="213"/>
      <c r="AJ232" s="213"/>
      <c r="AK232" s="213"/>
      <c r="AL232" s="213"/>
      <c r="AM232" s="213"/>
      <c r="AN232" s="213"/>
      <c r="AO232" s="213"/>
      <c r="AP232" s="213"/>
      <c r="AQ232" s="213"/>
      <c r="AR232" s="213"/>
      <c r="AS232" s="213"/>
      <c r="AT232" s="213"/>
      <c r="AU232" s="213"/>
      <c r="AV232" s="213"/>
      <c r="AW232" s="213"/>
      <c r="AX232" s="213"/>
      <c r="AY232" s="213"/>
      <c r="AZ232" s="213"/>
      <c r="BA232" s="213"/>
      <c r="BB232" s="213"/>
      <c r="BC232" s="213"/>
      <c r="BD232" s="213"/>
      <c r="BE232" s="213"/>
      <c r="BF232" s="213"/>
      <c r="BG232" s="213"/>
      <c r="BH232" s="213"/>
    </row>
    <row r="233" spans="1:60" ht="22.5" outlineLevel="1" x14ac:dyDescent="0.2">
      <c r="A233" s="214"/>
      <c r="B233" s="221"/>
      <c r="C233" s="270" t="s">
        <v>386</v>
      </c>
      <c r="D233" s="225"/>
      <c r="E233" s="231">
        <v>1.2444999999999999</v>
      </c>
      <c r="F233" s="236"/>
      <c r="G233" s="236"/>
      <c r="H233" s="236"/>
      <c r="I233" s="236"/>
      <c r="J233" s="236"/>
      <c r="K233" s="236"/>
      <c r="L233" s="236"/>
      <c r="M233" s="236"/>
      <c r="N233" s="223"/>
      <c r="O233" s="223"/>
      <c r="P233" s="223"/>
      <c r="Q233" s="223"/>
      <c r="R233" s="223"/>
      <c r="S233" s="223"/>
      <c r="T233" s="224"/>
      <c r="U233" s="223"/>
      <c r="V233" s="213"/>
      <c r="W233" s="213"/>
      <c r="X233" s="213"/>
      <c r="Y233" s="213"/>
      <c r="Z233" s="213"/>
      <c r="AA233" s="213"/>
      <c r="AB233" s="213"/>
      <c r="AC233" s="213"/>
      <c r="AD233" s="213"/>
      <c r="AE233" s="213" t="s">
        <v>127</v>
      </c>
      <c r="AF233" s="213">
        <v>0</v>
      </c>
      <c r="AG233" s="213"/>
      <c r="AH233" s="213"/>
      <c r="AI233" s="213"/>
      <c r="AJ233" s="213"/>
      <c r="AK233" s="213"/>
      <c r="AL233" s="213"/>
      <c r="AM233" s="213"/>
      <c r="AN233" s="213"/>
      <c r="AO233" s="213"/>
      <c r="AP233" s="213"/>
      <c r="AQ233" s="213"/>
      <c r="AR233" s="213"/>
      <c r="AS233" s="213"/>
      <c r="AT233" s="213"/>
      <c r="AU233" s="213"/>
      <c r="AV233" s="213"/>
      <c r="AW233" s="213"/>
      <c r="AX233" s="213"/>
      <c r="AY233" s="213"/>
      <c r="AZ233" s="213"/>
      <c r="BA233" s="213"/>
      <c r="BB233" s="213"/>
      <c r="BC233" s="213"/>
      <c r="BD233" s="213"/>
      <c r="BE233" s="213"/>
      <c r="BF233" s="213"/>
      <c r="BG233" s="213"/>
      <c r="BH233" s="213"/>
    </row>
    <row r="234" spans="1:60" x14ac:dyDescent="0.2">
      <c r="A234" s="215" t="s">
        <v>120</v>
      </c>
      <c r="B234" s="222" t="s">
        <v>93</v>
      </c>
      <c r="C234" s="271" t="s">
        <v>26</v>
      </c>
      <c r="D234" s="226"/>
      <c r="E234" s="232"/>
      <c r="F234" s="237"/>
      <c r="G234" s="237">
        <f>SUMIF(AE235:AE252,"&lt;&gt;NOR",G235:G252)</f>
        <v>0</v>
      </c>
      <c r="H234" s="237"/>
      <c r="I234" s="237">
        <f>SUM(I235:I252)</f>
        <v>0</v>
      </c>
      <c r="J234" s="237"/>
      <c r="K234" s="237">
        <f>SUM(K235:K252)</f>
        <v>0</v>
      </c>
      <c r="L234" s="237"/>
      <c r="M234" s="237">
        <f>SUM(M235:M252)</f>
        <v>0</v>
      </c>
      <c r="N234" s="226"/>
      <c r="O234" s="226">
        <f>SUM(O235:O252)</f>
        <v>0</v>
      </c>
      <c r="P234" s="226"/>
      <c r="Q234" s="226">
        <f>SUM(Q235:Q252)</f>
        <v>0</v>
      </c>
      <c r="R234" s="226"/>
      <c r="S234" s="226"/>
      <c r="T234" s="227"/>
      <c r="U234" s="226">
        <f>SUM(U235:U252)</f>
        <v>0</v>
      </c>
      <c r="AE234" t="s">
        <v>121</v>
      </c>
    </row>
    <row r="235" spans="1:60" outlineLevel="1" x14ac:dyDescent="0.2">
      <c r="A235" s="214">
        <v>79</v>
      </c>
      <c r="B235" s="221" t="s">
        <v>387</v>
      </c>
      <c r="C235" s="269" t="s">
        <v>388</v>
      </c>
      <c r="D235" s="223" t="s">
        <v>389</v>
      </c>
      <c r="E235" s="230">
        <v>1</v>
      </c>
      <c r="F235" s="235">
        <f>H235+J235</f>
        <v>0</v>
      </c>
      <c r="G235" s="236">
        <f>ROUND(E235*F235,2)</f>
        <v>0</v>
      </c>
      <c r="H235" s="236"/>
      <c r="I235" s="236">
        <f>ROUND(E235*H235,2)</f>
        <v>0</v>
      </c>
      <c r="J235" s="236"/>
      <c r="K235" s="236">
        <f>ROUND(E235*J235,2)</f>
        <v>0</v>
      </c>
      <c r="L235" s="236">
        <v>21</v>
      </c>
      <c r="M235" s="236">
        <f>G235*(1+L235/100)</f>
        <v>0</v>
      </c>
      <c r="N235" s="223">
        <v>0</v>
      </c>
      <c r="O235" s="223">
        <f>ROUND(E235*N235,5)</f>
        <v>0</v>
      </c>
      <c r="P235" s="223">
        <v>0</v>
      </c>
      <c r="Q235" s="223">
        <f>ROUND(E235*P235,5)</f>
        <v>0</v>
      </c>
      <c r="R235" s="223"/>
      <c r="S235" s="223"/>
      <c r="T235" s="224">
        <v>0</v>
      </c>
      <c r="U235" s="223">
        <f>ROUND(E235*T235,2)</f>
        <v>0</v>
      </c>
      <c r="V235" s="213"/>
      <c r="W235" s="213"/>
      <c r="X235" s="213"/>
      <c r="Y235" s="213"/>
      <c r="Z235" s="213"/>
      <c r="AA235" s="213"/>
      <c r="AB235" s="213"/>
      <c r="AC235" s="213"/>
      <c r="AD235" s="213"/>
      <c r="AE235" s="213" t="s">
        <v>125</v>
      </c>
      <c r="AF235" s="213"/>
      <c r="AG235" s="213"/>
      <c r="AH235" s="213"/>
      <c r="AI235" s="213"/>
      <c r="AJ235" s="213"/>
      <c r="AK235" s="213"/>
      <c r="AL235" s="213"/>
      <c r="AM235" s="213"/>
      <c r="AN235" s="213"/>
      <c r="AO235" s="213"/>
      <c r="AP235" s="213"/>
      <c r="AQ235" s="213"/>
      <c r="AR235" s="213"/>
      <c r="AS235" s="213"/>
      <c r="AT235" s="213"/>
      <c r="AU235" s="213"/>
      <c r="AV235" s="213"/>
      <c r="AW235" s="213"/>
      <c r="AX235" s="213"/>
      <c r="AY235" s="213"/>
      <c r="AZ235" s="213"/>
      <c r="BA235" s="213"/>
      <c r="BB235" s="213"/>
      <c r="BC235" s="213"/>
      <c r="BD235" s="213"/>
      <c r="BE235" s="213"/>
      <c r="BF235" s="213"/>
      <c r="BG235" s="213"/>
      <c r="BH235" s="213"/>
    </row>
    <row r="236" spans="1:60" ht="33.75" outlineLevel="1" x14ac:dyDescent="0.2">
      <c r="A236" s="214"/>
      <c r="B236" s="221"/>
      <c r="C236" s="272" t="s">
        <v>390</v>
      </c>
      <c r="D236" s="228"/>
      <c r="E236" s="233"/>
      <c r="F236" s="238"/>
      <c r="G236" s="239"/>
      <c r="H236" s="236"/>
      <c r="I236" s="236"/>
      <c r="J236" s="236"/>
      <c r="K236" s="236"/>
      <c r="L236" s="236"/>
      <c r="M236" s="236"/>
      <c r="N236" s="223"/>
      <c r="O236" s="223"/>
      <c r="P236" s="223"/>
      <c r="Q236" s="223"/>
      <c r="R236" s="223"/>
      <c r="S236" s="223"/>
      <c r="T236" s="224"/>
      <c r="U236" s="223"/>
      <c r="V236" s="213"/>
      <c r="W236" s="213"/>
      <c r="X236" s="213"/>
      <c r="Y236" s="213"/>
      <c r="Z236" s="213"/>
      <c r="AA236" s="213"/>
      <c r="AB236" s="213"/>
      <c r="AC236" s="213"/>
      <c r="AD236" s="213"/>
      <c r="AE236" s="213" t="s">
        <v>149</v>
      </c>
      <c r="AF236" s="213"/>
      <c r="AG236" s="213"/>
      <c r="AH236" s="213"/>
      <c r="AI236" s="213"/>
      <c r="AJ236" s="213"/>
      <c r="AK236" s="213"/>
      <c r="AL236" s="213"/>
      <c r="AM236" s="213"/>
      <c r="AN236" s="213"/>
      <c r="AO236" s="213"/>
      <c r="AP236" s="213"/>
      <c r="AQ236" s="213"/>
      <c r="AR236" s="213"/>
      <c r="AS236" s="213"/>
      <c r="AT236" s="213"/>
      <c r="AU236" s="213"/>
      <c r="AV236" s="213"/>
      <c r="AW236" s="213"/>
      <c r="AX236" s="213"/>
      <c r="AY236" s="213"/>
      <c r="AZ236" s="213"/>
      <c r="BA236" s="216" t="str">
        <f>C236</f>
        <v>Základní rozdělení průvodních činností a nákladů zařízení staveniště. V rámci nákladů na zařízení staveniště ocení zhotovite  veškeré náklady spojené s vybudováním, provozem a odstraněním zařízení staveniště, a to ve fázích :</v>
      </c>
      <c r="BB236" s="213"/>
      <c r="BC236" s="213"/>
      <c r="BD236" s="213"/>
      <c r="BE236" s="213"/>
      <c r="BF236" s="213"/>
      <c r="BG236" s="213"/>
      <c r="BH236" s="213"/>
    </row>
    <row r="237" spans="1:60" outlineLevel="1" x14ac:dyDescent="0.2">
      <c r="A237" s="214"/>
      <c r="B237" s="221"/>
      <c r="C237" s="272" t="s">
        <v>391</v>
      </c>
      <c r="D237" s="228"/>
      <c r="E237" s="233"/>
      <c r="F237" s="238"/>
      <c r="G237" s="239"/>
      <c r="H237" s="236"/>
      <c r="I237" s="236"/>
      <c r="J237" s="236"/>
      <c r="K237" s="236"/>
      <c r="L237" s="236"/>
      <c r="M237" s="236"/>
      <c r="N237" s="223"/>
      <c r="O237" s="223"/>
      <c r="P237" s="223"/>
      <c r="Q237" s="223"/>
      <c r="R237" s="223"/>
      <c r="S237" s="223"/>
      <c r="T237" s="224"/>
      <c r="U237" s="223"/>
      <c r="V237" s="213"/>
      <c r="W237" s="213"/>
      <c r="X237" s="213"/>
      <c r="Y237" s="213"/>
      <c r="Z237" s="213"/>
      <c r="AA237" s="213"/>
      <c r="AB237" s="213"/>
      <c r="AC237" s="213"/>
      <c r="AD237" s="213"/>
      <c r="AE237" s="213" t="s">
        <v>149</v>
      </c>
      <c r="AF237" s="213"/>
      <c r="AG237" s="213"/>
      <c r="AH237" s="213"/>
      <c r="AI237" s="213"/>
      <c r="AJ237" s="213"/>
      <c r="AK237" s="213"/>
      <c r="AL237" s="213"/>
      <c r="AM237" s="213"/>
      <c r="AN237" s="213"/>
      <c r="AO237" s="213"/>
      <c r="AP237" s="213"/>
      <c r="AQ237" s="213"/>
      <c r="AR237" s="213"/>
      <c r="AS237" s="213"/>
      <c r="AT237" s="213"/>
      <c r="AU237" s="213"/>
      <c r="AV237" s="213"/>
      <c r="AW237" s="213"/>
      <c r="AX237" s="213"/>
      <c r="AY237" s="213"/>
      <c r="AZ237" s="213"/>
      <c r="BA237" s="216" t="str">
        <f>C237</f>
        <v>1) Vybudování zařízení staveniště.</v>
      </c>
      <c r="BB237" s="213"/>
      <c r="BC237" s="213"/>
      <c r="BD237" s="213"/>
      <c r="BE237" s="213"/>
      <c r="BF237" s="213"/>
      <c r="BG237" s="213"/>
      <c r="BH237" s="213"/>
    </row>
    <row r="238" spans="1:60" ht="45" outlineLevel="1" x14ac:dyDescent="0.2">
      <c r="A238" s="214"/>
      <c r="B238" s="221"/>
      <c r="C238" s="272" t="s">
        <v>392</v>
      </c>
      <c r="D238" s="228"/>
      <c r="E238" s="233"/>
      <c r="F238" s="238"/>
      <c r="G238" s="239"/>
      <c r="H238" s="236"/>
      <c r="I238" s="236"/>
      <c r="J238" s="236"/>
      <c r="K238" s="236"/>
      <c r="L238" s="236"/>
      <c r="M238" s="236"/>
      <c r="N238" s="223"/>
      <c r="O238" s="223"/>
      <c r="P238" s="223"/>
      <c r="Q238" s="223"/>
      <c r="R238" s="223"/>
      <c r="S238" s="223"/>
      <c r="T238" s="224"/>
      <c r="U238" s="223"/>
      <c r="V238" s="213"/>
      <c r="W238" s="213"/>
      <c r="X238" s="213"/>
      <c r="Y238" s="213"/>
      <c r="Z238" s="213"/>
      <c r="AA238" s="213"/>
      <c r="AB238" s="213"/>
      <c r="AC238" s="213"/>
      <c r="AD238" s="213"/>
      <c r="AE238" s="213" t="s">
        <v>149</v>
      </c>
      <c r="AF238" s="213"/>
      <c r="AG238" s="213"/>
      <c r="AH238" s="213"/>
      <c r="AI238" s="213"/>
      <c r="AJ238" s="213"/>
      <c r="AK238" s="213"/>
      <c r="AL238" s="213"/>
      <c r="AM238" s="213"/>
      <c r="AN238" s="213"/>
      <c r="AO238" s="213"/>
      <c r="AP238" s="213"/>
      <c r="AQ238" s="213"/>
      <c r="AR238" s="213"/>
      <c r="AS238" s="213"/>
      <c r="AT238" s="213"/>
      <c r="AU238" s="213"/>
      <c r="AV238" s="213"/>
      <c r="AW238" s="213"/>
      <c r="AX238" s="213"/>
      <c r="AY238" s="213"/>
      <c r="AZ238" s="213"/>
      <c r="BA238" s="216" t="str">
        <f>C238</f>
        <v>Do této položky patří náklady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238" s="213"/>
      <c r="BC238" s="213"/>
      <c r="BD238" s="213"/>
      <c r="BE238" s="213"/>
      <c r="BF238" s="213"/>
      <c r="BG238" s="213"/>
      <c r="BH238" s="213"/>
    </row>
    <row r="239" spans="1:60" outlineLevel="1" x14ac:dyDescent="0.2">
      <c r="A239" s="214"/>
      <c r="B239" s="221"/>
      <c r="C239" s="272" t="s">
        <v>393</v>
      </c>
      <c r="D239" s="228"/>
      <c r="E239" s="233"/>
      <c r="F239" s="238"/>
      <c r="G239" s="239"/>
      <c r="H239" s="236"/>
      <c r="I239" s="236"/>
      <c r="J239" s="236"/>
      <c r="K239" s="236"/>
      <c r="L239" s="236"/>
      <c r="M239" s="236"/>
      <c r="N239" s="223"/>
      <c r="O239" s="223"/>
      <c r="P239" s="223"/>
      <c r="Q239" s="223"/>
      <c r="R239" s="223"/>
      <c r="S239" s="223"/>
      <c r="T239" s="224"/>
      <c r="U239" s="223"/>
      <c r="V239" s="213"/>
      <c r="W239" s="213"/>
      <c r="X239" s="213"/>
      <c r="Y239" s="213"/>
      <c r="Z239" s="213"/>
      <c r="AA239" s="213"/>
      <c r="AB239" s="213"/>
      <c r="AC239" s="213"/>
      <c r="AD239" s="213"/>
      <c r="AE239" s="213" t="s">
        <v>149</v>
      </c>
      <c r="AF239" s="213"/>
      <c r="AG239" s="213"/>
      <c r="AH239" s="213"/>
      <c r="AI239" s="213"/>
      <c r="AJ239" s="213"/>
      <c r="AK239" s="213"/>
      <c r="AL239" s="213"/>
      <c r="AM239" s="213"/>
      <c r="AN239" s="213"/>
      <c r="AO239" s="213"/>
      <c r="AP239" s="213"/>
      <c r="AQ239" s="213"/>
      <c r="AR239" s="213"/>
      <c r="AS239" s="213"/>
      <c r="AT239" s="213"/>
      <c r="AU239" s="213"/>
      <c r="AV239" s="213"/>
      <c r="AW239" s="213"/>
      <c r="AX239" s="213"/>
      <c r="AY239" s="213"/>
      <c r="AZ239" s="213"/>
      <c r="BA239" s="216" t="str">
        <f>C239</f>
        <v>2) Provoz zařízení staveniště.</v>
      </c>
      <c r="BB239" s="213"/>
      <c r="BC239" s="213"/>
      <c r="BD239" s="213"/>
      <c r="BE239" s="213"/>
      <c r="BF239" s="213"/>
      <c r="BG239" s="213"/>
      <c r="BH239" s="213"/>
    </row>
    <row r="240" spans="1:60" ht="45" outlineLevel="1" x14ac:dyDescent="0.2">
      <c r="A240" s="214"/>
      <c r="B240" s="221"/>
      <c r="C240" s="272" t="s">
        <v>394</v>
      </c>
      <c r="D240" s="228"/>
      <c r="E240" s="233"/>
      <c r="F240" s="238"/>
      <c r="G240" s="239"/>
      <c r="H240" s="236"/>
      <c r="I240" s="236"/>
      <c r="J240" s="236"/>
      <c r="K240" s="236"/>
      <c r="L240" s="236"/>
      <c r="M240" s="236"/>
      <c r="N240" s="223"/>
      <c r="O240" s="223"/>
      <c r="P240" s="223"/>
      <c r="Q240" s="223"/>
      <c r="R240" s="223"/>
      <c r="S240" s="223"/>
      <c r="T240" s="224"/>
      <c r="U240" s="223"/>
      <c r="V240" s="213"/>
      <c r="W240" s="213"/>
      <c r="X240" s="213"/>
      <c r="Y240" s="213"/>
      <c r="Z240" s="213"/>
      <c r="AA240" s="213"/>
      <c r="AB240" s="213"/>
      <c r="AC240" s="213"/>
      <c r="AD240" s="213"/>
      <c r="AE240" s="213" t="s">
        <v>149</v>
      </c>
      <c r="AF240" s="213"/>
      <c r="AG240" s="213"/>
      <c r="AH240" s="213"/>
      <c r="AI240" s="213"/>
      <c r="AJ240" s="213"/>
      <c r="AK240" s="213"/>
      <c r="AL240" s="213"/>
      <c r="AM240" s="213"/>
      <c r="AN240" s="213"/>
      <c r="AO240" s="213"/>
      <c r="AP240" s="213"/>
      <c r="AQ240" s="213"/>
      <c r="AR240" s="213"/>
      <c r="AS240" s="213"/>
      <c r="AT240" s="213"/>
      <c r="AU240" s="213"/>
      <c r="AV240" s="213"/>
      <c r="AW240" s="213"/>
      <c r="AX240" s="213"/>
      <c r="AY240" s="213"/>
      <c r="AZ240" s="213"/>
      <c r="BA240" s="216" t="str">
        <f>C240</f>
        <v>Do této položky patří 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240" s="213"/>
      <c r="BC240" s="213"/>
      <c r="BD240" s="213"/>
      <c r="BE240" s="213"/>
      <c r="BF240" s="213"/>
      <c r="BG240" s="213"/>
      <c r="BH240" s="213"/>
    </row>
    <row r="241" spans="1:60" outlineLevel="1" x14ac:dyDescent="0.2">
      <c r="A241" s="214"/>
      <c r="B241" s="221"/>
      <c r="C241" s="272" t="s">
        <v>395</v>
      </c>
      <c r="D241" s="228"/>
      <c r="E241" s="233"/>
      <c r="F241" s="238"/>
      <c r="G241" s="239"/>
      <c r="H241" s="236"/>
      <c r="I241" s="236"/>
      <c r="J241" s="236"/>
      <c r="K241" s="236"/>
      <c r="L241" s="236"/>
      <c r="M241" s="236"/>
      <c r="N241" s="223"/>
      <c r="O241" s="223"/>
      <c r="P241" s="223"/>
      <c r="Q241" s="223"/>
      <c r="R241" s="223"/>
      <c r="S241" s="223"/>
      <c r="T241" s="224"/>
      <c r="U241" s="223"/>
      <c r="V241" s="213"/>
      <c r="W241" s="213"/>
      <c r="X241" s="213"/>
      <c r="Y241" s="213"/>
      <c r="Z241" s="213"/>
      <c r="AA241" s="213"/>
      <c r="AB241" s="213"/>
      <c r="AC241" s="213"/>
      <c r="AD241" s="213"/>
      <c r="AE241" s="213" t="s">
        <v>149</v>
      </c>
      <c r="AF241" s="213"/>
      <c r="AG241" s="213"/>
      <c r="AH241" s="213"/>
      <c r="AI241" s="213"/>
      <c r="AJ241" s="213"/>
      <c r="AK241" s="213"/>
      <c r="AL241" s="213"/>
      <c r="AM241" s="213"/>
      <c r="AN241" s="213"/>
      <c r="AO241" s="213"/>
      <c r="AP241" s="213"/>
      <c r="AQ241" s="213"/>
      <c r="AR241" s="213"/>
      <c r="AS241" s="213"/>
      <c r="AT241" s="213"/>
      <c r="AU241" s="213"/>
      <c r="AV241" s="213"/>
      <c r="AW241" s="213"/>
      <c r="AX241" s="213"/>
      <c r="AY241" s="213"/>
      <c r="AZ241" s="213"/>
      <c r="BA241" s="216" t="str">
        <f>C241</f>
        <v>3) Odstranění zařízení staveniště.</v>
      </c>
      <c r="BB241" s="213"/>
      <c r="BC241" s="213"/>
      <c r="BD241" s="213"/>
      <c r="BE241" s="213"/>
      <c r="BF241" s="213"/>
      <c r="BG241" s="213"/>
      <c r="BH241" s="213"/>
    </row>
    <row r="242" spans="1:60" ht="33.75" outlineLevel="1" x14ac:dyDescent="0.2">
      <c r="A242" s="214"/>
      <c r="B242" s="221"/>
      <c r="C242" s="272" t="s">
        <v>396</v>
      </c>
      <c r="D242" s="228"/>
      <c r="E242" s="233"/>
      <c r="F242" s="238"/>
      <c r="G242" s="239"/>
      <c r="H242" s="236"/>
      <c r="I242" s="236"/>
      <c r="J242" s="236"/>
      <c r="K242" s="236"/>
      <c r="L242" s="236"/>
      <c r="M242" s="236"/>
      <c r="N242" s="223"/>
      <c r="O242" s="223"/>
      <c r="P242" s="223"/>
      <c r="Q242" s="223"/>
      <c r="R242" s="223"/>
      <c r="S242" s="223"/>
      <c r="T242" s="224"/>
      <c r="U242" s="223"/>
      <c r="V242" s="213"/>
      <c r="W242" s="213"/>
      <c r="X242" s="213"/>
      <c r="Y242" s="213"/>
      <c r="Z242" s="213"/>
      <c r="AA242" s="213"/>
      <c r="AB242" s="213"/>
      <c r="AC242" s="213"/>
      <c r="AD242" s="213"/>
      <c r="AE242" s="213" t="s">
        <v>149</v>
      </c>
      <c r="AF242" s="213"/>
      <c r="AG242" s="213"/>
      <c r="AH242" s="213"/>
      <c r="AI242" s="213"/>
      <c r="AJ242" s="213"/>
      <c r="AK242" s="213"/>
      <c r="AL242" s="213"/>
      <c r="AM242" s="213"/>
      <c r="AN242" s="213"/>
      <c r="AO242" s="213"/>
      <c r="AP242" s="213"/>
      <c r="AQ242" s="213"/>
      <c r="AR242" s="213"/>
      <c r="AS242" s="213"/>
      <c r="AT242" s="213"/>
      <c r="AU242" s="213"/>
      <c r="AV242" s="213"/>
      <c r="AW242" s="213"/>
      <c r="AX242" s="213"/>
      <c r="AY242" s="213"/>
      <c r="AZ242" s="213"/>
      <c r="BA242" s="216" t="str">
        <f>C242</f>
        <v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242" s="213"/>
      <c r="BC242" s="213"/>
      <c r="BD242" s="213"/>
      <c r="BE242" s="213"/>
      <c r="BF242" s="213"/>
      <c r="BG242" s="213"/>
      <c r="BH242" s="213"/>
    </row>
    <row r="243" spans="1:60" outlineLevel="1" x14ac:dyDescent="0.2">
      <c r="A243" s="214"/>
      <c r="B243" s="221"/>
      <c r="C243" s="273" t="s">
        <v>397</v>
      </c>
      <c r="D243" s="229"/>
      <c r="E243" s="234"/>
      <c r="F243" s="240"/>
      <c r="G243" s="240"/>
      <c r="H243" s="236"/>
      <c r="I243" s="236"/>
      <c r="J243" s="236"/>
      <c r="K243" s="236"/>
      <c r="L243" s="236"/>
      <c r="M243" s="236"/>
      <c r="N243" s="223"/>
      <c r="O243" s="223"/>
      <c r="P243" s="223"/>
      <c r="Q243" s="223"/>
      <c r="R243" s="223"/>
      <c r="S243" s="223"/>
      <c r="T243" s="224"/>
      <c r="U243" s="223"/>
      <c r="V243" s="213"/>
      <c r="W243" s="213"/>
      <c r="X243" s="213"/>
      <c r="Y243" s="213"/>
      <c r="Z243" s="213"/>
      <c r="AA243" s="213"/>
      <c r="AB243" s="213"/>
      <c r="AC243" s="213"/>
      <c r="AD243" s="213"/>
      <c r="AE243" s="213" t="s">
        <v>149</v>
      </c>
      <c r="AF243" s="213"/>
      <c r="AG243" s="213"/>
      <c r="AH243" s="213"/>
      <c r="AI243" s="213"/>
      <c r="AJ243" s="213"/>
      <c r="AK243" s="213"/>
      <c r="AL243" s="213"/>
      <c r="AM243" s="213"/>
      <c r="AN243" s="213"/>
      <c r="AO243" s="213"/>
      <c r="AP243" s="213"/>
      <c r="AQ243" s="213"/>
      <c r="AR243" s="213"/>
      <c r="AS243" s="213"/>
      <c r="AT243" s="213"/>
      <c r="AU243" s="213"/>
      <c r="AV243" s="213"/>
      <c r="AW243" s="213"/>
      <c r="AX243" s="213"/>
      <c r="AY243" s="213"/>
      <c r="AZ243" s="213"/>
      <c r="BA243" s="213"/>
      <c r="BB243" s="213"/>
      <c r="BC243" s="213"/>
      <c r="BD243" s="213"/>
      <c r="BE243" s="213"/>
      <c r="BF243" s="213"/>
      <c r="BG243" s="213"/>
      <c r="BH243" s="213"/>
    </row>
    <row r="244" spans="1:60" ht="101.25" outlineLevel="1" x14ac:dyDescent="0.2">
      <c r="A244" s="214"/>
      <c r="B244" s="221"/>
      <c r="C244" s="272" t="s">
        <v>398</v>
      </c>
      <c r="D244" s="228"/>
      <c r="E244" s="233"/>
      <c r="F244" s="238"/>
      <c r="G244" s="239"/>
      <c r="H244" s="236"/>
      <c r="I244" s="236"/>
      <c r="J244" s="236"/>
      <c r="K244" s="236"/>
      <c r="L244" s="236"/>
      <c r="M244" s="236"/>
      <c r="N244" s="223"/>
      <c r="O244" s="223"/>
      <c r="P244" s="223"/>
      <c r="Q244" s="223"/>
      <c r="R244" s="223"/>
      <c r="S244" s="223"/>
      <c r="T244" s="224"/>
      <c r="U244" s="223"/>
      <c r="V244" s="213"/>
      <c r="W244" s="213"/>
      <c r="X244" s="213"/>
      <c r="Y244" s="213"/>
      <c r="Z244" s="213"/>
      <c r="AA244" s="213"/>
      <c r="AB244" s="213"/>
      <c r="AC244" s="213"/>
      <c r="AD244" s="213"/>
      <c r="AE244" s="213" t="s">
        <v>149</v>
      </c>
      <c r="AF244" s="213"/>
      <c r="AG244" s="213"/>
      <c r="AH244" s="213"/>
      <c r="AI244" s="213"/>
      <c r="AJ244" s="213"/>
      <c r="AK244" s="213"/>
      <c r="AL244" s="213"/>
      <c r="AM244" s="213"/>
      <c r="AN244" s="213"/>
      <c r="AO244" s="213"/>
      <c r="AP244" s="213"/>
      <c r="AQ244" s="213"/>
      <c r="AR244" s="213"/>
      <c r="AS244" s="213"/>
      <c r="AT244" s="213"/>
      <c r="AU244" s="213"/>
      <c r="AV244" s="213"/>
      <c r="AW244" s="213"/>
      <c r="AX244" s="213"/>
      <c r="AY244" s="213"/>
      <c r="AZ244" s="213"/>
      <c r="BA244" s="216" t="str">
        <f>C244</f>
        <v>Položka zahrnuje veškeré náklady a činnosti související s vybudováním, provozem a likvidací staveniště, zajištění připojení na elektrickou energii, vodu a odvodnění staveniště,  provádění každodenního hrubého úklidu staveniště a  průběžnou likvidaci vznikajících odpadů oprávněnou osobou. Součástí této položky jsou standardní prvky BOZP (mobilní oplocení, výstražné značení, přechody výkopů, oplocení, zábradlí, atd - včetně jejich dodávky, montáže, údržby a demontáže, respektive likvidace) a plnění povinosti vyplývajících z plánu BOZP včetně připomínek příslušných úřadů. Součástí položky Zařízení staveniště je poskytnutí části zařízení staveniště (včetně stolu a 4 židlí) pro umožnění činnosti TDS, AD a SÚ za účelem konání kontrolním dnů a všech dalších svolávaných jednání (předpokládá se čistý prostor - např. stavební buňka či jiná kancelář stavby).</v>
      </c>
      <c r="BB244" s="213"/>
      <c r="BC244" s="213"/>
      <c r="BD244" s="213"/>
      <c r="BE244" s="213"/>
      <c r="BF244" s="213"/>
      <c r="BG244" s="213"/>
      <c r="BH244" s="213"/>
    </row>
    <row r="245" spans="1:60" outlineLevel="1" x14ac:dyDescent="0.2">
      <c r="A245" s="214"/>
      <c r="B245" s="221"/>
      <c r="C245" s="270" t="s">
        <v>146</v>
      </c>
      <c r="D245" s="225"/>
      <c r="E245" s="231">
        <v>1</v>
      </c>
      <c r="F245" s="236"/>
      <c r="G245" s="236"/>
      <c r="H245" s="236"/>
      <c r="I245" s="236"/>
      <c r="J245" s="236"/>
      <c r="K245" s="236"/>
      <c r="L245" s="236"/>
      <c r="M245" s="236"/>
      <c r="N245" s="223"/>
      <c r="O245" s="223"/>
      <c r="P245" s="223"/>
      <c r="Q245" s="223"/>
      <c r="R245" s="223"/>
      <c r="S245" s="223"/>
      <c r="T245" s="224"/>
      <c r="U245" s="223"/>
      <c r="V245" s="213"/>
      <c r="W245" s="213"/>
      <c r="X245" s="213"/>
      <c r="Y245" s="213"/>
      <c r="Z245" s="213"/>
      <c r="AA245" s="213"/>
      <c r="AB245" s="213"/>
      <c r="AC245" s="213"/>
      <c r="AD245" s="213"/>
      <c r="AE245" s="213" t="s">
        <v>127</v>
      </c>
      <c r="AF245" s="213">
        <v>0</v>
      </c>
      <c r="AG245" s="213"/>
      <c r="AH245" s="213"/>
      <c r="AI245" s="213"/>
      <c r="AJ245" s="213"/>
      <c r="AK245" s="213"/>
      <c r="AL245" s="213"/>
      <c r="AM245" s="213"/>
      <c r="AN245" s="213"/>
      <c r="AO245" s="213"/>
      <c r="AP245" s="213"/>
      <c r="AQ245" s="213"/>
      <c r="AR245" s="213"/>
      <c r="AS245" s="213"/>
      <c r="AT245" s="213"/>
      <c r="AU245" s="213"/>
      <c r="AV245" s="213"/>
      <c r="AW245" s="213"/>
      <c r="AX245" s="213"/>
      <c r="AY245" s="213"/>
      <c r="AZ245" s="213"/>
      <c r="BA245" s="213"/>
      <c r="BB245" s="213"/>
      <c r="BC245" s="213"/>
      <c r="BD245" s="213"/>
      <c r="BE245" s="213"/>
      <c r="BF245" s="213"/>
      <c r="BG245" s="213"/>
      <c r="BH245" s="213"/>
    </row>
    <row r="246" spans="1:60" outlineLevel="1" x14ac:dyDescent="0.2">
      <c r="A246" s="214">
        <v>80</v>
      </c>
      <c r="B246" s="221" t="s">
        <v>399</v>
      </c>
      <c r="C246" s="269" t="s">
        <v>400</v>
      </c>
      <c r="D246" s="223" t="s">
        <v>389</v>
      </c>
      <c r="E246" s="230">
        <v>1</v>
      </c>
      <c r="F246" s="235">
        <f>H246+J246</f>
        <v>0</v>
      </c>
      <c r="G246" s="236">
        <f>ROUND(E246*F246,2)</f>
        <v>0</v>
      </c>
      <c r="H246" s="236"/>
      <c r="I246" s="236">
        <f>ROUND(E246*H246,2)</f>
        <v>0</v>
      </c>
      <c r="J246" s="236"/>
      <c r="K246" s="236">
        <f>ROUND(E246*J246,2)</f>
        <v>0</v>
      </c>
      <c r="L246" s="236">
        <v>21</v>
      </c>
      <c r="M246" s="236">
        <f>G246*(1+L246/100)</f>
        <v>0</v>
      </c>
      <c r="N246" s="223">
        <v>0</v>
      </c>
      <c r="O246" s="223">
        <f>ROUND(E246*N246,5)</f>
        <v>0</v>
      </c>
      <c r="P246" s="223">
        <v>0</v>
      </c>
      <c r="Q246" s="223">
        <f>ROUND(E246*P246,5)</f>
        <v>0</v>
      </c>
      <c r="R246" s="223"/>
      <c r="S246" s="223"/>
      <c r="T246" s="224">
        <v>0</v>
      </c>
      <c r="U246" s="223">
        <f>ROUND(E246*T246,2)</f>
        <v>0</v>
      </c>
      <c r="V246" s="213"/>
      <c r="W246" s="213"/>
      <c r="X246" s="213"/>
      <c r="Y246" s="213"/>
      <c r="Z246" s="213"/>
      <c r="AA246" s="213"/>
      <c r="AB246" s="213"/>
      <c r="AC246" s="213"/>
      <c r="AD246" s="213"/>
      <c r="AE246" s="213" t="s">
        <v>125</v>
      </c>
      <c r="AF246" s="213"/>
      <c r="AG246" s="213"/>
      <c r="AH246" s="213"/>
      <c r="AI246" s="213"/>
      <c r="AJ246" s="213"/>
      <c r="AK246" s="213"/>
      <c r="AL246" s="213"/>
      <c r="AM246" s="213"/>
      <c r="AN246" s="213"/>
      <c r="AO246" s="213"/>
      <c r="AP246" s="213"/>
      <c r="AQ246" s="213"/>
      <c r="AR246" s="213"/>
      <c r="AS246" s="213"/>
      <c r="AT246" s="213"/>
      <c r="AU246" s="213"/>
      <c r="AV246" s="213"/>
      <c r="AW246" s="213"/>
      <c r="AX246" s="213"/>
      <c r="AY246" s="213"/>
      <c r="AZ246" s="213"/>
      <c r="BA246" s="213"/>
      <c r="BB246" s="213"/>
      <c r="BC246" s="213"/>
      <c r="BD246" s="213"/>
      <c r="BE246" s="213"/>
      <c r="BF246" s="213"/>
      <c r="BG246" s="213"/>
      <c r="BH246" s="213"/>
    </row>
    <row r="247" spans="1:60" ht="33.75" outlineLevel="1" x14ac:dyDescent="0.2">
      <c r="A247" s="214"/>
      <c r="B247" s="221"/>
      <c r="C247" s="272" t="s">
        <v>401</v>
      </c>
      <c r="D247" s="228"/>
      <c r="E247" s="233"/>
      <c r="F247" s="238"/>
      <c r="G247" s="239"/>
      <c r="H247" s="236"/>
      <c r="I247" s="236"/>
      <c r="J247" s="236"/>
      <c r="K247" s="236"/>
      <c r="L247" s="236"/>
      <c r="M247" s="236"/>
      <c r="N247" s="223"/>
      <c r="O247" s="223"/>
      <c r="P247" s="223"/>
      <c r="Q247" s="223"/>
      <c r="R247" s="223"/>
      <c r="S247" s="223"/>
      <c r="T247" s="224"/>
      <c r="U247" s="223"/>
      <c r="V247" s="213"/>
      <c r="W247" s="213"/>
      <c r="X247" s="213"/>
      <c r="Y247" s="213"/>
      <c r="Z247" s="213"/>
      <c r="AA247" s="213"/>
      <c r="AB247" s="213"/>
      <c r="AC247" s="213"/>
      <c r="AD247" s="213"/>
      <c r="AE247" s="213" t="s">
        <v>149</v>
      </c>
      <c r="AF247" s="213"/>
      <c r="AG247" s="213"/>
      <c r="AH247" s="213"/>
      <c r="AI247" s="213"/>
      <c r="AJ247" s="213"/>
      <c r="AK247" s="213"/>
      <c r="AL247" s="213"/>
      <c r="AM247" s="213"/>
      <c r="AN247" s="213"/>
      <c r="AO247" s="213"/>
      <c r="AP247" s="213"/>
      <c r="AQ247" s="213"/>
      <c r="AR247" s="213"/>
      <c r="AS247" s="213"/>
      <c r="AT247" s="213"/>
      <c r="AU247" s="213"/>
      <c r="AV247" s="213"/>
      <c r="AW247" s="213"/>
      <c r="AX247" s="213"/>
      <c r="AY247" s="213"/>
      <c r="AZ247" s="213"/>
      <c r="BA247" s="216" t="str">
        <f>C247</f>
        <v>Shromáždění dokladů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listů.</v>
      </c>
      <c r="BB247" s="213"/>
      <c r="BC247" s="213"/>
      <c r="BD247" s="213"/>
      <c r="BE247" s="213"/>
      <c r="BF247" s="213"/>
      <c r="BG247" s="213"/>
      <c r="BH247" s="213"/>
    </row>
    <row r="248" spans="1:60" outlineLevel="1" x14ac:dyDescent="0.2">
      <c r="A248" s="214"/>
      <c r="B248" s="221"/>
      <c r="C248" s="270" t="s">
        <v>146</v>
      </c>
      <c r="D248" s="225"/>
      <c r="E248" s="231">
        <v>1</v>
      </c>
      <c r="F248" s="236"/>
      <c r="G248" s="236"/>
      <c r="H248" s="236"/>
      <c r="I248" s="236"/>
      <c r="J248" s="236"/>
      <c r="K248" s="236"/>
      <c r="L248" s="236"/>
      <c r="M248" s="236"/>
      <c r="N248" s="223"/>
      <c r="O248" s="223"/>
      <c r="P248" s="223"/>
      <c r="Q248" s="223"/>
      <c r="R248" s="223"/>
      <c r="S248" s="223"/>
      <c r="T248" s="224"/>
      <c r="U248" s="223"/>
      <c r="V248" s="213"/>
      <c r="W248" s="213"/>
      <c r="X248" s="213"/>
      <c r="Y248" s="213"/>
      <c r="Z248" s="213"/>
      <c r="AA248" s="213"/>
      <c r="AB248" s="213"/>
      <c r="AC248" s="213"/>
      <c r="AD248" s="213"/>
      <c r="AE248" s="213" t="s">
        <v>127</v>
      </c>
      <c r="AF248" s="213">
        <v>0</v>
      </c>
      <c r="AG248" s="213"/>
      <c r="AH248" s="213"/>
      <c r="AI248" s="213"/>
      <c r="AJ248" s="213"/>
      <c r="AK248" s="213"/>
      <c r="AL248" s="213"/>
      <c r="AM248" s="213"/>
      <c r="AN248" s="213"/>
      <c r="AO248" s="213"/>
      <c r="AP248" s="213"/>
      <c r="AQ248" s="213"/>
      <c r="AR248" s="213"/>
      <c r="AS248" s="213"/>
      <c r="AT248" s="213"/>
      <c r="AU248" s="213"/>
      <c r="AV248" s="213"/>
      <c r="AW248" s="213"/>
      <c r="AX248" s="213"/>
      <c r="AY248" s="213"/>
      <c r="AZ248" s="213"/>
      <c r="BA248" s="213"/>
      <c r="BB248" s="213"/>
      <c r="BC248" s="213"/>
      <c r="BD248" s="213"/>
      <c r="BE248" s="213"/>
      <c r="BF248" s="213"/>
      <c r="BG248" s="213"/>
      <c r="BH248" s="213"/>
    </row>
    <row r="249" spans="1:60" outlineLevel="1" x14ac:dyDescent="0.2">
      <c r="A249" s="214">
        <v>81</v>
      </c>
      <c r="B249" s="221" t="s">
        <v>402</v>
      </c>
      <c r="C249" s="269" t="s">
        <v>403</v>
      </c>
      <c r="D249" s="223" t="s">
        <v>389</v>
      </c>
      <c r="E249" s="230">
        <v>1</v>
      </c>
      <c r="F249" s="235">
        <f>H249+J249</f>
        <v>0</v>
      </c>
      <c r="G249" s="236">
        <f>ROUND(E249*F249,2)</f>
        <v>0</v>
      </c>
      <c r="H249" s="236"/>
      <c r="I249" s="236">
        <f>ROUND(E249*H249,2)</f>
        <v>0</v>
      </c>
      <c r="J249" s="236"/>
      <c r="K249" s="236">
        <f>ROUND(E249*J249,2)</f>
        <v>0</v>
      </c>
      <c r="L249" s="236">
        <v>21</v>
      </c>
      <c r="M249" s="236">
        <f>G249*(1+L249/100)</f>
        <v>0</v>
      </c>
      <c r="N249" s="223">
        <v>0</v>
      </c>
      <c r="O249" s="223">
        <f>ROUND(E249*N249,5)</f>
        <v>0</v>
      </c>
      <c r="P249" s="223">
        <v>0</v>
      </c>
      <c r="Q249" s="223">
        <f>ROUND(E249*P249,5)</f>
        <v>0</v>
      </c>
      <c r="R249" s="223"/>
      <c r="S249" s="223"/>
      <c r="T249" s="224">
        <v>0</v>
      </c>
      <c r="U249" s="223">
        <f>ROUND(E249*T249,2)</f>
        <v>0</v>
      </c>
      <c r="V249" s="213"/>
      <c r="W249" s="213"/>
      <c r="X249" s="213"/>
      <c r="Y249" s="213"/>
      <c r="Z249" s="213"/>
      <c r="AA249" s="213"/>
      <c r="AB249" s="213"/>
      <c r="AC249" s="213"/>
      <c r="AD249" s="213"/>
      <c r="AE249" s="213" t="s">
        <v>125</v>
      </c>
      <c r="AF249" s="213"/>
      <c r="AG249" s="213"/>
      <c r="AH249" s="213"/>
      <c r="AI249" s="213"/>
      <c r="AJ249" s="213"/>
      <c r="AK249" s="213"/>
      <c r="AL249" s="213"/>
      <c r="AM249" s="213"/>
      <c r="AN249" s="213"/>
      <c r="AO249" s="213"/>
      <c r="AP249" s="213"/>
      <c r="AQ249" s="213"/>
      <c r="AR249" s="213"/>
      <c r="AS249" s="213"/>
      <c r="AT249" s="213"/>
      <c r="AU249" s="213"/>
      <c r="AV249" s="213"/>
      <c r="AW249" s="213"/>
      <c r="AX249" s="213"/>
      <c r="AY249" s="213"/>
      <c r="AZ249" s="213"/>
      <c r="BA249" s="213"/>
      <c r="BB249" s="213"/>
      <c r="BC249" s="213"/>
      <c r="BD249" s="213"/>
      <c r="BE249" s="213"/>
      <c r="BF249" s="213"/>
      <c r="BG249" s="213"/>
      <c r="BH249" s="213"/>
    </row>
    <row r="250" spans="1:60" ht="56.25" outlineLevel="1" x14ac:dyDescent="0.2">
      <c r="A250" s="214"/>
      <c r="B250" s="221"/>
      <c r="C250" s="272" t="s">
        <v>404</v>
      </c>
      <c r="D250" s="228"/>
      <c r="E250" s="233"/>
      <c r="F250" s="238"/>
      <c r="G250" s="239"/>
      <c r="H250" s="236"/>
      <c r="I250" s="236"/>
      <c r="J250" s="236"/>
      <c r="K250" s="236"/>
      <c r="L250" s="236"/>
      <c r="M250" s="236"/>
      <c r="N250" s="223"/>
      <c r="O250" s="223"/>
      <c r="P250" s="223"/>
      <c r="Q250" s="223"/>
      <c r="R250" s="223"/>
      <c r="S250" s="223"/>
      <c r="T250" s="224"/>
      <c r="U250" s="223"/>
      <c r="V250" s="213"/>
      <c r="W250" s="213"/>
      <c r="X250" s="213"/>
      <c r="Y250" s="213"/>
      <c r="Z250" s="213"/>
      <c r="AA250" s="213"/>
      <c r="AB250" s="213"/>
      <c r="AC250" s="213"/>
      <c r="AD250" s="213"/>
      <c r="AE250" s="213" t="s">
        <v>149</v>
      </c>
      <c r="AF250" s="213"/>
      <c r="AG250" s="213"/>
      <c r="AH250" s="213"/>
      <c r="AI250" s="213"/>
      <c r="AJ250" s="213"/>
      <c r="AK250" s="213"/>
      <c r="AL250" s="213"/>
      <c r="AM250" s="213"/>
      <c r="AN250" s="213"/>
      <c r="AO250" s="213"/>
      <c r="AP250" s="213"/>
      <c r="AQ250" s="213"/>
      <c r="AR250" s="213"/>
      <c r="AS250" s="213"/>
      <c r="AT250" s="213"/>
      <c r="AU250" s="213"/>
      <c r="AV250" s="213"/>
      <c r="AW250" s="213"/>
      <c r="AX250" s="213"/>
      <c r="AY250" s="213"/>
      <c r="AZ250" s="213"/>
      <c r="BA250" s="216" t="str">
        <f>C250</f>
        <v>Základní rozdělení průvodních činností a nákladů provozní vlivy. Tato kategorie nákladů vyjadřuje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v okolí stavby ovlivňující stavební práce (ochrana kolem vstupu do budovy).</v>
      </c>
      <c r="BB250" s="213"/>
      <c r="BC250" s="213"/>
      <c r="BD250" s="213"/>
      <c r="BE250" s="213"/>
      <c r="BF250" s="213"/>
      <c r="BG250" s="213"/>
      <c r="BH250" s="213"/>
    </row>
    <row r="251" spans="1:60" ht="45" outlineLevel="1" x14ac:dyDescent="0.2">
      <c r="A251" s="214"/>
      <c r="B251" s="221"/>
      <c r="C251" s="272" t="s">
        <v>405</v>
      </c>
      <c r="D251" s="228"/>
      <c r="E251" s="233"/>
      <c r="F251" s="238"/>
      <c r="G251" s="239"/>
      <c r="H251" s="236"/>
      <c r="I251" s="236"/>
      <c r="J251" s="236"/>
      <c r="K251" s="236"/>
      <c r="L251" s="236"/>
      <c r="M251" s="236"/>
      <c r="N251" s="223"/>
      <c r="O251" s="223"/>
      <c r="P251" s="223"/>
      <c r="Q251" s="223"/>
      <c r="R251" s="223"/>
      <c r="S251" s="223"/>
      <c r="T251" s="224"/>
      <c r="U251" s="223"/>
      <c r="V251" s="213"/>
      <c r="W251" s="213"/>
      <c r="X251" s="213"/>
      <c r="Y251" s="213"/>
      <c r="Z251" s="213"/>
      <c r="AA251" s="213"/>
      <c r="AB251" s="213"/>
      <c r="AC251" s="213"/>
      <c r="AD251" s="213"/>
      <c r="AE251" s="213" t="s">
        <v>149</v>
      </c>
      <c r="AF251" s="213"/>
      <c r="AG251" s="213"/>
      <c r="AH251" s="213"/>
      <c r="AI251" s="213"/>
      <c r="AJ251" s="213"/>
      <c r="AK251" s="213"/>
      <c r="AL251" s="213"/>
      <c r="AM251" s="213"/>
      <c r="AN251" s="213"/>
      <c r="AO251" s="213"/>
      <c r="AP251" s="213"/>
      <c r="AQ251" s="213"/>
      <c r="AR251" s="213"/>
      <c r="AS251" s="213"/>
      <c r="AT251" s="213"/>
      <c r="AU251" s="213"/>
      <c r="AV251" s="213"/>
      <c r="AW251" s="213"/>
      <c r="AX251" s="213"/>
      <c r="AY251" s="213"/>
      <c r="AZ251" s="213"/>
      <c r="BA251" s="216" t="str">
        <f>C251</f>
        <v>Do této položky patří náklady na ztížené provádění stavebních prací v důsledku provozu budovy po dobu stavby (nutnost ochranných konstrukcí, ochranných zábradlí a hrazení, záchytných sítí mimo sítě na lešení, stříšek, apod.). Objekt může být částečnš investorem užíván po celou dobu stavby ke svému obvyklému účelu a náklady s tím spojené jsou součástí této položky.</v>
      </c>
      <c r="BB251" s="213"/>
      <c r="BC251" s="213"/>
      <c r="BD251" s="213"/>
      <c r="BE251" s="213"/>
      <c r="BF251" s="213"/>
      <c r="BG251" s="213"/>
      <c r="BH251" s="213"/>
    </row>
    <row r="252" spans="1:60" outlineLevel="1" x14ac:dyDescent="0.2">
      <c r="A252" s="248"/>
      <c r="B252" s="249"/>
      <c r="C252" s="274" t="s">
        <v>146</v>
      </c>
      <c r="D252" s="250"/>
      <c r="E252" s="251">
        <v>1</v>
      </c>
      <c r="F252" s="252"/>
      <c r="G252" s="252"/>
      <c r="H252" s="252"/>
      <c r="I252" s="252"/>
      <c r="J252" s="252"/>
      <c r="K252" s="252"/>
      <c r="L252" s="252"/>
      <c r="M252" s="252"/>
      <c r="N252" s="253"/>
      <c r="O252" s="253"/>
      <c r="P252" s="253"/>
      <c r="Q252" s="253"/>
      <c r="R252" s="253"/>
      <c r="S252" s="253"/>
      <c r="T252" s="254"/>
      <c r="U252" s="253"/>
      <c r="V252" s="213"/>
      <c r="W252" s="213"/>
      <c r="X252" s="213"/>
      <c r="Y252" s="213"/>
      <c r="Z252" s="213"/>
      <c r="AA252" s="213"/>
      <c r="AB252" s="213"/>
      <c r="AC252" s="213"/>
      <c r="AD252" s="213"/>
      <c r="AE252" s="213" t="s">
        <v>127</v>
      </c>
      <c r="AF252" s="213">
        <v>0</v>
      </c>
      <c r="AG252" s="213"/>
      <c r="AH252" s="213"/>
      <c r="AI252" s="213"/>
      <c r="AJ252" s="213"/>
      <c r="AK252" s="213"/>
      <c r="AL252" s="213"/>
      <c r="AM252" s="213"/>
      <c r="AN252" s="213"/>
      <c r="AO252" s="213"/>
      <c r="AP252" s="213"/>
      <c r="AQ252" s="213"/>
      <c r="AR252" s="213"/>
      <c r="AS252" s="213"/>
      <c r="AT252" s="213"/>
      <c r="AU252" s="213"/>
      <c r="AV252" s="213"/>
      <c r="AW252" s="213"/>
      <c r="AX252" s="213"/>
      <c r="AY252" s="213"/>
      <c r="AZ252" s="213"/>
      <c r="BA252" s="213"/>
      <c r="BB252" s="213"/>
      <c r="BC252" s="213"/>
      <c r="BD252" s="213"/>
      <c r="BE252" s="213"/>
      <c r="BF252" s="213"/>
      <c r="BG252" s="213"/>
      <c r="BH252" s="213"/>
    </row>
    <row r="253" spans="1:60" x14ac:dyDescent="0.2">
      <c r="A253" s="6"/>
      <c r="B253" s="7" t="s">
        <v>397</v>
      </c>
      <c r="C253" s="275" t="s">
        <v>397</v>
      </c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AC253">
        <v>12</v>
      </c>
      <c r="AD253">
        <v>21</v>
      </c>
    </row>
    <row r="254" spans="1:60" x14ac:dyDescent="0.2">
      <c r="A254" s="255"/>
      <c r="B254" s="256" t="s">
        <v>28</v>
      </c>
      <c r="C254" s="276" t="s">
        <v>397</v>
      </c>
      <c r="D254" s="257"/>
      <c r="E254" s="257"/>
      <c r="F254" s="257"/>
      <c r="G254" s="268">
        <f>G8+G11+G14+G20+G24+G27+G36+G47+G89+G92+G100+G112+G165+G172+G181+G206+G226+G234</f>
        <v>0</v>
      </c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AC254">
        <f>SUMIF(L7:L252,AC253,G7:G252)</f>
        <v>0</v>
      </c>
      <c r="AD254">
        <f>SUMIF(L7:L252,AD253,G7:G252)</f>
        <v>0</v>
      </c>
      <c r="AE254" t="s">
        <v>406</v>
      </c>
    </row>
    <row r="255" spans="1:60" x14ac:dyDescent="0.2">
      <c r="A255" s="6"/>
      <c r="B255" s="7" t="s">
        <v>397</v>
      </c>
      <c r="C255" s="275" t="s">
        <v>397</v>
      </c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:60" x14ac:dyDescent="0.2">
      <c r="A256" s="6"/>
      <c r="B256" s="7" t="s">
        <v>397</v>
      </c>
      <c r="C256" s="275" t="s">
        <v>397</v>
      </c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:31" x14ac:dyDescent="0.2">
      <c r="A257" s="258" t="s">
        <v>407</v>
      </c>
      <c r="B257" s="258"/>
      <c r="C257" s="277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31" x14ac:dyDescent="0.2">
      <c r="A258" s="259"/>
      <c r="B258" s="260"/>
      <c r="C258" s="278"/>
      <c r="D258" s="260"/>
      <c r="E258" s="260"/>
      <c r="F258" s="260"/>
      <c r="G258" s="261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AE258" t="s">
        <v>408</v>
      </c>
    </row>
    <row r="259" spans="1:31" x14ac:dyDescent="0.2">
      <c r="A259" s="262"/>
      <c r="B259" s="263"/>
      <c r="C259" s="279"/>
      <c r="D259" s="263"/>
      <c r="E259" s="263"/>
      <c r="F259" s="263"/>
      <c r="G259" s="264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:31" x14ac:dyDescent="0.2">
      <c r="A260" s="262"/>
      <c r="B260" s="263"/>
      <c r="C260" s="279"/>
      <c r="D260" s="263"/>
      <c r="E260" s="263"/>
      <c r="F260" s="263"/>
      <c r="G260" s="264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:31" x14ac:dyDescent="0.2">
      <c r="A261" s="262"/>
      <c r="B261" s="263"/>
      <c r="C261" s="279"/>
      <c r="D261" s="263"/>
      <c r="E261" s="263"/>
      <c r="F261" s="263"/>
      <c r="G261" s="264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:31" x14ac:dyDescent="0.2">
      <c r="A262" s="265"/>
      <c r="B262" s="266"/>
      <c r="C262" s="280"/>
      <c r="D262" s="266"/>
      <c r="E262" s="266"/>
      <c r="F262" s="266"/>
      <c r="G262" s="267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:31" x14ac:dyDescent="0.2">
      <c r="A263" s="6"/>
      <c r="B263" s="7" t="s">
        <v>397</v>
      </c>
      <c r="C263" s="275" t="s">
        <v>397</v>
      </c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31" x14ac:dyDescent="0.2">
      <c r="C264" s="281"/>
      <c r="AE264" t="s">
        <v>409</v>
      </c>
    </row>
  </sheetData>
  <mergeCells count="53">
    <mergeCell ref="C247:G247"/>
    <mergeCell ref="C250:G250"/>
    <mergeCell ref="C251:G251"/>
    <mergeCell ref="A257:C257"/>
    <mergeCell ref="A258:G262"/>
    <mergeCell ref="C238:G238"/>
    <mergeCell ref="C239:G239"/>
    <mergeCell ref="C240:G240"/>
    <mergeCell ref="C241:G241"/>
    <mergeCell ref="C242:G242"/>
    <mergeCell ref="C244:G244"/>
    <mergeCell ref="C200:G200"/>
    <mergeCell ref="C201:G201"/>
    <mergeCell ref="C202:G202"/>
    <mergeCell ref="C220:G220"/>
    <mergeCell ref="C236:G236"/>
    <mergeCell ref="C237:G237"/>
    <mergeCell ref="C183:G183"/>
    <mergeCell ref="C195:G195"/>
    <mergeCell ref="C196:G196"/>
    <mergeCell ref="C197:G197"/>
    <mergeCell ref="C198:G198"/>
    <mergeCell ref="C199:G199"/>
    <mergeCell ref="C114:G114"/>
    <mergeCell ref="C117:G117"/>
    <mergeCell ref="C120:G120"/>
    <mergeCell ref="C133:G133"/>
    <mergeCell ref="C147:G147"/>
    <mergeCell ref="C157:G157"/>
    <mergeCell ref="C82:G82"/>
    <mergeCell ref="C85:G85"/>
    <mergeCell ref="C86:G86"/>
    <mergeCell ref="C87:G87"/>
    <mergeCell ref="C94:G94"/>
    <mergeCell ref="C95:G95"/>
    <mergeCell ref="C72:G72"/>
    <mergeCell ref="C75:G75"/>
    <mergeCell ref="C76:G76"/>
    <mergeCell ref="C77:G77"/>
    <mergeCell ref="C80:G80"/>
    <mergeCell ref="C81:G81"/>
    <mergeCell ref="C49:G49"/>
    <mergeCell ref="C65:G65"/>
    <mergeCell ref="C66:G66"/>
    <mergeCell ref="C67:G67"/>
    <mergeCell ref="C70:G70"/>
    <mergeCell ref="C71:G71"/>
    <mergeCell ref="A1:G1"/>
    <mergeCell ref="C2:G2"/>
    <mergeCell ref="C3:G3"/>
    <mergeCell ref="C4:G4"/>
    <mergeCell ref="C29:G29"/>
    <mergeCell ref="C30:G30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Skála</dc:creator>
  <cp:lastModifiedBy>Jaroslav Skála</cp:lastModifiedBy>
  <cp:lastPrinted>2014-02-28T09:52:57Z</cp:lastPrinted>
  <dcterms:created xsi:type="dcterms:W3CDTF">2009-04-08T07:15:50Z</dcterms:created>
  <dcterms:modified xsi:type="dcterms:W3CDTF">2024-11-11T13:48:31Z</dcterms:modified>
</cp:coreProperties>
</file>