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 - Stezka pro turisty B..." sheetId="2" r:id="rId2"/>
    <sheet name="02 - Turistické odpočinko..." sheetId="3" r:id="rId3"/>
    <sheet name="Pokyny pro vyplnění" sheetId="4" r:id="rId4"/>
  </sheets>
  <definedNames>
    <definedName name="_xlnm.Print_Area" localSheetId="0">'Rekapitulace stavby'!$D$4:$AO$33,'Rekapitulace stavby'!$C$39:$AQ$54</definedName>
    <definedName name="_xlnm.Print_Titles" localSheetId="0">'Rekapitulace stavby'!$49:$49</definedName>
    <definedName name="_xlnm._FilterDatabase" localSheetId="1" hidden="1">'01 - Stezka pro turisty B...'!$C$85:$K$147</definedName>
    <definedName name="_xlnm.Print_Area" localSheetId="1">'01 - Stezka pro turisty B...'!$C$4:$J$36,'01 - Stezka pro turisty B...'!$C$42:$J$67,'01 - Stezka pro turisty B...'!$C$73:$K$147</definedName>
    <definedName name="_xlnm.Print_Titles" localSheetId="1">'01 - Stezka pro turisty B...'!$85:$85</definedName>
    <definedName name="_xlnm._FilterDatabase" localSheetId="2" hidden="1">'02 - Turistické odpočinko...'!$C$86:$K$139</definedName>
    <definedName name="_xlnm.Print_Area" localSheetId="2">'02 - Turistické odpočinko...'!$C$4:$J$36,'02 - Turistické odpočinko...'!$C$42:$J$68,'02 - Turistické odpočinko...'!$C$74:$K$139</definedName>
    <definedName name="_xlnm.Print_Titles" localSheetId="2">'02 - Turistické odpočinko...'!$86:$86</definedName>
    <definedName name="_xlnm.Print_Area" localSheetId="3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3"/>
  <c r="AX53"/>
  <c i="3" r="BI139"/>
  <c r="BH139"/>
  <c r="BG139"/>
  <c r="BF139"/>
  <c r="T139"/>
  <c r="R139"/>
  <c r="P139"/>
  <c r="BK139"/>
  <c r="J139"/>
  <c r="BE139"/>
  <c r="BI138"/>
  <c r="BH138"/>
  <c r="BG138"/>
  <c r="BF138"/>
  <c r="T138"/>
  <c r="T137"/>
  <c r="T136"/>
  <c r="R138"/>
  <c r="R137"/>
  <c r="R136"/>
  <c r="P138"/>
  <c r="P137"/>
  <c r="P136"/>
  <c r="BK138"/>
  <c r="BK137"/>
  <c r="J137"/>
  <c r="BK136"/>
  <c r="J136"/>
  <c r="J138"/>
  <c r="BE138"/>
  <c r="J67"/>
  <c r="J66"/>
  <c r="BI134"/>
  <c r="BH134"/>
  <c r="BG134"/>
  <c r="BF134"/>
  <c r="T134"/>
  <c r="T133"/>
  <c r="T132"/>
  <c r="R134"/>
  <c r="R133"/>
  <c r="R132"/>
  <c r="P134"/>
  <c r="P133"/>
  <c r="P132"/>
  <c r="BK134"/>
  <c r="BK133"/>
  <c r="J133"/>
  <c r="BK132"/>
  <c r="J132"/>
  <c r="J134"/>
  <c r="BE134"/>
  <c r="J65"/>
  <c r="J64"/>
  <c r="BI131"/>
  <c r="BH131"/>
  <c r="BG131"/>
  <c r="BF131"/>
  <c r="T131"/>
  <c r="T130"/>
  <c r="R131"/>
  <c r="R130"/>
  <c r="P131"/>
  <c r="P130"/>
  <c r="BK131"/>
  <c r="BK130"/>
  <c r="J130"/>
  <c r="J131"/>
  <c r="BE131"/>
  <c r="J63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T125"/>
  <c r="R126"/>
  <c r="R125"/>
  <c r="P126"/>
  <c r="P125"/>
  <c r="BK126"/>
  <c r="BK125"/>
  <c r="J125"/>
  <c r="J126"/>
  <c r="BE126"/>
  <c r="J62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1"/>
  <c r="BI116"/>
  <c r="BH116"/>
  <c r="BG116"/>
  <c r="BF116"/>
  <c r="T116"/>
  <c r="T115"/>
  <c r="R116"/>
  <c r="R115"/>
  <c r="P116"/>
  <c r="P115"/>
  <c r="BK116"/>
  <c r="BK115"/>
  <c r="J115"/>
  <c r="J116"/>
  <c r="BE116"/>
  <c r="J60"/>
  <c r="BI113"/>
  <c r="BH113"/>
  <c r="BG113"/>
  <c r="BF113"/>
  <c r="T113"/>
  <c r="R113"/>
  <c r="P113"/>
  <c r="BK113"/>
  <c r="J113"/>
  <c r="BE113"/>
  <c r="BI111"/>
  <c r="BH111"/>
  <c r="BG111"/>
  <c r="BF111"/>
  <c r="T111"/>
  <c r="T110"/>
  <c r="R111"/>
  <c r="R110"/>
  <c r="P111"/>
  <c r="P110"/>
  <c r="BK111"/>
  <c r="BK110"/>
  <c r="J110"/>
  <c r="J111"/>
  <c r="BE111"/>
  <c r="J59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2"/>
  <c r="BH92"/>
  <c r="BG92"/>
  <c r="BF92"/>
  <c r="T92"/>
  <c r="R92"/>
  <c r="P92"/>
  <c r="BK92"/>
  <c r="J92"/>
  <c r="BE92"/>
  <c r="BI90"/>
  <c r="F34"/>
  <c i="1" r="BD53"/>
  <c i="3" r="BH90"/>
  <c r="F33"/>
  <c i="1" r="BC53"/>
  <c i="3" r="BG90"/>
  <c r="F32"/>
  <c i="1" r="BB53"/>
  <c i="3" r="BF90"/>
  <c r="J31"/>
  <c i="1" r="AW53"/>
  <c i="3" r="F31"/>
  <c i="1" r="BA53"/>
  <c i="3" r="T90"/>
  <c r="T89"/>
  <c r="T88"/>
  <c r="T87"/>
  <c r="R90"/>
  <c r="R89"/>
  <c r="R88"/>
  <c r="R87"/>
  <c r="P90"/>
  <c r="P89"/>
  <c r="P88"/>
  <c r="P87"/>
  <c i="1" r="AU53"/>
  <c i="3" r="BK90"/>
  <c r="BK89"/>
  <c r="J89"/>
  <c r="BK88"/>
  <c r="J88"/>
  <c r="BK87"/>
  <c r="J87"/>
  <c r="J56"/>
  <c r="J27"/>
  <c i="1" r="AG53"/>
  <c i="3" r="J90"/>
  <c r="BE90"/>
  <c r="J30"/>
  <c i="1" r="AV53"/>
  <c i="3" r="F30"/>
  <c i="1" r="AZ53"/>
  <c i="3" r="J58"/>
  <c r="J57"/>
  <c r="F81"/>
  <c r="E79"/>
  <c r="F49"/>
  <c r="E47"/>
  <c r="J36"/>
  <c r="J21"/>
  <c r="E21"/>
  <c r="J83"/>
  <c r="J51"/>
  <c r="J20"/>
  <c r="J18"/>
  <c r="E18"/>
  <c r="F84"/>
  <c r="F52"/>
  <c r="J17"/>
  <c r="J15"/>
  <c r="E15"/>
  <c r="F83"/>
  <c r="F51"/>
  <c r="J14"/>
  <c r="J12"/>
  <c r="J81"/>
  <c r="J49"/>
  <c r="E7"/>
  <c r="E77"/>
  <c r="E45"/>
  <c i="1" r="AY52"/>
  <c r="AX52"/>
  <c i="2" r="BI147"/>
  <c r="BH147"/>
  <c r="BG147"/>
  <c r="BF147"/>
  <c r="T147"/>
  <c r="T146"/>
  <c r="T145"/>
  <c r="R147"/>
  <c r="R146"/>
  <c r="R145"/>
  <c r="P147"/>
  <c r="P146"/>
  <c r="P145"/>
  <c r="BK147"/>
  <c r="BK146"/>
  <c r="J146"/>
  <c r="BK145"/>
  <c r="J145"/>
  <c r="J147"/>
  <c r="BE147"/>
  <c r="J66"/>
  <c r="J65"/>
  <c r="BI144"/>
  <c r="BH144"/>
  <c r="BG144"/>
  <c r="BF144"/>
  <c r="T144"/>
  <c r="T143"/>
  <c r="R144"/>
  <c r="R143"/>
  <c r="P144"/>
  <c r="P143"/>
  <c r="BK144"/>
  <c r="BK143"/>
  <c r="J143"/>
  <c r="J144"/>
  <c r="BE144"/>
  <c r="J64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T132"/>
  <c r="R133"/>
  <c r="R132"/>
  <c r="P133"/>
  <c r="P132"/>
  <c r="BK133"/>
  <c r="BK132"/>
  <c r="J132"/>
  <c r="J133"/>
  <c r="BE133"/>
  <c r="J63"/>
  <c r="BI130"/>
  <c r="BH130"/>
  <c r="BG130"/>
  <c r="BF130"/>
  <c r="T130"/>
  <c r="T129"/>
  <c r="R130"/>
  <c r="R129"/>
  <c r="P130"/>
  <c r="P129"/>
  <c r="BK130"/>
  <c r="BK129"/>
  <c r="J129"/>
  <c r="J130"/>
  <c r="BE130"/>
  <c r="J62"/>
  <c r="BI126"/>
  <c r="BH126"/>
  <c r="BG126"/>
  <c r="BF126"/>
  <c r="T126"/>
  <c r="R126"/>
  <c r="P126"/>
  <c r="BK126"/>
  <c r="J126"/>
  <c r="BE126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8"/>
  <c r="BH118"/>
  <c r="BG118"/>
  <c r="BF118"/>
  <c r="T118"/>
  <c r="T117"/>
  <c r="R118"/>
  <c r="R117"/>
  <c r="P118"/>
  <c r="P117"/>
  <c r="BK118"/>
  <c r="BK117"/>
  <c r="J117"/>
  <c r="J118"/>
  <c r="BE118"/>
  <c r="J61"/>
  <c r="BI115"/>
  <c r="BH115"/>
  <c r="BG115"/>
  <c r="BF115"/>
  <c r="T115"/>
  <c r="T114"/>
  <c r="R115"/>
  <c r="R114"/>
  <c r="P115"/>
  <c r="P114"/>
  <c r="BK115"/>
  <c r="BK114"/>
  <c r="J114"/>
  <c r="J115"/>
  <c r="BE115"/>
  <c r="J60"/>
  <c r="BI112"/>
  <c r="BH112"/>
  <c r="BG112"/>
  <c r="BF112"/>
  <c r="T112"/>
  <c r="T111"/>
  <c r="R112"/>
  <c r="R111"/>
  <c r="P112"/>
  <c r="P111"/>
  <c r="BK112"/>
  <c r="BK111"/>
  <c r="J111"/>
  <c r="J112"/>
  <c r="BE112"/>
  <c r="J59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3"/>
  <c r="BH93"/>
  <c r="BG93"/>
  <c r="BF93"/>
  <c r="T93"/>
  <c r="R93"/>
  <c r="P93"/>
  <c r="BK93"/>
  <c r="J93"/>
  <c r="BE93"/>
  <c r="BI91"/>
  <c r="BH91"/>
  <c r="BG91"/>
  <c r="BF91"/>
  <c r="T91"/>
  <c r="R91"/>
  <c r="P91"/>
  <c r="BK91"/>
  <c r="J91"/>
  <c r="BE91"/>
  <c r="BI89"/>
  <c r="F34"/>
  <c i="1" r="BD52"/>
  <c i="2" r="BH89"/>
  <c r="F33"/>
  <c i="1" r="BC52"/>
  <c i="2" r="BG89"/>
  <c r="F32"/>
  <c i="1" r="BB52"/>
  <c i="2" r="BF89"/>
  <c r="J31"/>
  <c i="1" r="AW52"/>
  <c i="2" r="F31"/>
  <c i="1" r="BA52"/>
  <c i="2" r="T89"/>
  <c r="T88"/>
  <c r="T87"/>
  <c r="T86"/>
  <c r="R89"/>
  <c r="R88"/>
  <c r="R87"/>
  <c r="R86"/>
  <c r="P89"/>
  <c r="P88"/>
  <c r="P87"/>
  <c r="P86"/>
  <c i="1" r="AU52"/>
  <c i="2" r="BK89"/>
  <c r="BK88"/>
  <c r="J88"/>
  <c r="BK87"/>
  <c r="J87"/>
  <c r="BK86"/>
  <c r="J86"/>
  <c r="J56"/>
  <c r="J27"/>
  <c i="1" r="AG52"/>
  <c i="2" r="J89"/>
  <c r="BE89"/>
  <c r="J30"/>
  <c i="1" r="AV52"/>
  <c i="2" r="F30"/>
  <c i="1" r="AZ52"/>
  <c i="2" r="J58"/>
  <c r="J57"/>
  <c r="F80"/>
  <c r="E78"/>
  <c r="F49"/>
  <c r="E47"/>
  <c r="J36"/>
  <c r="J21"/>
  <c r="E21"/>
  <c r="J82"/>
  <c r="J51"/>
  <c r="J20"/>
  <c r="J18"/>
  <c r="E18"/>
  <c r="F83"/>
  <c r="F52"/>
  <c r="J17"/>
  <c r="J15"/>
  <c r="E15"/>
  <c r="F82"/>
  <c r="F51"/>
  <c r="J14"/>
  <c r="J12"/>
  <c r="J80"/>
  <c r="J49"/>
  <c r="E7"/>
  <c r="E76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<sst xmlns="http://schemas.openxmlformats.org/spreadsheetml/2006/main">
  <si>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</si>
  <si>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</si>
  <si>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</si>
  <si>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</si>
  <si>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</si>
  <si>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</si>
  <si>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</si>
  <si>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{99a6a025-3501-43c4-bf58-287c7e59dd64}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</si>
  <si>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</si>
  <si>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</si>
  <si>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</si>
  <si>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</si>
  <si>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</si>
  <si>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</si>
  <si>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</si>
  <si>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</si>
  <si>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20190014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</si>
  <si>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</si>
  <si>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</si>
  <si>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Posílení rekreační funkce obecních lesů Čížová</t>
  </si>
  <si>
    <t>KSO:</t>
  </si>
  <si>
    <t/>
  </si>
  <si>
    <t>CC-CZ:</t>
  </si>
  <si>
    <t>Místo:</t>
  </si>
  <si>
    <t xml:space="preserve"> </t>
  </si>
  <si>
    <t>Datum:</t>
  </si>
  <si>
    <t>4. 3. 2019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</si>
  <si>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</si>
  <si>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</si>
  <si>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</si>
  <si>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</si>
  <si>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</si>
  <si>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</si>
  <si>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</si>
  <si>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</si>
  <si>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</si>
  <si>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</si>
  <si>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</si>
  <si>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</si>
  <si>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</si>
  <si>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</si>
  <si>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</si>
  <si>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</si>
  <si>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</si>
  <si>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</si>
  <si>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</si>
  <si>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</si>
  <si>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</si>
  <si>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</si>
  <si>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</si>
  <si>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</si>
  <si>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</si>
  <si>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</si>
  <si>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</si>
  <si>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</si>
  <si>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</si>
  <si>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</si>
  <si>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</si>
  <si>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</si>
  <si>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</si>
  <si>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</si>
  <si>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</si>
  <si>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</si>
  <si>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</si>
  <si>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</si>
  <si>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</si>
  <si>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</si>
  <si>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</si>
  <si>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</si>
  <si>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</si>
  <si>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</si>
  <si>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</si>
  <si>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</si>
  <si>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</si>
  <si>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</si>
  <si>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Stezka pro turisty Borečnice</t>
  </si>
  <si>
    <t>STA</t>
  </si>
  <si>
    <t>1</t>
  </si>
  <si>
    <t>{41701367-1ac3-4cf9-a0e0-07f0ffb8703f}</t>
  </si>
  <si>
    <t>2</t>
  </si>
  <si>
    <t>02</t>
  </si>
  <si>
    <t>Turistické odpočinkové stanoviště Pod Kosejřínem</t>
  </si>
  <si>
    <t>{b4d3299a-5a53-4da8-b30f-5ff5bcedade8}</t>
  </si>
  <si>
    <t>1) Krycí list soupisu</t>
  </si>
  <si>
    <t>2) Rekapitulace</t>
  </si>
  <si>
    <t>3) Soupis prací</t>
  </si>
  <si>
    <t>Zpět na list:</t>
  </si>
  <si>
    <t>Rekapitulace stavby</t>
  </si>
  <si>
    <t>dl</t>
  </si>
  <si>
    <t>délka cesty</t>
  </si>
  <si>
    <t>260</t>
  </si>
  <si>
    <t>pl</t>
  </si>
  <si>
    <t>plocha cesty</t>
  </si>
  <si>
    <t>520</t>
  </si>
  <si>
    <t>KRYCÍ LIST SOUPISU</t>
  </si>
  <si>
    <t>odk</t>
  </si>
  <si>
    <t>odkopávky</t>
  </si>
  <si>
    <t>193,76</t>
  </si>
  <si>
    <t>křov</t>
  </si>
  <si>
    <t>křoviny</t>
  </si>
  <si>
    <t>rig</t>
  </si>
  <si>
    <t>rigol</t>
  </si>
  <si>
    <t>33,6</t>
  </si>
  <si>
    <t>zpprop</t>
  </si>
  <si>
    <t>zp propustek</t>
  </si>
  <si>
    <t>27</t>
  </si>
  <si>
    <t>Objekt:</t>
  </si>
  <si>
    <t>dlpotr</t>
  </si>
  <si>
    <t>dl potrubí</t>
  </si>
  <si>
    <t>3</t>
  </si>
  <si>
    <t>01 - Stezka pro turisty Borečnice</t>
  </si>
  <si>
    <t>zpc</t>
  </si>
  <si>
    <t>zpcelkové</t>
  </si>
  <si>
    <t>220,76</t>
  </si>
  <si>
    <t>dlrig</t>
  </si>
  <si>
    <t>dl rigolu</t>
  </si>
  <si>
    <t>56</t>
  </si>
  <si>
    <t>dldren</t>
  </si>
  <si>
    <t>dl drenáže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</si>
  <si>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</si>
  <si>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</si>
  <si>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</si>
  <si>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</si>
  <si>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</si>
  <si>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</si>
  <si>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</si>
  <si>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</si>
  <si>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</si>
  <si>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</si>
  <si>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</si>
  <si>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</si>
  <si>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</si>
  <si>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</si>
  <si>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</si>
  <si>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</si>
  <si>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</si>
  <si>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</si>
  <si>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</si>
  <si>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</si>
  <si>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</si>
  <si>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</si>
  <si>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</si>
  <si>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</si>
  <si>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</si>
  <si>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</si>
  <si>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</si>
  <si>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</si>
  <si>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</si>
  <si>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</si>
  <si>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</si>
  <si>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</si>
  <si>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</si>
  <si>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</si>
  <si>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</si>
  <si>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průměru kmene do 100 mm i s kořeny z celkové plochy do 1000 m2</t>
  </si>
  <si>
    <t>m2</t>
  </si>
  <si>
    <t>CS ÚRS 2018 01</t>
  </si>
  <si>
    <t>4</t>
  </si>
  <si>
    <t>1871260429</t>
  </si>
  <si>
    <t>VV</t>
  </si>
  <si>
    <t>dl*2</t>
  </si>
  <si>
    <t>111251111</t>
  </si>
  <si>
    <t>Drcení ořezaných větví D do 100 mm s odvozem do 20 km</t>
  </si>
  <si>
    <t>m3</t>
  </si>
  <si>
    <t>756025222</t>
  </si>
  <si>
    <t>křov*0,005</t>
  </si>
  <si>
    <t>121101101</t>
  </si>
  <si>
    <t>Sejmutí ornice s přemístěním na vzdálenost do 50 m</t>
  </si>
  <si>
    <t>634789786</t>
  </si>
  <si>
    <t>or</t>
  </si>
  <si>
    <t>pl*0,1+rig*0,1</t>
  </si>
  <si>
    <t>122201101</t>
  </si>
  <si>
    <t>Odkopávky a prokopávky nezapažené v hornině tř. 3 objem do 100 m3</t>
  </si>
  <si>
    <t>153572801</t>
  </si>
  <si>
    <t>pl*0,35+rig*0,35</t>
  </si>
  <si>
    <t>5</t>
  </si>
  <si>
    <t>132201201</t>
  </si>
  <si>
    <t>Hloubení rýh š do 2000 mm v hornině tř. 3 objemu do 100 m3</t>
  </si>
  <si>
    <t>624032150</t>
  </si>
  <si>
    <t>(dlpotr+2)*1,2*0,6+dldren*0,3*0,3</t>
  </si>
  <si>
    <t>6</t>
  </si>
  <si>
    <t>162301101</t>
  </si>
  <si>
    <t>Vodorovné přemístění do 500 m výkopku/sypaniny z horniny tř. 1 až 4</t>
  </si>
  <si>
    <t>-1838946277</t>
  </si>
  <si>
    <t>odk+zpprop</t>
  </si>
  <si>
    <t>7</t>
  </si>
  <si>
    <t>167101101</t>
  </si>
  <si>
    <t>Nakládání výkopku z hornin tř. 1 až 4 do 100 m3</t>
  </si>
  <si>
    <t>-283010015</t>
  </si>
  <si>
    <t>8</t>
  </si>
  <si>
    <t>171201201</t>
  </si>
  <si>
    <t>Uložení sypaniny na skládky bez poplatku</t>
  </si>
  <si>
    <t>6633379</t>
  </si>
  <si>
    <t>9</t>
  </si>
  <si>
    <t>181951102</t>
  </si>
  <si>
    <t>Úprava pláně v hornině tř. 1 až 4 se zhutněním</t>
  </si>
  <si>
    <t>-532017214</t>
  </si>
  <si>
    <t>pl+rig</t>
  </si>
  <si>
    <t>10</t>
  </si>
  <si>
    <t>182101101R</t>
  </si>
  <si>
    <t xml:space="preserve">Úprava terénu - svahování </t>
  </si>
  <si>
    <t>875647983</t>
  </si>
  <si>
    <t>Zakládání</t>
  </si>
  <si>
    <t>11</t>
  </si>
  <si>
    <t>212752212</t>
  </si>
  <si>
    <t>Trativod z drenážních trubek plastových flexibilních D do 100 mm včetně lože otevřený výkop</t>
  </si>
  <si>
    <t>m</t>
  </si>
  <si>
    <t>-1504312620</t>
  </si>
  <si>
    <t>Vodorovné konstrukce</t>
  </si>
  <si>
    <t>12</t>
  </si>
  <si>
    <t>451572111</t>
  </si>
  <si>
    <t>Lože pod potrubí otevřený výkop z kameniva drobného těženého</t>
  </si>
  <si>
    <t>-1841372016</t>
  </si>
  <si>
    <t>3*(0,3+2*0,3)*0,1</t>
  </si>
  <si>
    <t>Komunikace pozemní</t>
  </si>
  <si>
    <t>13</t>
  </si>
  <si>
    <t>564730011</t>
  </si>
  <si>
    <t>Podklad z kameniva hrubého drceného vel. 8-16 mm tl 100 mm</t>
  </si>
  <si>
    <t>-1550886427</t>
  </si>
  <si>
    <t>14</t>
  </si>
  <si>
    <t>564772111</t>
  </si>
  <si>
    <t>Podklad z vibrovaného štěrku VŠ tl 250 mm</t>
  </si>
  <si>
    <t>-750793193</t>
  </si>
  <si>
    <t>564932111</t>
  </si>
  <si>
    <t>Podklad z mechanicky zpevněného kameniva MZK tl 100 mm</t>
  </si>
  <si>
    <t>1485031014</t>
  </si>
  <si>
    <t>16</t>
  </si>
  <si>
    <t>566501111</t>
  </si>
  <si>
    <t>Úprava krytu z kameniva drceného pro nový kryt s doplněním kameniva drceného do 0,10 m3/m2</t>
  </si>
  <si>
    <t>915544879</t>
  </si>
  <si>
    <t>17</t>
  </si>
  <si>
    <t>597161111</t>
  </si>
  <si>
    <t>Rigol dlážděný do lože z betonu tl 100 mm z lomového kamene</t>
  </si>
  <si>
    <t>1774699903</t>
  </si>
  <si>
    <t>15+41</t>
  </si>
  <si>
    <t>dlrig*0,5+2*(2*1)*0,5+1,5*0,9*0,5*2+1*(0,5*0,5)+2*1</t>
  </si>
  <si>
    <t>Trubní vedení</t>
  </si>
  <si>
    <t>18</t>
  </si>
  <si>
    <t>811358111</t>
  </si>
  <si>
    <t>Drenáže z trub betonových DN 200 mm</t>
  </si>
  <si>
    <t>1329733021</t>
  </si>
  <si>
    <t>4,5"přechod ve stezce"</t>
  </si>
  <si>
    <t>Ostatní konstrukce a práce, bourání</t>
  </si>
  <si>
    <t>19</t>
  </si>
  <si>
    <t>911121111</t>
  </si>
  <si>
    <t>Montáž zábradlí ocelového přichyceného vruty do betonového podkladu</t>
  </si>
  <si>
    <t>-121298487</t>
  </si>
  <si>
    <t>20</t>
  </si>
  <si>
    <t>M</t>
  </si>
  <si>
    <t>55391213</t>
  </si>
  <si>
    <t xml:space="preserve">zábradelní díl </t>
  </si>
  <si>
    <t>kus</t>
  </si>
  <si>
    <t>725015899</t>
  </si>
  <si>
    <t>911381115R</t>
  </si>
  <si>
    <t>Osazení kamenných zábran bránicích průjezdu vozidel</t>
  </si>
  <si>
    <t>ks</t>
  </si>
  <si>
    <t>437173093</t>
  </si>
  <si>
    <t>22</t>
  </si>
  <si>
    <t>919411111</t>
  </si>
  <si>
    <t>Čelo propustku z betonu prostého pro propustek z trub DN 300 až 500</t>
  </si>
  <si>
    <t>1672015549</t>
  </si>
  <si>
    <t>23</t>
  </si>
  <si>
    <t>919535557</t>
  </si>
  <si>
    <t>Obetonování trubního propustku betonem prostým tř. C 16/20</t>
  </si>
  <si>
    <t>840794140</t>
  </si>
  <si>
    <t>(0,45*(0,3+1,2)*0,5-3,14*0,15*0,15)*dlpotr+1,2*0,15*dlpotr</t>
  </si>
  <si>
    <t>24</t>
  </si>
  <si>
    <t>919551111</t>
  </si>
  <si>
    <t>Zřízení propustku z trub plastových DN 300 mm</t>
  </si>
  <si>
    <t>-494813719</t>
  </si>
  <si>
    <t>25</t>
  </si>
  <si>
    <t>28611181</t>
  </si>
  <si>
    <t>trubka kanalizační PVC DN 315x3000 mm SN 10</t>
  </si>
  <si>
    <t>-576430835</t>
  </si>
  <si>
    <t>3*1,015 'Přepočtené koeficientem množství</t>
  </si>
  <si>
    <t>998</t>
  </si>
  <si>
    <t>Přesun hmot</t>
  </si>
  <si>
    <t>26</t>
  </si>
  <si>
    <t>998225111</t>
  </si>
  <si>
    <t>Přesun hmot pro pozemní komunikace s krytem z kamene, monolitickým betonovým nebo živičným</t>
  </si>
  <si>
    <t>t</t>
  </si>
  <si>
    <t>-245811038</t>
  </si>
  <si>
    <t>VRN</t>
  </si>
  <si>
    <t>Vedlejší rozpočtové náklady</t>
  </si>
  <si>
    <t>VRN1</t>
  </si>
  <si>
    <t>Průzkumné, geodetické a projektové práce</t>
  </si>
  <si>
    <t>012103000</t>
  </si>
  <si>
    <t xml:space="preserve">Geodetické práce </t>
  </si>
  <si>
    <t>kpl</t>
  </si>
  <si>
    <t>1024</t>
  </si>
  <si>
    <t>341034272</t>
  </si>
  <si>
    <t>30</t>
  </si>
  <si>
    <t>104</t>
  </si>
  <si>
    <t>36,4</t>
  </si>
  <si>
    <t>02 - Turistické odpočinkové stanoviště Pod Kosejřínem</t>
  </si>
  <si>
    <t xml:space="preserve">    3 - Svislé a kompletní konstrukce</t>
  </si>
  <si>
    <t>PSV - Práce a dodávky PSV</t>
  </si>
  <si>
    <t xml:space="preserve">    711 - Izolace proti vodě, vlhkosti a plynům</t>
  </si>
  <si>
    <t>120001101</t>
  </si>
  <si>
    <t>Příplatek za ztížení odkopávky nebo prokkopávky v blízkosti inženýrských sítí</t>
  </si>
  <si>
    <t>-1118557216</t>
  </si>
  <si>
    <t>16*1*0,15</t>
  </si>
  <si>
    <t>1753620843</t>
  </si>
  <si>
    <t>3*10</t>
  </si>
  <si>
    <t>pl*0,1</t>
  </si>
  <si>
    <t>1787523989</t>
  </si>
  <si>
    <t>pl*0,35</t>
  </si>
  <si>
    <t>-1219257392</t>
  </si>
  <si>
    <t>578791217</t>
  </si>
  <si>
    <t>171101103</t>
  </si>
  <si>
    <t>Uložení sypaniny z hornin soudržných do násypů zhutněných vč. nakupovaného materiálu</t>
  </si>
  <si>
    <t>291931865</t>
  </si>
  <si>
    <t>nás</t>
  </si>
  <si>
    <t>pl*0,5*0,5</t>
  </si>
  <si>
    <t>1825265150</t>
  </si>
  <si>
    <t>-1870437096</t>
  </si>
  <si>
    <t>24190295</t>
  </si>
  <si>
    <t>Svislé a kompletní konstrukce</t>
  </si>
  <si>
    <t>339921143</t>
  </si>
  <si>
    <t>Osazování dřevěných palisád do betonového základu v řadě výšky prvku přes 1 do 1,5 m</t>
  </si>
  <si>
    <t>1897519450</t>
  </si>
  <si>
    <t>6*3</t>
  </si>
  <si>
    <t>60591229</t>
  </si>
  <si>
    <t>palisáda dřevěná impregnovaná D 16cm</t>
  </si>
  <si>
    <t>1791232263</t>
  </si>
  <si>
    <t>18*1,2</t>
  </si>
  <si>
    <t>467951120</t>
  </si>
  <si>
    <t>Práh dřevěný jednoduchý z kulatiny od 200 do 290 mm</t>
  </si>
  <si>
    <t>-1995597050</t>
  </si>
  <si>
    <t>2*6+16</t>
  </si>
  <si>
    <t>564752111</t>
  </si>
  <si>
    <t>Podklad z vibrovaného štěrku VŠ tl 150 mm</t>
  </si>
  <si>
    <t>-351667605</t>
  </si>
  <si>
    <t>-694648474</t>
  </si>
  <si>
    <t>701632484</t>
  </si>
  <si>
    <t>936124112</t>
  </si>
  <si>
    <t>Montáž piknikového stolu s upevněním do podkladu</t>
  </si>
  <si>
    <t>605208785</t>
  </si>
  <si>
    <t>74910105</t>
  </si>
  <si>
    <t>piknikový stolek 2x1,36x0,75 m</t>
  </si>
  <si>
    <t>-1366831845</t>
  </si>
  <si>
    <t>936174311</t>
  </si>
  <si>
    <t>Montáž stojanu na kola do podkladu</t>
  </si>
  <si>
    <t>-686870423</t>
  </si>
  <si>
    <t>749101511</t>
  </si>
  <si>
    <t xml:space="preserve">dřevěný stojan na kola </t>
  </si>
  <si>
    <t>1366479522</t>
  </si>
  <si>
    <t>-868172975</t>
  </si>
  <si>
    <t>PSV</t>
  </si>
  <si>
    <t>Práce a dodávky PSV</t>
  </si>
  <si>
    <t>711</t>
  </si>
  <si>
    <t>Izolace proti vodě, vlhkosti a plynům</t>
  </si>
  <si>
    <t>711161118R</t>
  </si>
  <si>
    <t>Izolace proti zemní vlhkosti nopovou fólií -ochrana dřevěné palisády</t>
  </si>
  <si>
    <t>1695913973</t>
  </si>
  <si>
    <t>6*3*1</t>
  </si>
  <si>
    <t>011503000</t>
  </si>
  <si>
    <t>Vytýčení sítí</t>
  </si>
  <si>
    <t>285055582</t>
  </si>
  <si>
    <t>-818827529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</si>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</sst>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19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18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18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6" fillId="0" borderId="29" xfId="0" applyFont="1" applyBorder="1" applyAlignment="1">
      <alignment vertical="center" wrapText="1"/>
      <protection locked="0"/>
    </xf>
    <xf numFmtId="0" fontId="36" fillId="0" borderId="30" xfId="0" applyFont="1" applyBorder="1" applyAlignment="1">
      <alignment vertical="center" wrapText="1"/>
      <protection locked="0"/>
    </xf>
    <xf numFmtId="0" fontId="36" fillId="0" borderId="31" xfId="0" applyFont="1" applyBorder="1" applyAlignment="1">
      <alignment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7" fillId="0" borderId="1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vertical="center" wrapText="1"/>
      <protection locked="0"/>
    </xf>
    <xf numFmtId="0" fontId="38" fillId="0" borderId="34" xfId="0" applyFont="1" applyBorder="1" applyAlignment="1">
      <alignment horizontal="left" wrapText="1"/>
      <protection locked="0"/>
    </xf>
    <xf numFmtId="0" fontId="36" fillId="0" borderId="33" xfId="0" applyFont="1" applyBorder="1" applyAlignment="1">
      <alignment vertical="center" wrapText="1"/>
      <protection locked="0"/>
    </xf>
    <xf numFmtId="0" fontId="38" fillId="0" borderId="1" xfId="0" applyFont="1" applyBorder="1" applyAlignment="1">
      <alignment horizontal="left"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39" fillId="0" borderId="32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49" fontId="39" fillId="0" borderId="1" xfId="0" applyNumberFormat="1" applyFont="1" applyBorder="1" applyAlignment="1">
      <alignment horizontal="left" vertical="center" wrapText="1"/>
      <protection locked="0"/>
    </xf>
    <xf numFmtId="49" fontId="39" fillId="0" borderId="1" xfId="0" applyNumberFormat="1" applyFont="1" applyBorder="1" applyAlignment="1">
      <alignment vertical="center" wrapText="1"/>
      <protection locked="0"/>
    </xf>
    <xf numFmtId="0" fontId="36" fillId="0" borderId="35" xfId="0" applyFont="1" applyBorder="1" applyAlignment="1">
      <alignment vertical="center" wrapText="1"/>
      <protection locked="0"/>
    </xf>
    <xf numFmtId="0" fontId="40" fillId="0" borderId="34" xfId="0" applyFont="1" applyBorder="1" applyAlignment="1">
      <alignment vertical="center" wrapText="1"/>
      <protection locked="0"/>
    </xf>
    <xf numFmtId="0" fontId="36" fillId="0" borderId="36" xfId="0" applyFont="1" applyBorder="1" applyAlignment="1">
      <alignment vertical="center" wrapText="1"/>
      <protection locked="0"/>
    </xf>
    <xf numFmtId="0" fontId="36" fillId="0" borderId="1" xfId="0" applyFont="1" applyBorder="1" applyAlignment="1">
      <alignment vertical="top"/>
      <protection locked="0"/>
    </xf>
    <xf numFmtId="0" fontId="36" fillId="0" borderId="0" xfId="0" applyFont="1" applyAlignment="1">
      <alignment vertical="top"/>
      <protection locked="0"/>
    </xf>
    <xf numFmtId="0" fontId="36" fillId="0" borderId="29" xfId="0" applyFont="1" applyBorder="1" applyAlignment="1">
      <alignment horizontal="left" vertical="center"/>
      <protection locked="0"/>
    </xf>
    <xf numFmtId="0" fontId="36" fillId="0" borderId="30" xfId="0" applyFont="1" applyBorder="1" applyAlignment="1">
      <alignment horizontal="left" vertical="center"/>
      <protection locked="0"/>
    </xf>
    <xf numFmtId="0" fontId="36" fillId="0" borderId="31" xfId="0" applyFont="1" applyBorder="1" applyAlignment="1">
      <alignment horizontal="left" vertical="center"/>
      <protection locked="0"/>
    </xf>
    <xf numFmtId="0" fontId="36" fillId="0" borderId="32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6" fillId="0" borderId="33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left" vertical="center"/>
      <protection locked="0"/>
    </xf>
    <xf numFmtId="0" fontId="41" fillId="0" borderId="0" xfId="0" applyFont="1" applyAlignment="1">
      <alignment horizontal="left" vertical="center"/>
      <protection locked="0"/>
    </xf>
    <xf numFmtId="0" fontId="38" fillId="0" borderId="34" xfId="0" applyFont="1" applyBorder="1" applyAlignment="1">
      <alignment horizontal="left" vertical="center"/>
      <protection locked="0"/>
    </xf>
    <xf numFmtId="0" fontId="38" fillId="0" borderId="34" xfId="0" applyFont="1" applyBorder="1" applyAlignment="1">
      <alignment horizontal="center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39" fillId="0" borderId="0" xfId="0" applyFont="1" applyAlignment="1">
      <alignment horizontal="left" vertical="center"/>
      <protection locked="0"/>
    </xf>
    <xf numFmtId="0" fontId="39" fillId="0" borderId="1" xfId="0" applyFont="1" applyBorder="1" applyAlignment="1">
      <alignment horizontal="center" vertical="center"/>
      <protection locked="0"/>
    </xf>
    <xf numFmtId="0" fontId="39" fillId="0" borderId="32" xfId="0" applyFont="1" applyBorder="1" applyAlignment="1">
      <alignment horizontal="left" vertical="center"/>
      <protection locked="0"/>
    </xf>
    <xf numFmtId="0" fontId="39" fillId="0" borderId="1" xfId="0" applyFont="1" applyFill="1" applyBorder="1" applyAlignment="1">
      <alignment horizontal="left" vertical="center"/>
      <protection locked="0"/>
    </xf>
    <xf numFmtId="0" fontId="39" fillId="0" borderId="1" xfId="0" applyFont="1" applyFill="1" applyBorder="1" applyAlignment="1">
      <alignment horizontal="center" vertical="center"/>
      <protection locked="0"/>
    </xf>
    <xf numFmtId="0" fontId="36" fillId="0" borderId="35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6" fillId="0" borderId="36" xfId="0" applyFont="1" applyBorder="1" applyAlignment="1">
      <alignment horizontal="left" vertical="center"/>
      <protection locked="0"/>
    </xf>
    <xf numFmtId="0" fontId="36" fillId="0" borderId="1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6" fillId="0" borderId="1" xfId="0" applyFont="1" applyBorder="1" applyAlignment="1">
      <alignment horizontal="left" vertical="center" wrapText="1"/>
      <protection locked="0"/>
    </xf>
    <xf numFmtId="0" fontId="39" fillId="0" borderId="1" xfId="0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left" vertical="center" wrapText="1"/>
      <protection locked="0"/>
    </xf>
    <xf numFmtId="0" fontId="36" fillId="0" borderId="30" xfId="0" applyFont="1" applyBorder="1" applyAlignment="1">
      <alignment horizontal="left" vertical="center" wrapText="1"/>
      <protection locked="0"/>
    </xf>
    <xf numFmtId="0" fontId="36" fillId="0" borderId="31" xfId="0" applyFont="1" applyBorder="1" applyAlignment="1">
      <alignment horizontal="left" vertical="center" wrapText="1"/>
      <protection locked="0"/>
    </xf>
    <xf numFmtId="0" fontId="36" fillId="0" borderId="32" xfId="0" applyFont="1" applyBorder="1" applyAlignment="1">
      <alignment horizontal="left" vertical="center" wrapText="1"/>
      <protection locked="0"/>
    </xf>
    <xf numFmtId="0" fontId="36" fillId="0" borderId="33" xfId="0" applyFont="1" applyBorder="1" applyAlignment="1">
      <alignment horizontal="left" vertical="center" wrapText="1"/>
      <protection locked="0"/>
    </xf>
    <xf numFmtId="0" fontId="41" fillId="0" borderId="32" xfId="0" applyFont="1" applyBorder="1" applyAlignment="1">
      <alignment horizontal="left" vertical="center" wrapText="1"/>
      <protection locked="0"/>
    </xf>
    <xf numFmtId="0" fontId="41" fillId="0" borderId="33" xfId="0" applyFont="1" applyBorder="1" applyAlignment="1">
      <alignment horizontal="left" vertical="center" wrapText="1"/>
      <protection locked="0"/>
    </xf>
    <xf numFmtId="0" fontId="39" fillId="0" borderId="32" xfId="0" applyFont="1" applyBorder="1" applyAlignment="1">
      <alignment horizontal="left" vertical="center" wrapText="1"/>
      <protection locked="0"/>
    </xf>
    <xf numFmtId="0" fontId="39" fillId="0" borderId="33" xfId="0" applyFont="1" applyBorder="1" applyAlignment="1">
      <alignment horizontal="left" vertical="center" wrapText="1"/>
      <protection locked="0"/>
    </xf>
    <xf numFmtId="0" fontId="39" fillId="0" borderId="33" xfId="0" applyFont="1" applyBorder="1" applyAlignment="1">
      <alignment horizontal="left" vertical="center"/>
      <protection locked="0"/>
    </xf>
    <xf numFmtId="0" fontId="39" fillId="0" borderId="35" xfId="0" applyFont="1" applyBorder="1" applyAlignment="1">
      <alignment horizontal="left" vertical="center" wrapText="1"/>
      <protection locked="0"/>
    </xf>
    <xf numFmtId="0" fontId="39" fillId="0" borderId="34" xfId="0" applyFont="1" applyBorder="1" applyAlignment="1">
      <alignment horizontal="left" vertical="center" wrapText="1"/>
      <protection locked="0"/>
    </xf>
    <xf numFmtId="0" fontId="39" fillId="0" borderId="36" xfId="0" applyFont="1" applyBorder="1" applyAlignment="1">
      <alignment horizontal="left" vertical="center" wrapText="1"/>
      <protection locked="0"/>
    </xf>
    <xf numFmtId="0" fontId="39" fillId="0" borderId="1" xfId="0" applyFont="1" applyBorder="1" applyAlignment="1">
      <alignment horizontal="left" vertical="top"/>
      <protection locked="0"/>
    </xf>
    <xf numFmtId="0" fontId="39" fillId="0" borderId="1" xfId="0" applyFont="1" applyBorder="1" applyAlignment="1">
      <alignment horizontal="center" vertical="top"/>
      <protection locked="0"/>
    </xf>
    <xf numFmtId="0" fontId="39" fillId="0" borderId="35" xfId="0" applyFont="1" applyBorder="1" applyAlignment="1">
      <alignment horizontal="left" vertical="center"/>
      <protection locked="0"/>
    </xf>
    <xf numFmtId="0" fontId="39" fillId="0" borderId="36" xfId="0" applyFont="1" applyBorder="1" applyAlignment="1">
      <alignment horizontal="left" vertical="center"/>
      <protection locked="0"/>
    </xf>
    <xf numFmtId="0" fontId="41" fillId="0" borderId="0" xfId="0" applyFont="1" applyAlignment="1">
      <alignment vertical="center"/>
      <protection locked="0"/>
    </xf>
    <xf numFmtId="0" fontId="38" fillId="0" borderId="1" xfId="0" applyFont="1" applyBorder="1" applyAlignment="1">
      <alignment vertical="center"/>
      <protection locked="0"/>
    </xf>
    <xf numFmtId="0" fontId="41" fillId="0" borderId="34" xfId="0" applyFont="1" applyBorder="1" applyAlignment="1">
      <alignment vertical="center"/>
      <protection locked="0"/>
    </xf>
    <xf numFmtId="0" fontId="38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39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8" fillId="0" borderId="34" xfId="0" applyFont="1" applyBorder="1" applyAlignment="1">
      <alignment horizontal="left"/>
      <protection locked="0"/>
    </xf>
    <xf numFmtId="0" fontId="41" fillId="0" borderId="34" xfId="0" applyFont="1" applyBorder="1" applyAlignment="1">
      <protection locked="0"/>
    </xf>
    <xf numFmtId="0" fontId="36" fillId="0" borderId="32" xfId="0" applyFont="1" applyBorder="1" applyAlignment="1">
      <alignment vertical="top"/>
      <protection locked="0"/>
    </xf>
    <xf numFmtId="0" fontId="36" fillId="0" borderId="33" xfId="0" applyFont="1" applyBorder="1" applyAlignment="1">
      <alignment vertical="top"/>
      <protection locked="0"/>
    </xf>
    <xf numFmtId="0" fontId="36" fillId="0" borderId="1" xfId="0" applyFont="1" applyBorder="1" applyAlignment="1">
      <alignment horizontal="center" vertical="center"/>
      <protection locked="0"/>
    </xf>
    <xf numFmtId="0" fontId="36" fillId="0" borderId="1" xfId="0" applyFont="1" applyBorder="1" applyAlignment="1">
      <alignment horizontal="left" vertical="top"/>
      <protection locked="0"/>
    </xf>
    <xf numFmtId="0" fontId="36" fillId="0" borderId="35" xfId="0" applyFont="1" applyBorder="1" applyAlignment="1">
      <alignment vertical="top"/>
      <protection locked="0"/>
    </xf>
    <xf numFmtId="0" fontId="36" fillId="0" borderId="34" xfId="0" applyFont="1" applyBorder="1" applyAlignment="1">
      <alignment vertical="top"/>
      <protection locked="0"/>
    </xf>
    <xf numFmtId="0" fontId="36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ht="36.96" customHeight="1">
      <c r="AR2"/>
      <c r="BS2" s="21" t="s">
        <v>8</v>
      </c>
      <c r="BT2" s="21" t="s">
        <v>9</v>
      </c>
    </row>
    <row r="3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ht="36.96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ht="14.4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2" t="s">
        <v>16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8"/>
      <c r="BE5" s="33" t="s">
        <v>17</v>
      </c>
      <c r="BS5" s="21" t="s">
        <v>8</v>
      </c>
    </row>
    <row r="6" ht="36.96" customHeight="1">
      <c r="B6" s="25"/>
      <c r="C6" s="26"/>
      <c r="D6" s="34" t="s">
        <v>18</v>
      </c>
      <c r="E6" s="26"/>
      <c r="F6" s="26"/>
      <c r="G6" s="26"/>
      <c r="H6" s="26"/>
      <c r="I6" s="26"/>
      <c r="J6" s="26"/>
      <c r="K6" s="35" t="s">
        <v>19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8"/>
      <c r="BE6" s="36"/>
      <c r="BS6" s="21" t="s">
        <v>8</v>
      </c>
    </row>
    <row r="7" ht="14.4" customHeight="1">
      <c r="B7" s="25"/>
      <c r="C7" s="26"/>
      <c r="D7" s="37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7" t="s">
        <v>22</v>
      </c>
      <c r="AL7" s="26"/>
      <c r="AM7" s="26"/>
      <c r="AN7" s="32" t="s">
        <v>21</v>
      </c>
      <c r="AO7" s="26"/>
      <c r="AP7" s="26"/>
      <c r="AQ7" s="28"/>
      <c r="BE7" s="36"/>
      <c r="BS7" s="21" t="s">
        <v>8</v>
      </c>
    </row>
    <row r="8" ht="14.4" customHeight="1">
      <c r="B8" s="25"/>
      <c r="C8" s="26"/>
      <c r="D8" s="37" t="s">
        <v>23</v>
      </c>
      <c r="E8" s="26"/>
      <c r="F8" s="26"/>
      <c r="G8" s="26"/>
      <c r="H8" s="26"/>
      <c r="I8" s="26"/>
      <c r="J8" s="26"/>
      <c r="K8" s="32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7" t="s">
        <v>25</v>
      </c>
      <c r="AL8" s="26"/>
      <c r="AM8" s="26"/>
      <c r="AN8" s="38" t="s">
        <v>26</v>
      </c>
      <c r="AO8" s="26"/>
      <c r="AP8" s="26"/>
      <c r="AQ8" s="28"/>
      <c r="BE8" s="36"/>
      <c r="BS8" s="21" t="s">
        <v>8</v>
      </c>
    </row>
    <row r="9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6"/>
      <c r="BS9" s="21" t="s">
        <v>8</v>
      </c>
    </row>
    <row r="10" ht="14.4" customHeight="1">
      <c r="B10" s="25"/>
      <c r="C10" s="26"/>
      <c r="D10" s="37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7" t="s">
        <v>28</v>
      </c>
      <c r="AL10" s="26"/>
      <c r="AM10" s="26"/>
      <c r="AN10" s="32" t="s">
        <v>21</v>
      </c>
      <c r="AO10" s="26"/>
      <c r="AP10" s="26"/>
      <c r="AQ10" s="28"/>
      <c r="BE10" s="36"/>
      <c r="BS10" s="21" t="s">
        <v>8</v>
      </c>
    </row>
    <row r="11" ht="18.48" customHeight="1">
      <c r="B11" s="25"/>
      <c r="C11" s="26"/>
      <c r="D11" s="26"/>
      <c r="E11" s="32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7" t="s">
        <v>29</v>
      </c>
      <c r="AL11" s="26"/>
      <c r="AM11" s="26"/>
      <c r="AN11" s="32" t="s">
        <v>21</v>
      </c>
      <c r="AO11" s="26"/>
      <c r="AP11" s="26"/>
      <c r="AQ11" s="28"/>
      <c r="BE11" s="36"/>
      <c r="BS11" s="21" t="s">
        <v>8</v>
      </c>
    </row>
    <row r="12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6"/>
      <c r="BS12" s="21" t="s">
        <v>8</v>
      </c>
    </row>
    <row r="13" ht="14.4" customHeight="1">
      <c r="B13" s="25"/>
      <c r="C13" s="26"/>
      <c r="D13" s="37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7" t="s">
        <v>28</v>
      </c>
      <c r="AL13" s="26"/>
      <c r="AM13" s="26"/>
      <c r="AN13" s="39" t="s">
        <v>31</v>
      </c>
      <c r="AO13" s="26"/>
      <c r="AP13" s="26"/>
      <c r="AQ13" s="28"/>
      <c r="BE13" s="36"/>
      <c r="BS13" s="21" t="s">
        <v>8</v>
      </c>
    </row>
    <row r="14">
      <c r="B14" s="25"/>
      <c r="C14" s="26"/>
      <c r="D14" s="26"/>
      <c r="E14" s="39" t="s">
        <v>31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 t="s">
        <v>29</v>
      </c>
      <c r="AL14" s="26"/>
      <c r="AM14" s="26"/>
      <c r="AN14" s="39" t="s">
        <v>31</v>
      </c>
      <c r="AO14" s="26"/>
      <c r="AP14" s="26"/>
      <c r="AQ14" s="28"/>
      <c r="BE14" s="36"/>
      <c r="BS14" s="21" t="s">
        <v>8</v>
      </c>
    </row>
    <row r="15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6"/>
      <c r="BS15" s="21" t="s">
        <v>6</v>
      </c>
    </row>
    <row r="16" ht="14.4" customHeight="1">
      <c r="B16" s="25"/>
      <c r="C16" s="26"/>
      <c r="D16" s="37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7" t="s">
        <v>28</v>
      </c>
      <c r="AL16" s="26"/>
      <c r="AM16" s="26"/>
      <c r="AN16" s="32" t="s">
        <v>21</v>
      </c>
      <c r="AO16" s="26"/>
      <c r="AP16" s="26"/>
      <c r="AQ16" s="28"/>
      <c r="BE16" s="36"/>
      <c r="BS16" s="21" t="s">
        <v>6</v>
      </c>
    </row>
    <row r="17" ht="18.48" customHeight="1">
      <c r="B17" s="25"/>
      <c r="C17" s="26"/>
      <c r="D17" s="26"/>
      <c r="E17" s="32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7" t="s">
        <v>29</v>
      </c>
      <c r="AL17" s="26"/>
      <c r="AM17" s="26"/>
      <c r="AN17" s="32" t="s">
        <v>21</v>
      </c>
      <c r="AO17" s="26"/>
      <c r="AP17" s="26"/>
      <c r="AQ17" s="28"/>
      <c r="BE17" s="36"/>
      <c r="BS17" s="21" t="s">
        <v>33</v>
      </c>
    </row>
    <row r="18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6"/>
      <c r="BS18" s="21" t="s">
        <v>8</v>
      </c>
    </row>
    <row r="19" ht="14.4" customHeight="1">
      <c r="B19" s="25"/>
      <c r="C19" s="26"/>
      <c r="D19" s="37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6"/>
      <c r="BS19" s="21" t="s">
        <v>8</v>
      </c>
    </row>
    <row r="20" ht="16.5" customHeight="1">
      <c r="B20" s="25"/>
      <c r="C20" s="26"/>
      <c r="D20" s="26"/>
      <c r="E20" s="41" t="s">
        <v>21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26"/>
      <c r="AP20" s="26"/>
      <c r="AQ20" s="28"/>
      <c r="BE20" s="36"/>
      <c r="BS20" s="21" t="s">
        <v>6</v>
      </c>
    </row>
    <row r="2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6"/>
    </row>
    <row r="22" ht="6.96" customHeight="1">
      <c r="B22" s="25"/>
      <c r="C22" s="2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26"/>
      <c r="AQ22" s="28"/>
      <c r="BE22" s="36"/>
    </row>
    <row r="23" s="1" customFormat="1" ht="25.92" customHeight="1">
      <c r="B23" s="43"/>
      <c r="C23" s="44"/>
      <c r="D23" s="45" t="s">
        <v>35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>
        <f>ROUND(AG51,2)</f>
        <v>0</v>
      </c>
      <c r="AL23" s="46"/>
      <c r="AM23" s="46"/>
      <c r="AN23" s="46"/>
      <c r="AO23" s="46"/>
      <c r="AP23" s="44"/>
      <c r="AQ23" s="48"/>
      <c r="BE23" s="36"/>
    </row>
    <row r="24" s="1" customFormat="1" ht="6.96" customHeight="1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8"/>
      <c r="BE24" s="36"/>
    </row>
    <row r="25" s="1" customForma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9" t="s">
        <v>36</v>
      </c>
      <c r="M25" s="49"/>
      <c r="N25" s="49"/>
      <c r="O25" s="49"/>
      <c r="P25" s="44"/>
      <c r="Q25" s="44"/>
      <c r="R25" s="44"/>
      <c r="S25" s="44"/>
      <c r="T25" s="44"/>
      <c r="U25" s="44"/>
      <c r="V25" s="44"/>
      <c r="W25" s="49" t="s">
        <v>37</v>
      </c>
      <c r="X25" s="49"/>
      <c r="Y25" s="49"/>
      <c r="Z25" s="49"/>
      <c r="AA25" s="49"/>
      <c r="AB25" s="49"/>
      <c r="AC25" s="49"/>
      <c r="AD25" s="49"/>
      <c r="AE25" s="49"/>
      <c r="AF25" s="44"/>
      <c r="AG25" s="44"/>
      <c r="AH25" s="44"/>
      <c r="AI25" s="44"/>
      <c r="AJ25" s="44"/>
      <c r="AK25" s="49" t="s">
        <v>38</v>
      </c>
      <c r="AL25" s="49"/>
      <c r="AM25" s="49"/>
      <c r="AN25" s="49"/>
      <c r="AO25" s="49"/>
      <c r="AP25" s="44"/>
      <c r="AQ25" s="48"/>
      <c r="BE25" s="36"/>
    </row>
    <row r="26" s="2" customFormat="1" ht="14.4" customHeight="1">
      <c r="B26" s="50"/>
      <c r="C26" s="51"/>
      <c r="D26" s="52" t="s">
        <v>39</v>
      </c>
      <c r="E26" s="51"/>
      <c r="F26" s="52" t="s">
        <v>40</v>
      </c>
      <c r="G26" s="51"/>
      <c r="H26" s="51"/>
      <c r="I26" s="51"/>
      <c r="J26" s="51"/>
      <c r="K26" s="51"/>
      <c r="L26" s="53">
        <v>0.20999999999999999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4">
        <f>ROUND(AZ51,2)</f>
        <v>0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4">
        <f>ROUND(AV51,2)</f>
        <v>0</v>
      </c>
      <c r="AL26" s="51"/>
      <c r="AM26" s="51"/>
      <c r="AN26" s="51"/>
      <c r="AO26" s="51"/>
      <c r="AP26" s="51"/>
      <c r="AQ26" s="55"/>
      <c r="BE26" s="36"/>
    </row>
    <row r="27" s="2" customFormat="1" ht="14.4" customHeight="1">
      <c r="B27" s="50"/>
      <c r="C27" s="51"/>
      <c r="D27" s="51"/>
      <c r="E27" s="51"/>
      <c r="F27" s="52" t="s">
        <v>41</v>
      </c>
      <c r="G27" s="51"/>
      <c r="H27" s="51"/>
      <c r="I27" s="51"/>
      <c r="J27" s="51"/>
      <c r="K27" s="51"/>
      <c r="L27" s="53">
        <v>0.14999999999999999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4">
        <f>ROUND(BA51,2)</f>
        <v>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4">
        <f>ROUND(AW51,2)</f>
        <v>0</v>
      </c>
      <c r="AL27" s="51"/>
      <c r="AM27" s="51"/>
      <c r="AN27" s="51"/>
      <c r="AO27" s="51"/>
      <c r="AP27" s="51"/>
      <c r="AQ27" s="55"/>
      <c r="BE27" s="36"/>
    </row>
    <row r="28" hidden="1" s="2" customFormat="1" ht="14.4" customHeight="1">
      <c r="B28" s="50"/>
      <c r="C28" s="51"/>
      <c r="D28" s="51"/>
      <c r="E28" s="51"/>
      <c r="F28" s="52" t="s">
        <v>42</v>
      </c>
      <c r="G28" s="51"/>
      <c r="H28" s="51"/>
      <c r="I28" s="51"/>
      <c r="J28" s="51"/>
      <c r="K28" s="51"/>
      <c r="L28" s="53">
        <v>0.20999999999999999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4">
        <f>ROUND(BB51,2)</f>
        <v>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4">
        <v>0</v>
      </c>
      <c r="AL28" s="51"/>
      <c r="AM28" s="51"/>
      <c r="AN28" s="51"/>
      <c r="AO28" s="51"/>
      <c r="AP28" s="51"/>
      <c r="AQ28" s="55"/>
      <c r="BE28" s="36"/>
    </row>
    <row r="29" hidden="1" s="2" customFormat="1" ht="14.4" customHeight="1">
      <c r="B29" s="50"/>
      <c r="C29" s="51"/>
      <c r="D29" s="51"/>
      <c r="E29" s="51"/>
      <c r="F29" s="52" t="s">
        <v>43</v>
      </c>
      <c r="G29" s="51"/>
      <c r="H29" s="51"/>
      <c r="I29" s="51"/>
      <c r="J29" s="51"/>
      <c r="K29" s="51"/>
      <c r="L29" s="53">
        <v>0.14999999999999999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4">
        <f>ROUND(BC51,2)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4">
        <v>0</v>
      </c>
      <c r="AL29" s="51"/>
      <c r="AM29" s="51"/>
      <c r="AN29" s="51"/>
      <c r="AO29" s="51"/>
      <c r="AP29" s="51"/>
      <c r="AQ29" s="55"/>
      <c r="BE29" s="36"/>
    </row>
    <row r="30" hidden="1" s="2" customFormat="1" ht="14.4" customHeight="1">
      <c r="B30" s="50"/>
      <c r="C30" s="51"/>
      <c r="D30" s="51"/>
      <c r="E30" s="51"/>
      <c r="F30" s="52" t="s">
        <v>44</v>
      </c>
      <c r="G30" s="51"/>
      <c r="H30" s="51"/>
      <c r="I30" s="51"/>
      <c r="J30" s="51"/>
      <c r="K30" s="51"/>
      <c r="L30" s="53">
        <v>0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4">
        <f>ROUND(BD51,2)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4">
        <v>0</v>
      </c>
      <c r="AL30" s="51"/>
      <c r="AM30" s="51"/>
      <c r="AN30" s="51"/>
      <c r="AO30" s="51"/>
      <c r="AP30" s="51"/>
      <c r="AQ30" s="55"/>
      <c r="BE30" s="36"/>
    </row>
    <row r="31" s="1" customFormat="1" ht="6.96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8"/>
      <c r="BE31" s="36"/>
    </row>
    <row r="32" s="1" customFormat="1" ht="25.92" customHeight="1">
      <c r="B32" s="43"/>
      <c r="C32" s="56"/>
      <c r="D32" s="57" t="s">
        <v>45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 t="s">
        <v>46</v>
      </c>
      <c r="U32" s="58"/>
      <c r="V32" s="58"/>
      <c r="W32" s="58"/>
      <c r="X32" s="60" t="s">
        <v>47</v>
      </c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61">
        <f>SUM(AK23:AK30)</f>
        <v>0</v>
      </c>
      <c r="AL32" s="58"/>
      <c r="AM32" s="58"/>
      <c r="AN32" s="58"/>
      <c r="AO32" s="62"/>
      <c r="AP32" s="56"/>
      <c r="AQ32" s="63"/>
      <c r="BE32" s="36"/>
    </row>
    <row r="33" s="1" customFormat="1" ht="6.96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8"/>
    </row>
    <row r="34" s="1" customFormat="1" ht="6.96" customHeight="1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6"/>
    </row>
    <row r="38" s="1" customFormat="1" ht="6.96" customHeight="1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9"/>
    </row>
    <row r="39" s="1" customFormat="1" ht="36.96" customHeight="1">
      <c r="B39" s="43"/>
      <c r="C39" s="70" t="s">
        <v>48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69"/>
    </row>
    <row r="40" s="1" customFormat="1" ht="6.96" customHeight="1">
      <c r="B40" s="43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69"/>
    </row>
    <row r="41" s="3" customFormat="1" ht="14.4" customHeight="1">
      <c r="B41" s="72"/>
      <c r="C41" s="73" t="s">
        <v>15</v>
      </c>
      <c r="D41" s="74"/>
      <c r="E41" s="74"/>
      <c r="F41" s="74"/>
      <c r="G41" s="74"/>
      <c r="H41" s="74"/>
      <c r="I41" s="74"/>
      <c r="J41" s="74"/>
      <c r="K41" s="74"/>
      <c r="L41" s="74" t="str">
        <f>K5</f>
        <v>20190014</v>
      </c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5"/>
    </row>
    <row r="42" s="4" customFormat="1" ht="36.96" customHeight="1">
      <c r="B42" s="76"/>
      <c r="C42" s="77" t="s">
        <v>18</v>
      </c>
      <c r="D42" s="78"/>
      <c r="E42" s="78"/>
      <c r="F42" s="78"/>
      <c r="G42" s="78"/>
      <c r="H42" s="78"/>
      <c r="I42" s="78"/>
      <c r="J42" s="78"/>
      <c r="K42" s="78"/>
      <c r="L42" s="79" t="str">
        <f>K6</f>
        <v>Posílení rekreační funkce obecních lesů Čížová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80"/>
    </row>
    <row r="43" s="1" customFormat="1" ht="6.96" customHeight="1">
      <c r="B43" s="4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69"/>
    </row>
    <row r="44" s="1" customFormat="1">
      <c r="B44" s="43"/>
      <c r="C44" s="73" t="s">
        <v>23</v>
      </c>
      <c r="D44" s="71"/>
      <c r="E44" s="71"/>
      <c r="F44" s="71"/>
      <c r="G44" s="71"/>
      <c r="H44" s="71"/>
      <c r="I44" s="71"/>
      <c r="J44" s="71"/>
      <c r="K44" s="71"/>
      <c r="L44" s="81" t="str">
        <f>IF(K8="","",K8)</f>
        <v xml:space="preserve"> </v>
      </c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3" t="s">
        <v>25</v>
      </c>
      <c r="AJ44" s="71"/>
      <c r="AK44" s="71"/>
      <c r="AL44" s="71"/>
      <c r="AM44" s="82" t="str">
        <f>IF(AN8= "","",AN8)</f>
        <v>4. 3. 2019</v>
      </c>
      <c r="AN44" s="82"/>
      <c r="AO44" s="71"/>
      <c r="AP44" s="71"/>
      <c r="AQ44" s="71"/>
      <c r="AR44" s="69"/>
    </row>
    <row r="45" s="1" customFormat="1" ht="6.96" customHeight="1">
      <c r="B45" s="43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69"/>
    </row>
    <row r="46" s="1" customFormat="1">
      <c r="B46" s="43"/>
      <c r="C46" s="73" t="s">
        <v>27</v>
      </c>
      <c r="D46" s="71"/>
      <c r="E46" s="71"/>
      <c r="F46" s="71"/>
      <c r="G46" s="71"/>
      <c r="H46" s="71"/>
      <c r="I46" s="71"/>
      <c r="J46" s="71"/>
      <c r="K46" s="71"/>
      <c r="L46" s="74" t="str">
        <f>IF(E11= "","",E11)</f>
        <v xml:space="preserve"> 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3" t="s">
        <v>32</v>
      </c>
      <c r="AJ46" s="71"/>
      <c r="AK46" s="71"/>
      <c r="AL46" s="71"/>
      <c r="AM46" s="74" t="str">
        <f>IF(E17="","",E17)</f>
        <v xml:space="preserve"> </v>
      </c>
      <c r="AN46" s="74"/>
      <c r="AO46" s="74"/>
      <c r="AP46" s="74"/>
      <c r="AQ46" s="71"/>
      <c r="AR46" s="69"/>
      <c r="AS46" s="83" t="s">
        <v>49</v>
      </c>
      <c r="AT46" s="84"/>
      <c r="AU46" s="85"/>
      <c r="AV46" s="85"/>
      <c r="AW46" s="85"/>
      <c r="AX46" s="85"/>
      <c r="AY46" s="85"/>
      <c r="AZ46" s="85"/>
      <c r="BA46" s="85"/>
      <c r="BB46" s="85"/>
      <c r="BC46" s="85"/>
      <c r="BD46" s="86"/>
    </row>
    <row r="47" s="1" customFormat="1">
      <c r="B47" s="43"/>
      <c r="C47" s="73" t="s">
        <v>30</v>
      </c>
      <c r="D47" s="71"/>
      <c r="E47" s="71"/>
      <c r="F47" s="71"/>
      <c r="G47" s="71"/>
      <c r="H47" s="71"/>
      <c r="I47" s="71"/>
      <c r="J47" s="71"/>
      <c r="K47" s="71"/>
      <c r="L47" s="74" t="str">
        <f>IF(E14= "Vyplň údaj","",E14)</f>
        <v/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69"/>
      <c r="AS47" s="87"/>
      <c r="AT47" s="88"/>
      <c r="AU47" s="89"/>
      <c r="AV47" s="89"/>
      <c r="AW47" s="89"/>
      <c r="AX47" s="89"/>
      <c r="AY47" s="89"/>
      <c r="AZ47" s="89"/>
      <c r="BA47" s="89"/>
      <c r="BB47" s="89"/>
      <c r="BC47" s="89"/>
      <c r="BD47" s="90"/>
    </row>
    <row r="48" s="1" customFormat="1" ht="10.8" customHeight="1">
      <c r="B48" s="43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69"/>
      <c r="AS48" s="91"/>
      <c r="AT48" s="52"/>
      <c r="AU48" s="44"/>
      <c r="AV48" s="44"/>
      <c r="AW48" s="44"/>
      <c r="AX48" s="44"/>
      <c r="AY48" s="44"/>
      <c r="AZ48" s="44"/>
      <c r="BA48" s="44"/>
      <c r="BB48" s="44"/>
      <c r="BC48" s="44"/>
      <c r="BD48" s="92"/>
    </row>
    <row r="49" s="1" customFormat="1" ht="29.28" customHeight="1">
      <c r="B49" s="43"/>
      <c r="C49" s="93" t="s">
        <v>50</v>
      </c>
      <c r="D49" s="94"/>
      <c r="E49" s="94"/>
      <c r="F49" s="94"/>
      <c r="G49" s="94"/>
      <c r="H49" s="95"/>
      <c r="I49" s="96" t="s">
        <v>51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7" t="s">
        <v>52</v>
      </c>
      <c r="AH49" s="94"/>
      <c r="AI49" s="94"/>
      <c r="AJ49" s="94"/>
      <c r="AK49" s="94"/>
      <c r="AL49" s="94"/>
      <c r="AM49" s="94"/>
      <c r="AN49" s="96" t="s">
        <v>53</v>
      </c>
      <c r="AO49" s="94"/>
      <c r="AP49" s="94"/>
      <c r="AQ49" s="98" t="s">
        <v>54</v>
      </c>
      <c r="AR49" s="69"/>
      <c r="AS49" s="99" t="s">
        <v>55</v>
      </c>
      <c r="AT49" s="100" t="s">
        <v>56</v>
      </c>
      <c r="AU49" s="100" t="s">
        <v>57</v>
      </c>
      <c r="AV49" s="100" t="s">
        <v>58</v>
      </c>
      <c r="AW49" s="100" t="s">
        <v>59</v>
      </c>
      <c r="AX49" s="100" t="s">
        <v>60</v>
      </c>
      <c r="AY49" s="100" t="s">
        <v>61</v>
      </c>
      <c r="AZ49" s="100" t="s">
        <v>62</v>
      </c>
      <c r="BA49" s="100" t="s">
        <v>63</v>
      </c>
      <c r="BB49" s="100" t="s">
        <v>64</v>
      </c>
      <c r="BC49" s="100" t="s">
        <v>65</v>
      </c>
      <c r="BD49" s="101" t="s">
        <v>66</v>
      </c>
    </row>
    <row r="50" s="1" customFormat="1" ht="10.8" customHeight="1">
      <c r="B50" s="43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69"/>
      <c r="AS50" s="102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4"/>
    </row>
    <row r="51" s="4" customFormat="1" ht="32.4" customHeight="1">
      <c r="B51" s="76"/>
      <c r="C51" s="105" t="s">
        <v>67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7">
        <f>ROUND(SUM(AG52:AG53),2)</f>
        <v>0</v>
      </c>
      <c r="AH51" s="107"/>
      <c r="AI51" s="107"/>
      <c r="AJ51" s="107"/>
      <c r="AK51" s="107"/>
      <c r="AL51" s="107"/>
      <c r="AM51" s="107"/>
      <c r="AN51" s="108">
        <f>SUM(AG51,AT51)</f>
        <v>0</v>
      </c>
      <c r="AO51" s="108"/>
      <c r="AP51" s="108"/>
      <c r="AQ51" s="109" t="s">
        <v>21</v>
      </c>
      <c r="AR51" s="80"/>
      <c r="AS51" s="110">
        <f>ROUND(SUM(AS52:AS53),2)</f>
        <v>0</v>
      </c>
      <c r="AT51" s="111">
        <f>ROUND(SUM(AV51:AW51),2)</f>
        <v>0</v>
      </c>
      <c r="AU51" s="112">
        <f>ROUND(SUM(AU52:AU53),5)</f>
        <v>0</v>
      </c>
      <c r="AV51" s="111">
        <f>ROUND(AZ51*L26,2)</f>
        <v>0</v>
      </c>
      <c r="AW51" s="111">
        <f>ROUND(BA51*L27,2)</f>
        <v>0</v>
      </c>
      <c r="AX51" s="111">
        <f>ROUND(BB51*L26,2)</f>
        <v>0</v>
      </c>
      <c r="AY51" s="111">
        <f>ROUND(BC51*L27,2)</f>
        <v>0</v>
      </c>
      <c r="AZ51" s="111">
        <f>ROUND(SUM(AZ52:AZ53),2)</f>
        <v>0</v>
      </c>
      <c r="BA51" s="111">
        <f>ROUND(SUM(BA52:BA53),2)</f>
        <v>0</v>
      </c>
      <c r="BB51" s="111">
        <f>ROUND(SUM(BB52:BB53),2)</f>
        <v>0</v>
      </c>
      <c r="BC51" s="111">
        <f>ROUND(SUM(BC52:BC53),2)</f>
        <v>0</v>
      </c>
      <c r="BD51" s="113">
        <f>ROUND(SUM(BD52:BD53),2)</f>
        <v>0</v>
      </c>
      <c r="BS51" s="114" t="s">
        <v>68</v>
      </c>
      <c r="BT51" s="114" t="s">
        <v>69</v>
      </c>
      <c r="BU51" s="115" t="s">
        <v>70</v>
      </c>
      <c r="BV51" s="114" t="s">
        <v>71</v>
      </c>
      <c r="BW51" s="114" t="s">
        <v>7</v>
      </c>
      <c r="BX51" s="114" t="s">
        <v>72</v>
      </c>
      <c r="CL51" s="114" t="s">
        <v>21</v>
      </c>
    </row>
    <row r="52" s="5" customFormat="1" ht="16.5" customHeight="1">
      <c r="A52" s="116" t="s">
        <v>73</v>
      </c>
      <c r="B52" s="117"/>
      <c r="C52" s="118"/>
      <c r="D52" s="119" t="s">
        <v>74</v>
      </c>
      <c r="E52" s="119"/>
      <c r="F52" s="119"/>
      <c r="G52" s="119"/>
      <c r="H52" s="119"/>
      <c r="I52" s="120"/>
      <c r="J52" s="119" t="s">
        <v>75</v>
      </c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21">
        <f>'01 - Stezka pro turisty B...'!J27</f>
        <v>0</v>
      </c>
      <c r="AH52" s="120"/>
      <c r="AI52" s="120"/>
      <c r="AJ52" s="120"/>
      <c r="AK52" s="120"/>
      <c r="AL52" s="120"/>
      <c r="AM52" s="120"/>
      <c r="AN52" s="121">
        <f>SUM(AG52,AT52)</f>
        <v>0</v>
      </c>
      <c r="AO52" s="120"/>
      <c r="AP52" s="120"/>
      <c r="AQ52" s="122" t="s">
        <v>76</v>
      </c>
      <c r="AR52" s="123"/>
      <c r="AS52" s="124">
        <v>0</v>
      </c>
      <c r="AT52" s="125">
        <f>ROUND(SUM(AV52:AW52),2)</f>
        <v>0</v>
      </c>
      <c r="AU52" s="126">
        <f>'01 - Stezka pro turisty B...'!P86</f>
        <v>0</v>
      </c>
      <c r="AV52" s="125">
        <f>'01 - Stezka pro turisty B...'!J30</f>
        <v>0</v>
      </c>
      <c r="AW52" s="125">
        <f>'01 - Stezka pro turisty B...'!J31</f>
        <v>0</v>
      </c>
      <c r="AX52" s="125">
        <f>'01 - Stezka pro turisty B...'!J32</f>
        <v>0</v>
      </c>
      <c r="AY52" s="125">
        <f>'01 - Stezka pro turisty B...'!J33</f>
        <v>0</v>
      </c>
      <c r="AZ52" s="125">
        <f>'01 - Stezka pro turisty B...'!F30</f>
        <v>0</v>
      </c>
      <c r="BA52" s="125">
        <f>'01 - Stezka pro turisty B...'!F31</f>
        <v>0</v>
      </c>
      <c r="BB52" s="125">
        <f>'01 - Stezka pro turisty B...'!F32</f>
        <v>0</v>
      </c>
      <c r="BC52" s="125">
        <f>'01 - Stezka pro turisty B...'!F33</f>
        <v>0</v>
      </c>
      <c r="BD52" s="127">
        <f>'01 - Stezka pro turisty B...'!F34</f>
        <v>0</v>
      </c>
      <c r="BT52" s="128" t="s">
        <v>77</v>
      </c>
      <c r="BV52" s="128" t="s">
        <v>71</v>
      </c>
      <c r="BW52" s="128" t="s">
        <v>78</v>
      </c>
      <c r="BX52" s="128" t="s">
        <v>7</v>
      </c>
      <c r="CL52" s="128" t="s">
        <v>21</v>
      </c>
      <c r="CM52" s="128" t="s">
        <v>79</v>
      </c>
    </row>
    <row r="53" s="5" customFormat="1" ht="31.5" customHeight="1">
      <c r="A53" s="116" t="s">
        <v>73</v>
      </c>
      <c r="B53" s="117"/>
      <c r="C53" s="118"/>
      <c r="D53" s="119" t="s">
        <v>80</v>
      </c>
      <c r="E53" s="119"/>
      <c r="F53" s="119"/>
      <c r="G53" s="119"/>
      <c r="H53" s="119"/>
      <c r="I53" s="120"/>
      <c r="J53" s="119" t="s">
        <v>81</v>
      </c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21">
        <f>'02 - Turistické odpočinko...'!J27</f>
        <v>0</v>
      </c>
      <c r="AH53" s="120"/>
      <c r="AI53" s="120"/>
      <c r="AJ53" s="120"/>
      <c r="AK53" s="120"/>
      <c r="AL53" s="120"/>
      <c r="AM53" s="120"/>
      <c r="AN53" s="121">
        <f>SUM(AG53,AT53)</f>
        <v>0</v>
      </c>
      <c r="AO53" s="120"/>
      <c r="AP53" s="120"/>
      <c r="AQ53" s="122" t="s">
        <v>76</v>
      </c>
      <c r="AR53" s="123"/>
      <c r="AS53" s="129">
        <v>0</v>
      </c>
      <c r="AT53" s="130">
        <f>ROUND(SUM(AV53:AW53),2)</f>
        <v>0</v>
      </c>
      <c r="AU53" s="131">
        <f>'02 - Turistické odpočinko...'!P87</f>
        <v>0</v>
      </c>
      <c r="AV53" s="130">
        <f>'02 - Turistické odpočinko...'!J30</f>
        <v>0</v>
      </c>
      <c r="AW53" s="130">
        <f>'02 - Turistické odpočinko...'!J31</f>
        <v>0</v>
      </c>
      <c r="AX53" s="130">
        <f>'02 - Turistické odpočinko...'!J32</f>
        <v>0</v>
      </c>
      <c r="AY53" s="130">
        <f>'02 - Turistické odpočinko...'!J33</f>
        <v>0</v>
      </c>
      <c r="AZ53" s="130">
        <f>'02 - Turistické odpočinko...'!F30</f>
        <v>0</v>
      </c>
      <c r="BA53" s="130">
        <f>'02 - Turistické odpočinko...'!F31</f>
        <v>0</v>
      </c>
      <c r="BB53" s="130">
        <f>'02 - Turistické odpočinko...'!F32</f>
        <v>0</v>
      </c>
      <c r="BC53" s="130">
        <f>'02 - Turistické odpočinko...'!F33</f>
        <v>0</v>
      </c>
      <c r="BD53" s="132">
        <f>'02 - Turistické odpočinko...'!F34</f>
        <v>0</v>
      </c>
      <c r="BT53" s="128" t="s">
        <v>77</v>
      </c>
      <c r="BV53" s="128" t="s">
        <v>71</v>
      </c>
      <c r="BW53" s="128" t="s">
        <v>82</v>
      </c>
      <c r="BX53" s="128" t="s">
        <v>7</v>
      </c>
      <c r="CL53" s="128" t="s">
        <v>21</v>
      </c>
      <c r="CM53" s="128" t="s">
        <v>79</v>
      </c>
    </row>
    <row r="54" s="1" customFormat="1" ht="30" customHeight="1">
      <c r="B54" s="43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69"/>
    </row>
    <row r="55" s="1" customFormat="1" ht="6.96" customHeight="1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9"/>
    </row>
  </sheetData>
  <sheetProtection sheet="1" formatColumns="0" formatRows="0" objects="1" scenarios="1" spinCount="100000" saltValue="gBfOjwQlwnDqaqIspZ7q/9UVjSCNliFL7e0Khsw2JVD7EdZmx1pZToRhrRwbFoyVqrKHlUurMPdkubs373uxWw==" hashValue="OVvKst11aC3/mp6bJ+G0vHyuLNbRKG8UaL3Xg/RP3ujH8ywJM8ffzOIVzGoEbgVSXU662UWhqrZdxNpFxyo3rQ==" algorithmName="SHA-512" password="CC35"/>
  <mergeCells count="45">
    <mergeCell ref="BE5:BE32"/>
    <mergeCell ref="W30:AE30"/>
    <mergeCell ref="X32:AB32"/>
    <mergeCell ref="AK32:AO32"/>
    <mergeCell ref="AR2:BE2"/>
    <mergeCell ref="K5:AO5"/>
    <mergeCell ref="W28:AE28"/>
    <mergeCell ref="AK28:AO28"/>
    <mergeCell ref="AS46:AT48"/>
    <mergeCell ref="AN53:AP53"/>
    <mergeCell ref="AN52:AP52"/>
    <mergeCell ref="AM46:AP46"/>
    <mergeCell ref="AN49:AP49"/>
    <mergeCell ref="AG52:AM52"/>
    <mergeCell ref="AG53:AM53"/>
    <mergeCell ref="AG51:AM51"/>
    <mergeCell ref="AN51:AP51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  <mergeCell ref="W29:AE29"/>
    <mergeCell ref="AK29:AO29"/>
    <mergeCell ref="C49:G49"/>
    <mergeCell ref="L42:AO42"/>
    <mergeCell ref="AM44:AN44"/>
    <mergeCell ref="I49:AF49"/>
    <mergeCell ref="AG49:AM49"/>
    <mergeCell ref="D52:H52"/>
    <mergeCell ref="D53:H53"/>
    <mergeCell ref="J53:AF53"/>
  </mergeCells>
  <hyperlinks>
    <hyperlink ref="K1:S1" location="C2" display="1) Rekapitulace stavby"/>
    <hyperlink ref="W1:AI1" location="C51" display="2) Rekapitulace objektů stavby a soupisů prací"/>
    <hyperlink ref="A52" location="'01 - Stezka pro turisty B...'!C2" display="/"/>
    <hyperlink ref="A53" location="'02 - Turistické odpočinko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8"/>
      <c r="B1" s="134"/>
      <c r="C1" s="134"/>
      <c r="D1" s="135" t="s">
        <v>1</v>
      </c>
      <c r="E1" s="134"/>
      <c r="F1" s="136" t="s">
        <v>83</v>
      </c>
      <c r="G1" s="136" t="s">
        <v>84</v>
      </c>
      <c r="H1" s="136"/>
      <c r="I1" s="137"/>
      <c r="J1" s="136" t="s">
        <v>85</v>
      </c>
      <c r="K1" s="135" t="s">
        <v>86</v>
      </c>
      <c r="L1" s="136" t="s">
        <v>87</v>
      </c>
      <c r="M1" s="136"/>
      <c r="N1" s="136"/>
      <c r="O1" s="136"/>
      <c r="P1" s="136"/>
      <c r="Q1" s="136"/>
      <c r="R1" s="136"/>
      <c r="S1" s="136"/>
      <c r="T1" s="136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ht="36.96" customHeight="1">
      <c r="L2"/>
      <c r="AT2" s="21" t="s">
        <v>78</v>
      </c>
      <c r="AZ2" s="138" t="s">
        <v>88</v>
      </c>
      <c r="BA2" s="138" t="s">
        <v>89</v>
      </c>
      <c r="BB2" s="138" t="s">
        <v>21</v>
      </c>
      <c r="BC2" s="138" t="s">
        <v>90</v>
      </c>
      <c r="BD2" s="138" t="s">
        <v>79</v>
      </c>
    </row>
    <row r="3" ht="6.96" customHeight="1">
      <c r="B3" s="22"/>
      <c r="C3" s="23"/>
      <c r="D3" s="23"/>
      <c r="E3" s="23"/>
      <c r="F3" s="23"/>
      <c r="G3" s="23"/>
      <c r="H3" s="23"/>
      <c r="I3" s="139"/>
      <c r="J3" s="23"/>
      <c r="K3" s="24"/>
      <c r="AT3" s="21" t="s">
        <v>79</v>
      </c>
      <c r="AZ3" s="138" t="s">
        <v>91</v>
      </c>
      <c r="BA3" s="138" t="s">
        <v>92</v>
      </c>
      <c r="BB3" s="138" t="s">
        <v>21</v>
      </c>
      <c r="BC3" s="138" t="s">
        <v>93</v>
      </c>
      <c r="BD3" s="138" t="s">
        <v>79</v>
      </c>
    </row>
    <row r="4" ht="36.96" customHeight="1">
      <c r="B4" s="25"/>
      <c r="C4" s="26"/>
      <c r="D4" s="27" t="s">
        <v>94</v>
      </c>
      <c r="E4" s="26"/>
      <c r="F4" s="26"/>
      <c r="G4" s="26"/>
      <c r="H4" s="26"/>
      <c r="I4" s="140"/>
      <c r="J4" s="26"/>
      <c r="K4" s="28"/>
      <c r="M4" s="29" t="s">
        <v>12</v>
      </c>
      <c r="AT4" s="21" t="s">
        <v>6</v>
      </c>
      <c r="AZ4" s="138" t="s">
        <v>95</v>
      </c>
      <c r="BA4" s="138" t="s">
        <v>96</v>
      </c>
      <c r="BB4" s="138" t="s">
        <v>21</v>
      </c>
      <c r="BC4" s="138" t="s">
        <v>97</v>
      </c>
      <c r="BD4" s="138" t="s">
        <v>79</v>
      </c>
    </row>
    <row r="5" ht="6.96" customHeight="1">
      <c r="B5" s="25"/>
      <c r="C5" s="26"/>
      <c r="D5" s="26"/>
      <c r="E5" s="26"/>
      <c r="F5" s="26"/>
      <c r="G5" s="26"/>
      <c r="H5" s="26"/>
      <c r="I5" s="140"/>
      <c r="J5" s="26"/>
      <c r="K5" s="28"/>
      <c r="AZ5" s="138" t="s">
        <v>98</v>
      </c>
      <c r="BA5" s="138" t="s">
        <v>99</v>
      </c>
      <c r="BB5" s="138" t="s">
        <v>21</v>
      </c>
      <c r="BC5" s="138" t="s">
        <v>93</v>
      </c>
      <c r="BD5" s="138" t="s">
        <v>79</v>
      </c>
    </row>
    <row r="6">
      <c r="B6" s="25"/>
      <c r="C6" s="26"/>
      <c r="D6" s="37" t="s">
        <v>18</v>
      </c>
      <c r="E6" s="26"/>
      <c r="F6" s="26"/>
      <c r="G6" s="26"/>
      <c r="H6" s="26"/>
      <c r="I6" s="140"/>
      <c r="J6" s="26"/>
      <c r="K6" s="28"/>
      <c r="AZ6" s="138" t="s">
        <v>100</v>
      </c>
      <c r="BA6" s="138" t="s">
        <v>101</v>
      </c>
      <c r="BB6" s="138" t="s">
        <v>21</v>
      </c>
      <c r="BC6" s="138" t="s">
        <v>102</v>
      </c>
      <c r="BD6" s="138" t="s">
        <v>79</v>
      </c>
    </row>
    <row r="7" ht="16.5" customHeight="1">
      <c r="B7" s="25"/>
      <c r="C7" s="26"/>
      <c r="D7" s="26"/>
      <c r="E7" s="141" t="str">
        <f>'Rekapitulace stavby'!K6</f>
        <v>Posílení rekreační funkce obecních lesů Čížová</v>
      </c>
      <c r="F7" s="37"/>
      <c r="G7" s="37"/>
      <c r="H7" s="37"/>
      <c r="I7" s="140"/>
      <c r="J7" s="26"/>
      <c r="K7" s="28"/>
      <c r="AZ7" s="138" t="s">
        <v>103</v>
      </c>
      <c r="BA7" s="138" t="s">
        <v>104</v>
      </c>
      <c r="BB7" s="138" t="s">
        <v>21</v>
      </c>
      <c r="BC7" s="138" t="s">
        <v>105</v>
      </c>
      <c r="BD7" s="138" t="s">
        <v>79</v>
      </c>
    </row>
    <row r="8" s="1" customFormat="1">
      <c r="B8" s="43"/>
      <c r="C8" s="44"/>
      <c r="D8" s="37" t="s">
        <v>106</v>
      </c>
      <c r="E8" s="44"/>
      <c r="F8" s="44"/>
      <c r="G8" s="44"/>
      <c r="H8" s="44"/>
      <c r="I8" s="142"/>
      <c r="J8" s="44"/>
      <c r="K8" s="48"/>
      <c r="AZ8" s="138" t="s">
        <v>107</v>
      </c>
      <c r="BA8" s="138" t="s">
        <v>108</v>
      </c>
      <c r="BB8" s="138" t="s">
        <v>21</v>
      </c>
      <c r="BC8" s="138" t="s">
        <v>109</v>
      </c>
      <c r="BD8" s="138" t="s">
        <v>79</v>
      </c>
    </row>
    <row r="9" s="1" customFormat="1" ht="36.96" customHeight="1">
      <c r="B9" s="43"/>
      <c r="C9" s="44"/>
      <c r="D9" s="44"/>
      <c r="E9" s="143" t="s">
        <v>110</v>
      </c>
      <c r="F9" s="44"/>
      <c r="G9" s="44"/>
      <c r="H9" s="44"/>
      <c r="I9" s="142"/>
      <c r="J9" s="44"/>
      <c r="K9" s="48"/>
      <c r="AZ9" s="138" t="s">
        <v>111</v>
      </c>
      <c r="BA9" s="138" t="s">
        <v>112</v>
      </c>
      <c r="BB9" s="138" t="s">
        <v>21</v>
      </c>
      <c r="BC9" s="138" t="s">
        <v>113</v>
      </c>
      <c r="BD9" s="138" t="s">
        <v>79</v>
      </c>
    </row>
    <row r="10" s="1" customFormat="1">
      <c r="B10" s="43"/>
      <c r="C10" s="44"/>
      <c r="D10" s="44"/>
      <c r="E10" s="44"/>
      <c r="F10" s="44"/>
      <c r="G10" s="44"/>
      <c r="H10" s="44"/>
      <c r="I10" s="142"/>
      <c r="J10" s="44"/>
      <c r="K10" s="48"/>
      <c r="AZ10" s="138" t="s">
        <v>114</v>
      </c>
      <c r="BA10" s="138" t="s">
        <v>115</v>
      </c>
      <c r="BB10" s="138" t="s">
        <v>21</v>
      </c>
      <c r="BC10" s="138" t="s">
        <v>116</v>
      </c>
      <c r="BD10" s="138" t="s">
        <v>79</v>
      </c>
    </row>
    <row r="11" s="1" customFormat="1" ht="14.4" customHeight="1">
      <c r="B11" s="43"/>
      <c r="C11" s="44"/>
      <c r="D11" s="37" t="s">
        <v>20</v>
      </c>
      <c r="E11" s="44"/>
      <c r="F11" s="32" t="s">
        <v>21</v>
      </c>
      <c r="G11" s="44"/>
      <c r="H11" s="44"/>
      <c r="I11" s="144" t="s">
        <v>22</v>
      </c>
      <c r="J11" s="32" t="s">
        <v>21</v>
      </c>
      <c r="K11" s="48"/>
      <c r="AZ11" s="138" t="s">
        <v>117</v>
      </c>
      <c r="BA11" s="138" t="s">
        <v>118</v>
      </c>
      <c r="BB11" s="138" t="s">
        <v>21</v>
      </c>
      <c r="BC11" s="138" t="s">
        <v>90</v>
      </c>
      <c r="BD11" s="138" t="s">
        <v>79</v>
      </c>
    </row>
    <row r="12" s="1" customFormat="1" ht="14.4" customHeight="1">
      <c r="B12" s="43"/>
      <c r="C12" s="44"/>
      <c r="D12" s="37" t="s">
        <v>23</v>
      </c>
      <c r="E12" s="44"/>
      <c r="F12" s="32" t="s">
        <v>24</v>
      </c>
      <c r="G12" s="44"/>
      <c r="H12" s="44"/>
      <c r="I12" s="144" t="s">
        <v>25</v>
      </c>
      <c r="J12" s="145" t="str">
        <f>'Rekapitulace stavby'!AN8</f>
        <v>4. 3. 2019</v>
      </c>
      <c r="K12" s="48"/>
    </row>
    <row r="13" s="1" customFormat="1" ht="10.8" customHeight="1">
      <c r="B13" s="43"/>
      <c r="C13" s="44"/>
      <c r="D13" s="44"/>
      <c r="E13" s="44"/>
      <c r="F13" s="44"/>
      <c r="G13" s="44"/>
      <c r="H13" s="44"/>
      <c r="I13" s="142"/>
      <c r="J13" s="44"/>
      <c r="K13" s="48"/>
    </row>
    <row r="14" s="1" customFormat="1" ht="14.4" customHeight="1">
      <c r="B14" s="43"/>
      <c r="C14" s="44"/>
      <c r="D14" s="37" t="s">
        <v>27</v>
      </c>
      <c r="E14" s="44"/>
      <c r="F14" s="44"/>
      <c r="G14" s="44"/>
      <c r="H14" s="44"/>
      <c r="I14" s="144" t="s">
        <v>28</v>
      </c>
      <c r="J14" s="32" t="str">
        <f>IF('Rekapitulace stavby'!AN10="","",'Rekapitulace stavby'!AN10)</f>
        <v/>
      </c>
      <c r="K14" s="48"/>
    </row>
    <row r="15" s="1" customFormat="1" ht="18" customHeight="1">
      <c r="B15" s="43"/>
      <c r="C15" s="44"/>
      <c r="D15" s="44"/>
      <c r="E15" s="32" t="str">
        <f>IF('Rekapitulace stavby'!E11="","",'Rekapitulace stavby'!E11)</f>
        <v xml:space="preserve"> </v>
      </c>
      <c r="F15" s="44"/>
      <c r="G15" s="44"/>
      <c r="H15" s="44"/>
      <c r="I15" s="144" t="s">
        <v>29</v>
      </c>
      <c r="J15" s="32" t="str">
        <f>IF('Rekapitulace stavby'!AN11="","",'Rekapitulace stavby'!AN11)</f>
        <v/>
      </c>
      <c r="K15" s="48"/>
    </row>
    <row r="16" s="1" customFormat="1" ht="6.96" customHeight="1">
      <c r="B16" s="43"/>
      <c r="C16" s="44"/>
      <c r="D16" s="44"/>
      <c r="E16" s="44"/>
      <c r="F16" s="44"/>
      <c r="G16" s="44"/>
      <c r="H16" s="44"/>
      <c r="I16" s="142"/>
      <c r="J16" s="44"/>
      <c r="K16" s="48"/>
    </row>
    <row r="17" s="1" customFormat="1" ht="14.4" customHeight="1">
      <c r="B17" s="43"/>
      <c r="C17" s="44"/>
      <c r="D17" s="37" t="s">
        <v>30</v>
      </c>
      <c r="E17" s="44"/>
      <c r="F17" s="44"/>
      <c r="G17" s="44"/>
      <c r="H17" s="44"/>
      <c r="I17" s="144" t="s">
        <v>28</v>
      </c>
      <c r="J17" s="32" t="str">
        <f>IF('Rekapitulace stavby'!AN13="Vyplň údaj","",IF('Rekapitulace stavby'!AN13="","",'Rekapitulace stavby'!AN13))</f>
        <v/>
      </c>
      <c r="K17" s="48"/>
    </row>
    <row r="18" s="1" customFormat="1" ht="18" customHeight="1">
      <c r="B18" s="43"/>
      <c r="C18" s="44"/>
      <c r="D18" s="44"/>
      <c r="E18" s="32" t="str">
        <f>IF('Rekapitulace stavby'!E14="Vyplň údaj","",IF('Rekapitulace stavby'!E14="","",'Rekapitulace stavby'!E14))</f>
        <v/>
      </c>
      <c r="F18" s="44"/>
      <c r="G18" s="44"/>
      <c r="H18" s="44"/>
      <c r="I18" s="144" t="s">
        <v>29</v>
      </c>
      <c r="J18" s="32" t="str">
        <f>IF('Rekapitulace stavby'!AN14="Vyplň údaj","",IF('Rekapitulace stavby'!AN14="","",'Rekapitulace stavby'!AN14))</f>
        <v/>
      </c>
      <c r="K18" s="48"/>
    </row>
    <row r="19" s="1" customFormat="1" ht="6.96" customHeight="1">
      <c r="B19" s="43"/>
      <c r="C19" s="44"/>
      <c r="D19" s="44"/>
      <c r="E19" s="44"/>
      <c r="F19" s="44"/>
      <c r="G19" s="44"/>
      <c r="H19" s="44"/>
      <c r="I19" s="142"/>
      <c r="J19" s="44"/>
      <c r="K19" s="48"/>
    </row>
    <row r="20" s="1" customFormat="1" ht="14.4" customHeight="1">
      <c r="B20" s="43"/>
      <c r="C20" s="44"/>
      <c r="D20" s="37" t="s">
        <v>32</v>
      </c>
      <c r="E20" s="44"/>
      <c r="F20" s="44"/>
      <c r="G20" s="44"/>
      <c r="H20" s="44"/>
      <c r="I20" s="144" t="s">
        <v>28</v>
      </c>
      <c r="J20" s="32" t="str">
        <f>IF('Rekapitulace stavby'!AN16="","",'Rekapitulace stavby'!AN16)</f>
        <v/>
      </c>
      <c r="K20" s="48"/>
    </row>
    <row r="21" s="1" customFormat="1" ht="18" customHeight="1">
      <c r="B21" s="43"/>
      <c r="C21" s="44"/>
      <c r="D21" s="44"/>
      <c r="E21" s="32" t="str">
        <f>IF('Rekapitulace stavby'!E17="","",'Rekapitulace stavby'!E17)</f>
        <v xml:space="preserve"> </v>
      </c>
      <c r="F21" s="44"/>
      <c r="G21" s="44"/>
      <c r="H21" s="44"/>
      <c r="I21" s="144" t="s">
        <v>29</v>
      </c>
      <c r="J21" s="32" t="str">
        <f>IF('Rekapitulace stavby'!AN17="","",'Rekapitulace stavby'!AN17)</f>
        <v/>
      </c>
      <c r="K21" s="48"/>
    </row>
    <row r="22" s="1" customFormat="1" ht="6.96" customHeight="1">
      <c r="B22" s="43"/>
      <c r="C22" s="44"/>
      <c r="D22" s="44"/>
      <c r="E22" s="44"/>
      <c r="F22" s="44"/>
      <c r="G22" s="44"/>
      <c r="H22" s="44"/>
      <c r="I22" s="142"/>
      <c r="J22" s="44"/>
      <c r="K22" s="48"/>
    </row>
    <row r="23" s="1" customFormat="1" ht="14.4" customHeight="1">
      <c r="B23" s="43"/>
      <c r="C23" s="44"/>
      <c r="D23" s="37" t="s">
        <v>34</v>
      </c>
      <c r="E23" s="44"/>
      <c r="F23" s="44"/>
      <c r="G23" s="44"/>
      <c r="H23" s="44"/>
      <c r="I23" s="142"/>
      <c r="J23" s="44"/>
      <c r="K23" s="48"/>
    </row>
    <row r="24" s="6" customFormat="1" ht="16.5" customHeight="1">
      <c r="B24" s="146"/>
      <c r="C24" s="147"/>
      <c r="D24" s="147"/>
      <c r="E24" s="41" t="s">
        <v>21</v>
      </c>
      <c r="F24" s="41"/>
      <c r="G24" s="41"/>
      <c r="H24" s="41"/>
      <c r="I24" s="148"/>
      <c r="J24" s="147"/>
      <c r="K24" s="149"/>
    </row>
    <row r="25" s="1" customFormat="1" ht="6.96" customHeight="1">
      <c r="B25" s="43"/>
      <c r="C25" s="44"/>
      <c r="D25" s="44"/>
      <c r="E25" s="44"/>
      <c r="F25" s="44"/>
      <c r="G25" s="44"/>
      <c r="H25" s="44"/>
      <c r="I25" s="142"/>
      <c r="J25" s="44"/>
      <c r="K25" s="48"/>
    </row>
    <row r="26" s="1" customFormat="1" ht="6.96" customHeight="1">
      <c r="B26" s="43"/>
      <c r="C26" s="44"/>
      <c r="D26" s="103"/>
      <c r="E26" s="103"/>
      <c r="F26" s="103"/>
      <c r="G26" s="103"/>
      <c r="H26" s="103"/>
      <c r="I26" s="150"/>
      <c r="J26" s="103"/>
      <c r="K26" s="151"/>
    </row>
    <row r="27" s="1" customFormat="1" ht="25.44" customHeight="1">
      <c r="B27" s="43"/>
      <c r="C27" s="44"/>
      <c r="D27" s="152" t="s">
        <v>35</v>
      </c>
      <c r="E27" s="44"/>
      <c r="F27" s="44"/>
      <c r="G27" s="44"/>
      <c r="H27" s="44"/>
      <c r="I27" s="142"/>
      <c r="J27" s="153">
        <f>ROUND(J86,2)</f>
        <v>0</v>
      </c>
      <c r="K27" s="48"/>
    </row>
    <row r="28" s="1" customFormat="1" ht="6.96" customHeight="1">
      <c r="B28" s="43"/>
      <c r="C28" s="44"/>
      <c r="D28" s="103"/>
      <c r="E28" s="103"/>
      <c r="F28" s="103"/>
      <c r="G28" s="103"/>
      <c r="H28" s="103"/>
      <c r="I28" s="150"/>
      <c r="J28" s="103"/>
      <c r="K28" s="151"/>
    </row>
    <row r="29" s="1" customFormat="1" ht="14.4" customHeight="1">
      <c r="B29" s="43"/>
      <c r="C29" s="44"/>
      <c r="D29" s="44"/>
      <c r="E29" s="44"/>
      <c r="F29" s="49" t="s">
        <v>37</v>
      </c>
      <c r="G29" s="44"/>
      <c r="H29" s="44"/>
      <c r="I29" s="154" t="s">
        <v>36</v>
      </c>
      <c r="J29" s="49" t="s">
        <v>38</v>
      </c>
      <c r="K29" s="48"/>
    </row>
    <row r="30" s="1" customFormat="1" ht="14.4" customHeight="1">
      <c r="B30" s="43"/>
      <c r="C30" s="44"/>
      <c r="D30" s="52" t="s">
        <v>39</v>
      </c>
      <c r="E30" s="52" t="s">
        <v>40</v>
      </c>
      <c r="F30" s="155">
        <f>ROUND(SUM(BE86:BE147), 2)</f>
        <v>0</v>
      </c>
      <c r="G30" s="44"/>
      <c r="H30" s="44"/>
      <c r="I30" s="156">
        <v>0.20999999999999999</v>
      </c>
      <c r="J30" s="155">
        <f>ROUND(ROUND((SUM(BE86:BE147)), 2)*I30, 2)</f>
        <v>0</v>
      </c>
      <c r="K30" s="48"/>
    </row>
    <row r="31" s="1" customFormat="1" ht="14.4" customHeight="1">
      <c r="B31" s="43"/>
      <c r="C31" s="44"/>
      <c r="D31" s="44"/>
      <c r="E31" s="52" t="s">
        <v>41</v>
      </c>
      <c r="F31" s="155">
        <f>ROUND(SUM(BF86:BF147), 2)</f>
        <v>0</v>
      </c>
      <c r="G31" s="44"/>
      <c r="H31" s="44"/>
      <c r="I31" s="156">
        <v>0.14999999999999999</v>
      </c>
      <c r="J31" s="155">
        <f>ROUND(ROUND((SUM(BF86:BF147)), 2)*I31, 2)</f>
        <v>0</v>
      </c>
      <c r="K31" s="48"/>
    </row>
    <row r="32" hidden="1" s="1" customFormat="1" ht="14.4" customHeight="1">
      <c r="B32" s="43"/>
      <c r="C32" s="44"/>
      <c r="D32" s="44"/>
      <c r="E32" s="52" t="s">
        <v>42</v>
      </c>
      <c r="F32" s="155">
        <f>ROUND(SUM(BG86:BG147), 2)</f>
        <v>0</v>
      </c>
      <c r="G32" s="44"/>
      <c r="H32" s="44"/>
      <c r="I32" s="156">
        <v>0.20999999999999999</v>
      </c>
      <c r="J32" s="155">
        <v>0</v>
      </c>
      <c r="K32" s="48"/>
    </row>
    <row r="33" hidden="1" s="1" customFormat="1" ht="14.4" customHeight="1">
      <c r="B33" s="43"/>
      <c r="C33" s="44"/>
      <c r="D33" s="44"/>
      <c r="E33" s="52" t="s">
        <v>43</v>
      </c>
      <c r="F33" s="155">
        <f>ROUND(SUM(BH86:BH147), 2)</f>
        <v>0</v>
      </c>
      <c r="G33" s="44"/>
      <c r="H33" s="44"/>
      <c r="I33" s="156">
        <v>0.14999999999999999</v>
      </c>
      <c r="J33" s="155">
        <v>0</v>
      </c>
      <c r="K33" s="48"/>
    </row>
    <row r="34" hidden="1" s="1" customFormat="1" ht="14.4" customHeight="1">
      <c r="B34" s="43"/>
      <c r="C34" s="44"/>
      <c r="D34" s="44"/>
      <c r="E34" s="52" t="s">
        <v>44</v>
      </c>
      <c r="F34" s="155">
        <f>ROUND(SUM(BI86:BI147), 2)</f>
        <v>0</v>
      </c>
      <c r="G34" s="44"/>
      <c r="H34" s="44"/>
      <c r="I34" s="156">
        <v>0</v>
      </c>
      <c r="J34" s="155">
        <v>0</v>
      </c>
      <c r="K34" s="48"/>
    </row>
    <row r="35" s="1" customFormat="1" ht="6.96" customHeight="1">
      <c r="B35" s="43"/>
      <c r="C35" s="44"/>
      <c r="D35" s="44"/>
      <c r="E35" s="44"/>
      <c r="F35" s="44"/>
      <c r="G35" s="44"/>
      <c r="H35" s="44"/>
      <c r="I35" s="142"/>
      <c r="J35" s="44"/>
      <c r="K35" s="48"/>
    </row>
    <row r="36" s="1" customFormat="1" ht="25.44" customHeight="1">
      <c r="B36" s="43"/>
      <c r="C36" s="157"/>
      <c r="D36" s="158" t="s">
        <v>45</v>
      </c>
      <c r="E36" s="95"/>
      <c r="F36" s="95"/>
      <c r="G36" s="159" t="s">
        <v>46</v>
      </c>
      <c r="H36" s="160" t="s">
        <v>47</v>
      </c>
      <c r="I36" s="161"/>
      <c r="J36" s="162">
        <f>SUM(J27:J34)</f>
        <v>0</v>
      </c>
      <c r="K36" s="163"/>
    </row>
    <row r="37" s="1" customFormat="1" ht="14.4" customHeight="1">
      <c r="B37" s="64"/>
      <c r="C37" s="65"/>
      <c r="D37" s="65"/>
      <c r="E37" s="65"/>
      <c r="F37" s="65"/>
      <c r="G37" s="65"/>
      <c r="H37" s="65"/>
      <c r="I37" s="164"/>
      <c r="J37" s="65"/>
      <c r="K37" s="66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3"/>
      <c r="C42" s="27" t="s">
        <v>119</v>
      </c>
      <c r="D42" s="44"/>
      <c r="E42" s="44"/>
      <c r="F42" s="44"/>
      <c r="G42" s="44"/>
      <c r="H42" s="44"/>
      <c r="I42" s="142"/>
      <c r="J42" s="44"/>
      <c r="K42" s="48"/>
    </row>
    <row r="43" s="1" customFormat="1" ht="6.96" customHeight="1">
      <c r="B43" s="43"/>
      <c r="C43" s="44"/>
      <c r="D43" s="44"/>
      <c r="E43" s="44"/>
      <c r="F43" s="44"/>
      <c r="G43" s="44"/>
      <c r="H43" s="44"/>
      <c r="I43" s="142"/>
      <c r="J43" s="44"/>
      <c r="K43" s="48"/>
    </row>
    <row r="44" s="1" customFormat="1" ht="14.4" customHeight="1">
      <c r="B44" s="43"/>
      <c r="C44" s="37" t="s">
        <v>18</v>
      </c>
      <c r="D44" s="44"/>
      <c r="E44" s="44"/>
      <c r="F44" s="44"/>
      <c r="G44" s="44"/>
      <c r="H44" s="44"/>
      <c r="I44" s="142"/>
      <c r="J44" s="44"/>
      <c r="K44" s="48"/>
    </row>
    <row r="45" s="1" customFormat="1" ht="16.5" customHeight="1">
      <c r="B45" s="43"/>
      <c r="C45" s="44"/>
      <c r="D45" s="44"/>
      <c r="E45" s="141" t="str">
        <f>E7</f>
        <v>Posílení rekreační funkce obecních lesů Čížová</v>
      </c>
      <c r="F45" s="37"/>
      <c r="G45" s="37"/>
      <c r="H45" s="37"/>
      <c r="I45" s="142"/>
      <c r="J45" s="44"/>
      <c r="K45" s="48"/>
    </row>
    <row r="46" s="1" customFormat="1" ht="14.4" customHeight="1">
      <c r="B46" s="43"/>
      <c r="C46" s="37" t="s">
        <v>106</v>
      </c>
      <c r="D46" s="44"/>
      <c r="E46" s="44"/>
      <c r="F46" s="44"/>
      <c r="G46" s="44"/>
      <c r="H46" s="44"/>
      <c r="I46" s="142"/>
      <c r="J46" s="44"/>
      <c r="K46" s="48"/>
    </row>
    <row r="47" s="1" customFormat="1" ht="17.25" customHeight="1">
      <c r="B47" s="43"/>
      <c r="C47" s="44"/>
      <c r="D47" s="44"/>
      <c r="E47" s="143" t="str">
        <f>E9</f>
        <v>01 - Stezka pro turisty Borečnice</v>
      </c>
      <c r="F47" s="44"/>
      <c r="G47" s="44"/>
      <c r="H47" s="44"/>
      <c r="I47" s="142"/>
      <c r="J47" s="44"/>
      <c r="K47" s="48"/>
    </row>
    <row r="48" s="1" customFormat="1" ht="6.96" customHeight="1">
      <c r="B48" s="43"/>
      <c r="C48" s="44"/>
      <c r="D48" s="44"/>
      <c r="E48" s="44"/>
      <c r="F48" s="44"/>
      <c r="G48" s="44"/>
      <c r="H48" s="44"/>
      <c r="I48" s="142"/>
      <c r="J48" s="44"/>
      <c r="K48" s="48"/>
    </row>
    <row r="49" s="1" customFormat="1" ht="18" customHeight="1">
      <c r="B49" s="43"/>
      <c r="C49" s="37" t="s">
        <v>23</v>
      </c>
      <c r="D49" s="44"/>
      <c r="E49" s="44"/>
      <c r="F49" s="32" t="str">
        <f>F12</f>
        <v xml:space="preserve"> </v>
      </c>
      <c r="G49" s="44"/>
      <c r="H49" s="44"/>
      <c r="I49" s="144" t="s">
        <v>25</v>
      </c>
      <c r="J49" s="145" t="str">
        <f>IF(J12="","",J12)</f>
        <v>4. 3. 2019</v>
      </c>
      <c r="K49" s="48"/>
    </row>
    <row r="50" s="1" customFormat="1" ht="6.96" customHeight="1">
      <c r="B50" s="43"/>
      <c r="C50" s="44"/>
      <c r="D50" s="44"/>
      <c r="E50" s="44"/>
      <c r="F50" s="44"/>
      <c r="G50" s="44"/>
      <c r="H50" s="44"/>
      <c r="I50" s="142"/>
      <c r="J50" s="44"/>
      <c r="K50" s="48"/>
    </row>
    <row r="51" s="1" customFormat="1">
      <c r="B51" s="43"/>
      <c r="C51" s="37" t="s">
        <v>27</v>
      </c>
      <c r="D51" s="44"/>
      <c r="E51" s="44"/>
      <c r="F51" s="32" t="str">
        <f>E15</f>
        <v xml:space="preserve"> </v>
      </c>
      <c r="G51" s="44"/>
      <c r="H51" s="44"/>
      <c r="I51" s="144" t="s">
        <v>32</v>
      </c>
      <c r="J51" s="41" t="str">
        <f>E21</f>
        <v xml:space="preserve"> </v>
      </c>
      <c r="K51" s="48"/>
    </row>
    <row r="52" s="1" customFormat="1" ht="14.4" customHeight="1">
      <c r="B52" s="43"/>
      <c r="C52" s="37" t="s">
        <v>30</v>
      </c>
      <c r="D52" s="44"/>
      <c r="E52" s="44"/>
      <c r="F52" s="32" t="str">
        <f>IF(E18="","",E18)</f>
        <v/>
      </c>
      <c r="G52" s="44"/>
      <c r="H52" s="44"/>
      <c r="I52" s="142"/>
      <c r="J52" s="169"/>
      <c r="K52" s="48"/>
    </row>
    <row r="53" s="1" customFormat="1" ht="10.32" customHeight="1">
      <c r="B53" s="43"/>
      <c r="C53" s="44"/>
      <c r="D53" s="44"/>
      <c r="E53" s="44"/>
      <c r="F53" s="44"/>
      <c r="G53" s="44"/>
      <c r="H53" s="44"/>
      <c r="I53" s="142"/>
      <c r="J53" s="44"/>
      <c r="K53" s="48"/>
    </row>
    <row r="54" s="1" customFormat="1" ht="29.28" customHeight="1">
      <c r="B54" s="43"/>
      <c r="C54" s="170" t="s">
        <v>120</v>
      </c>
      <c r="D54" s="157"/>
      <c r="E54" s="157"/>
      <c r="F54" s="157"/>
      <c r="G54" s="157"/>
      <c r="H54" s="157"/>
      <c r="I54" s="171"/>
      <c r="J54" s="172" t="s">
        <v>121</v>
      </c>
      <c r="K54" s="173"/>
    </row>
    <row r="55" s="1" customFormat="1" ht="10.32" customHeight="1">
      <c r="B55" s="43"/>
      <c r="C55" s="44"/>
      <c r="D55" s="44"/>
      <c r="E55" s="44"/>
      <c r="F55" s="44"/>
      <c r="G55" s="44"/>
      <c r="H55" s="44"/>
      <c r="I55" s="142"/>
      <c r="J55" s="44"/>
      <c r="K55" s="48"/>
    </row>
    <row r="56" s="1" customFormat="1" ht="29.28" customHeight="1">
      <c r="B56" s="43"/>
      <c r="C56" s="174" t="s">
        <v>122</v>
      </c>
      <c r="D56" s="44"/>
      <c r="E56" s="44"/>
      <c r="F56" s="44"/>
      <c r="G56" s="44"/>
      <c r="H56" s="44"/>
      <c r="I56" s="142"/>
      <c r="J56" s="153">
        <f>J86</f>
        <v>0</v>
      </c>
      <c r="K56" s="48"/>
      <c r="AU56" s="21" t="s">
        <v>123</v>
      </c>
    </row>
    <row r="57" s="7" customFormat="1" ht="24.96" customHeight="1">
      <c r="B57" s="175"/>
      <c r="C57" s="176"/>
      <c r="D57" s="177" t="s">
        <v>124</v>
      </c>
      <c r="E57" s="178"/>
      <c r="F57" s="178"/>
      <c r="G57" s="178"/>
      <c r="H57" s="178"/>
      <c r="I57" s="179"/>
      <c r="J57" s="180">
        <f>J87</f>
        <v>0</v>
      </c>
      <c r="K57" s="181"/>
    </row>
    <row r="58" s="8" customFormat="1" ht="19.92" customHeight="1">
      <c r="B58" s="182"/>
      <c r="C58" s="183"/>
      <c r="D58" s="184" t="s">
        <v>125</v>
      </c>
      <c r="E58" s="185"/>
      <c r="F58" s="185"/>
      <c r="G58" s="185"/>
      <c r="H58" s="185"/>
      <c r="I58" s="186"/>
      <c r="J58" s="187">
        <f>J88</f>
        <v>0</v>
      </c>
      <c r="K58" s="188"/>
    </row>
    <row r="59" s="8" customFormat="1" ht="19.92" customHeight="1">
      <c r="B59" s="182"/>
      <c r="C59" s="183"/>
      <c r="D59" s="184" t="s">
        <v>126</v>
      </c>
      <c r="E59" s="185"/>
      <c r="F59" s="185"/>
      <c r="G59" s="185"/>
      <c r="H59" s="185"/>
      <c r="I59" s="186"/>
      <c r="J59" s="187">
        <f>J111</f>
        <v>0</v>
      </c>
      <c r="K59" s="188"/>
    </row>
    <row r="60" s="8" customFormat="1" ht="19.92" customHeight="1">
      <c r="B60" s="182"/>
      <c r="C60" s="183"/>
      <c r="D60" s="184" t="s">
        <v>127</v>
      </c>
      <c r="E60" s="185"/>
      <c r="F60" s="185"/>
      <c r="G60" s="185"/>
      <c r="H60" s="185"/>
      <c r="I60" s="186"/>
      <c r="J60" s="187">
        <f>J114</f>
        <v>0</v>
      </c>
      <c r="K60" s="188"/>
    </row>
    <row r="61" s="8" customFormat="1" ht="19.92" customHeight="1">
      <c r="B61" s="182"/>
      <c r="C61" s="183"/>
      <c r="D61" s="184" t="s">
        <v>128</v>
      </c>
      <c r="E61" s="185"/>
      <c r="F61" s="185"/>
      <c r="G61" s="185"/>
      <c r="H61" s="185"/>
      <c r="I61" s="186"/>
      <c r="J61" s="187">
        <f>J117</f>
        <v>0</v>
      </c>
      <c r="K61" s="188"/>
    </row>
    <row r="62" s="8" customFormat="1" ht="19.92" customHeight="1">
      <c r="B62" s="182"/>
      <c r="C62" s="183"/>
      <c r="D62" s="184" t="s">
        <v>129</v>
      </c>
      <c r="E62" s="185"/>
      <c r="F62" s="185"/>
      <c r="G62" s="185"/>
      <c r="H62" s="185"/>
      <c r="I62" s="186"/>
      <c r="J62" s="187">
        <f>J129</f>
        <v>0</v>
      </c>
      <c r="K62" s="188"/>
    </row>
    <row r="63" s="8" customFormat="1" ht="19.92" customHeight="1">
      <c r="B63" s="182"/>
      <c r="C63" s="183"/>
      <c r="D63" s="184" t="s">
        <v>130</v>
      </c>
      <c r="E63" s="185"/>
      <c r="F63" s="185"/>
      <c r="G63" s="185"/>
      <c r="H63" s="185"/>
      <c r="I63" s="186"/>
      <c r="J63" s="187">
        <f>J132</f>
        <v>0</v>
      </c>
      <c r="K63" s="188"/>
    </row>
    <row r="64" s="8" customFormat="1" ht="19.92" customHeight="1">
      <c r="B64" s="182"/>
      <c r="C64" s="183"/>
      <c r="D64" s="184" t="s">
        <v>131</v>
      </c>
      <c r="E64" s="185"/>
      <c r="F64" s="185"/>
      <c r="G64" s="185"/>
      <c r="H64" s="185"/>
      <c r="I64" s="186"/>
      <c r="J64" s="187">
        <f>J143</f>
        <v>0</v>
      </c>
      <c r="K64" s="188"/>
    </row>
    <row r="65" s="7" customFormat="1" ht="24.96" customHeight="1">
      <c r="B65" s="175"/>
      <c r="C65" s="176"/>
      <c r="D65" s="177" t="s">
        <v>132</v>
      </c>
      <c r="E65" s="178"/>
      <c r="F65" s="178"/>
      <c r="G65" s="178"/>
      <c r="H65" s="178"/>
      <c r="I65" s="179"/>
      <c r="J65" s="180">
        <f>J145</f>
        <v>0</v>
      </c>
      <c r="K65" s="181"/>
    </row>
    <row r="66" s="8" customFormat="1" ht="19.92" customHeight="1">
      <c r="B66" s="182"/>
      <c r="C66" s="183"/>
      <c r="D66" s="184" t="s">
        <v>133</v>
      </c>
      <c r="E66" s="185"/>
      <c r="F66" s="185"/>
      <c r="G66" s="185"/>
      <c r="H66" s="185"/>
      <c r="I66" s="186"/>
      <c r="J66" s="187">
        <f>J146</f>
        <v>0</v>
      </c>
      <c r="K66" s="188"/>
    </row>
    <row r="67" s="1" customFormat="1" ht="21.84" customHeight="1">
      <c r="B67" s="43"/>
      <c r="C67" s="44"/>
      <c r="D67" s="44"/>
      <c r="E67" s="44"/>
      <c r="F67" s="44"/>
      <c r="G67" s="44"/>
      <c r="H67" s="44"/>
      <c r="I67" s="142"/>
      <c r="J67" s="44"/>
      <c r="K67" s="48"/>
    </row>
    <row r="68" s="1" customFormat="1" ht="6.96" customHeight="1">
      <c r="B68" s="64"/>
      <c r="C68" s="65"/>
      <c r="D68" s="65"/>
      <c r="E68" s="65"/>
      <c r="F68" s="65"/>
      <c r="G68" s="65"/>
      <c r="H68" s="65"/>
      <c r="I68" s="164"/>
      <c r="J68" s="65"/>
      <c r="K68" s="66"/>
    </row>
    <row r="72" s="1" customFormat="1" ht="6.96" customHeight="1">
      <c r="B72" s="67"/>
      <c r="C72" s="68"/>
      <c r="D72" s="68"/>
      <c r="E72" s="68"/>
      <c r="F72" s="68"/>
      <c r="G72" s="68"/>
      <c r="H72" s="68"/>
      <c r="I72" s="167"/>
      <c r="J72" s="68"/>
      <c r="K72" s="68"/>
      <c r="L72" s="69"/>
    </row>
    <row r="73" s="1" customFormat="1" ht="36.96" customHeight="1">
      <c r="B73" s="43"/>
      <c r="C73" s="70" t="s">
        <v>134</v>
      </c>
      <c r="D73" s="71"/>
      <c r="E73" s="71"/>
      <c r="F73" s="71"/>
      <c r="G73" s="71"/>
      <c r="H73" s="71"/>
      <c r="I73" s="189"/>
      <c r="J73" s="71"/>
      <c r="K73" s="71"/>
      <c r="L73" s="69"/>
    </row>
    <row r="74" s="1" customFormat="1" ht="6.96" customHeight="1">
      <c r="B74" s="43"/>
      <c r="C74" s="71"/>
      <c r="D74" s="71"/>
      <c r="E74" s="71"/>
      <c r="F74" s="71"/>
      <c r="G74" s="71"/>
      <c r="H74" s="71"/>
      <c r="I74" s="189"/>
      <c r="J74" s="71"/>
      <c r="K74" s="71"/>
      <c r="L74" s="69"/>
    </row>
    <row r="75" s="1" customFormat="1" ht="14.4" customHeight="1">
      <c r="B75" s="43"/>
      <c r="C75" s="73" t="s">
        <v>18</v>
      </c>
      <c r="D75" s="71"/>
      <c r="E75" s="71"/>
      <c r="F75" s="71"/>
      <c r="G75" s="71"/>
      <c r="H75" s="71"/>
      <c r="I75" s="189"/>
      <c r="J75" s="71"/>
      <c r="K75" s="71"/>
      <c r="L75" s="69"/>
    </row>
    <row r="76" s="1" customFormat="1" ht="16.5" customHeight="1">
      <c r="B76" s="43"/>
      <c r="C76" s="71"/>
      <c r="D76" s="71"/>
      <c r="E76" s="190" t="str">
        <f>E7</f>
        <v>Posílení rekreační funkce obecních lesů Čížová</v>
      </c>
      <c r="F76" s="73"/>
      <c r="G76" s="73"/>
      <c r="H76" s="73"/>
      <c r="I76" s="189"/>
      <c r="J76" s="71"/>
      <c r="K76" s="71"/>
      <c r="L76" s="69"/>
    </row>
    <row r="77" s="1" customFormat="1" ht="14.4" customHeight="1">
      <c r="B77" s="43"/>
      <c r="C77" s="73" t="s">
        <v>106</v>
      </c>
      <c r="D77" s="71"/>
      <c r="E77" s="71"/>
      <c r="F77" s="71"/>
      <c r="G77" s="71"/>
      <c r="H77" s="71"/>
      <c r="I77" s="189"/>
      <c r="J77" s="71"/>
      <c r="K77" s="71"/>
      <c r="L77" s="69"/>
    </row>
    <row r="78" s="1" customFormat="1" ht="17.25" customHeight="1">
      <c r="B78" s="43"/>
      <c r="C78" s="71"/>
      <c r="D78" s="71"/>
      <c r="E78" s="79" t="str">
        <f>E9</f>
        <v>01 - Stezka pro turisty Borečnice</v>
      </c>
      <c r="F78" s="71"/>
      <c r="G78" s="71"/>
      <c r="H78" s="71"/>
      <c r="I78" s="189"/>
      <c r="J78" s="71"/>
      <c r="K78" s="71"/>
      <c r="L78" s="69"/>
    </row>
    <row r="79" s="1" customFormat="1" ht="6.96" customHeight="1">
      <c r="B79" s="43"/>
      <c r="C79" s="71"/>
      <c r="D79" s="71"/>
      <c r="E79" s="71"/>
      <c r="F79" s="71"/>
      <c r="G79" s="71"/>
      <c r="H79" s="71"/>
      <c r="I79" s="189"/>
      <c r="J79" s="71"/>
      <c r="K79" s="71"/>
      <c r="L79" s="69"/>
    </row>
    <row r="80" s="1" customFormat="1" ht="18" customHeight="1">
      <c r="B80" s="43"/>
      <c r="C80" s="73" t="s">
        <v>23</v>
      </c>
      <c r="D80" s="71"/>
      <c r="E80" s="71"/>
      <c r="F80" s="191" t="str">
        <f>F12</f>
        <v xml:space="preserve"> </v>
      </c>
      <c r="G80" s="71"/>
      <c r="H80" s="71"/>
      <c r="I80" s="192" t="s">
        <v>25</v>
      </c>
      <c r="J80" s="82" t="str">
        <f>IF(J12="","",J12)</f>
        <v>4. 3. 2019</v>
      </c>
      <c r="K80" s="71"/>
      <c r="L80" s="69"/>
    </row>
    <row r="81" s="1" customFormat="1" ht="6.96" customHeight="1">
      <c r="B81" s="43"/>
      <c r="C81" s="71"/>
      <c r="D81" s="71"/>
      <c r="E81" s="71"/>
      <c r="F81" s="71"/>
      <c r="G81" s="71"/>
      <c r="H81" s="71"/>
      <c r="I81" s="189"/>
      <c r="J81" s="71"/>
      <c r="K81" s="71"/>
      <c r="L81" s="69"/>
    </row>
    <row r="82" s="1" customFormat="1">
      <c r="B82" s="43"/>
      <c r="C82" s="73" t="s">
        <v>27</v>
      </c>
      <c r="D82" s="71"/>
      <c r="E82" s="71"/>
      <c r="F82" s="191" t="str">
        <f>E15</f>
        <v xml:space="preserve"> </v>
      </c>
      <c r="G82" s="71"/>
      <c r="H82" s="71"/>
      <c r="I82" s="192" t="s">
        <v>32</v>
      </c>
      <c r="J82" s="191" t="str">
        <f>E21</f>
        <v xml:space="preserve"> </v>
      </c>
      <c r="K82" s="71"/>
      <c r="L82" s="69"/>
    </row>
    <row r="83" s="1" customFormat="1" ht="14.4" customHeight="1">
      <c r="B83" s="43"/>
      <c r="C83" s="73" t="s">
        <v>30</v>
      </c>
      <c r="D83" s="71"/>
      <c r="E83" s="71"/>
      <c r="F83" s="191" t="str">
        <f>IF(E18="","",E18)</f>
        <v/>
      </c>
      <c r="G83" s="71"/>
      <c r="H83" s="71"/>
      <c r="I83" s="189"/>
      <c r="J83" s="71"/>
      <c r="K83" s="71"/>
      <c r="L83" s="69"/>
    </row>
    <row r="84" s="1" customFormat="1" ht="10.32" customHeight="1">
      <c r="B84" s="43"/>
      <c r="C84" s="71"/>
      <c r="D84" s="71"/>
      <c r="E84" s="71"/>
      <c r="F84" s="71"/>
      <c r="G84" s="71"/>
      <c r="H84" s="71"/>
      <c r="I84" s="189"/>
      <c r="J84" s="71"/>
      <c r="K84" s="71"/>
      <c r="L84" s="69"/>
    </row>
    <row r="85" s="9" customFormat="1" ht="29.28" customHeight="1">
      <c r="B85" s="193"/>
      <c r="C85" s="194" t="s">
        <v>135</v>
      </c>
      <c r="D85" s="195" t="s">
        <v>54</v>
      </c>
      <c r="E85" s="195" t="s">
        <v>50</v>
      </c>
      <c r="F85" s="195" t="s">
        <v>136</v>
      </c>
      <c r="G85" s="195" t="s">
        <v>137</v>
      </c>
      <c r="H85" s="195" t="s">
        <v>138</v>
      </c>
      <c r="I85" s="196" t="s">
        <v>139</v>
      </c>
      <c r="J85" s="195" t="s">
        <v>121</v>
      </c>
      <c r="K85" s="197" t="s">
        <v>140</v>
      </c>
      <c r="L85" s="198"/>
      <c r="M85" s="99" t="s">
        <v>141</v>
      </c>
      <c r="N85" s="100" t="s">
        <v>39</v>
      </c>
      <c r="O85" s="100" t="s">
        <v>142</v>
      </c>
      <c r="P85" s="100" t="s">
        <v>143</v>
      </c>
      <c r="Q85" s="100" t="s">
        <v>144</v>
      </c>
      <c r="R85" s="100" t="s">
        <v>145</v>
      </c>
      <c r="S85" s="100" t="s">
        <v>146</v>
      </c>
      <c r="T85" s="101" t="s">
        <v>147</v>
      </c>
    </row>
    <row r="86" s="1" customFormat="1" ht="29.28" customHeight="1">
      <c r="B86" s="43"/>
      <c r="C86" s="105" t="s">
        <v>122</v>
      </c>
      <c r="D86" s="71"/>
      <c r="E86" s="71"/>
      <c r="F86" s="71"/>
      <c r="G86" s="71"/>
      <c r="H86" s="71"/>
      <c r="I86" s="189"/>
      <c r="J86" s="199">
        <f>BK86</f>
        <v>0</v>
      </c>
      <c r="K86" s="71"/>
      <c r="L86" s="69"/>
      <c r="M86" s="102"/>
      <c r="N86" s="103"/>
      <c r="O86" s="103"/>
      <c r="P86" s="200">
        <f>P87+P145</f>
        <v>0</v>
      </c>
      <c r="Q86" s="103"/>
      <c r="R86" s="200">
        <f>R87+R145</f>
        <v>642.71034411999995</v>
      </c>
      <c r="S86" s="103"/>
      <c r="T86" s="201">
        <f>T87+T145</f>
        <v>0</v>
      </c>
      <c r="AT86" s="21" t="s">
        <v>68</v>
      </c>
      <c r="AU86" s="21" t="s">
        <v>123</v>
      </c>
      <c r="BK86" s="202">
        <f>BK87+BK145</f>
        <v>0</v>
      </c>
    </row>
    <row r="87" s="10" customFormat="1" ht="37.44001" customHeight="1">
      <c r="B87" s="203"/>
      <c r="C87" s="204"/>
      <c r="D87" s="205" t="s">
        <v>68</v>
      </c>
      <c r="E87" s="206" t="s">
        <v>148</v>
      </c>
      <c r="F87" s="206" t="s">
        <v>149</v>
      </c>
      <c r="G87" s="204"/>
      <c r="H87" s="204"/>
      <c r="I87" s="207"/>
      <c r="J87" s="208">
        <f>BK87</f>
        <v>0</v>
      </c>
      <c r="K87" s="204"/>
      <c r="L87" s="209"/>
      <c r="M87" s="210"/>
      <c r="N87" s="211"/>
      <c r="O87" s="211"/>
      <c r="P87" s="212">
        <f>P88+P111+P114+P117+P129+P132+P143</f>
        <v>0</v>
      </c>
      <c r="Q87" s="211"/>
      <c r="R87" s="212">
        <f>R88+R111+R114+R117+R129+R132+R143</f>
        <v>642.71034411999995</v>
      </c>
      <c r="S87" s="211"/>
      <c r="T87" s="213">
        <f>T88+T111+T114+T117+T129+T132+T143</f>
        <v>0</v>
      </c>
      <c r="AR87" s="214" t="s">
        <v>77</v>
      </c>
      <c r="AT87" s="215" t="s">
        <v>68</v>
      </c>
      <c r="AU87" s="215" t="s">
        <v>69</v>
      </c>
      <c r="AY87" s="214" t="s">
        <v>150</v>
      </c>
      <c r="BK87" s="216">
        <f>BK88+BK111+BK114+BK117+BK129+BK132+BK143</f>
        <v>0</v>
      </c>
    </row>
    <row r="88" s="10" customFormat="1" ht="19.92" customHeight="1">
      <c r="B88" s="203"/>
      <c r="C88" s="204"/>
      <c r="D88" s="205" t="s">
        <v>68</v>
      </c>
      <c r="E88" s="217" t="s">
        <v>77</v>
      </c>
      <c r="F88" s="217" t="s">
        <v>151</v>
      </c>
      <c r="G88" s="204"/>
      <c r="H88" s="204"/>
      <c r="I88" s="207"/>
      <c r="J88" s="218">
        <f>BK88</f>
        <v>0</v>
      </c>
      <c r="K88" s="204"/>
      <c r="L88" s="209"/>
      <c r="M88" s="210"/>
      <c r="N88" s="211"/>
      <c r="O88" s="211"/>
      <c r="P88" s="212">
        <f>SUM(P89:P110)</f>
        <v>0</v>
      </c>
      <c r="Q88" s="211"/>
      <c r="R88" s="212">
        <f>SUM(R89:R110)</f>
        <v>0</v>
      </c>
      <c r="S88" s="211"/>
      <c r="T88" s="213">
        <f>SUM(T89:T110)</f>
        <v>0</v>
      </c>
      <c r="AR88" s="214" t="s">
        <v>77</v>
      </c>
      <c r="AT88" s="215" t="s">
        <v>68</v>
      </c>
      <c r="AU88" s="215" t="s">
        <v>77</v>
      </c>
      <c r="AY88" s="214" t="s">
        <v>150</v>
      </c>
      <c r="BK88" s="216">
        <f>SUM(BK89:BK110)</f>
        <v>0</v>
      </c>
    </row>
    <row r="89" s="1" customFormat="1" ht="25.5" customHeight="1">
      <c r="B89" s="43"/>
      <c r="C89" s="219" t="s">
        <v>77</v>
      </c>
      <c r="D89" s="219" t="s">
        <v>152</v>
      </c>
      <c r="E89" s="220" t="s">
        <v>153</v>
      </c>
      <c r="F89" s="221" t="s">
        <v>154</v>
      </c>
      <c r="G89" s="222" t="s">
        <v>155</v>
      </c>
      <c r="H89" s="223">
        <v>520</v>
      </c>
      <c r="I89" s="224"/>
      <c r="J89" s="225">
        <f>ROUND(I89*H89,2)</f>
        <v>0</v>
      </c>
      <c r="K89" s="221" t="s">
        <v>156</v>
      </c>
      <c r="L89" s="69"/>
      <c r="M89" s="226" t="s">
        <v>21</v>
      </c>
      <c r="N89" s="227" t="s">
        <v>40</v>
      </c>
      <c r="O89" s="44"/>
      <c r="P89" s="228">
        <f>O89*H89</f>
        <v>0</v>
      </c>
      <c r="Q89" s="228">
        <v>0</v>
      </c>
      <c r="R89" s="228">
        <f>Q89*H89</f>
        <v>0</v>
      </c>
      <c r="S89" s="228">
        <v>0</v>
      </c>
      <c r="T89" s="229">
        <f>S89*H89</f>
        <v>0</v>
      </c>
      <c r="AR89" s="21" t="s">
        <v>157</v>
      </c>
      <c r="AT89" s="21" t="s">
        <v>152</v>
      </c>
      <c r="AU89" s="21" t="s">
        <v>79</v>
      </c>
      <c r="AY89" s="21" t="s">
        <v>150</v>
      </c>
      <c r="BE89" s="230">
        <f>IF(N89="základní",J89,0)</f>
        <v>0</v>
      </c>
      <c r="BF89" s="230">
        <f>IF(N89="snížená",J89,0)</f>
        <v>0</v>
      </c>
      <c r="BG89" s="230">
        <f>IF(N89="zákl. přenesená",J89,0)</f>
        <v>0</v>
      </c>
      <c r="BH89" s="230">
        <f>IF(N89="sníž. přenesená",J89,0)</f>
        <v>0</v>
      </c>
      <c r="BI89" s="230">
        <f>IF(N89="nulová",J89,0)</f>
        <v>0</v>
      </c>
      <c r="BJ89" s="21" t="s">
        <v>77</v>
      </c>
      <c r="BK89" s="230">
        <f>ROUND(I89*H89,2)</f>
        <v>0</v>
      </c>
      <c r="BL89" s="21" t="s">
        <v>157</v>
      </c>
      <c r="BM89" s="21" t="s">
        <v>158</v>
      </c>
    </row>
    <row r="90" s="11" customFormat="1">
      <c r="B90" s="231"/>
      <c r="C90" s="232"/>
      <c r="D90" s="233" t="s">
        <v>159</v>
      </c>
      <c r="E90" s="234" t="s">
        <v>98</v>
      </c>
      <c r="F90" s="235" t="s">
        <v>160</v>
      </c>
      <c r="G90" s="232"/>
      <c r="H90" s="236">
        <v>520</v>
      </c>
      <c r="I90" s="237"/>
      <c r="J90" s="232"/>
      <c r="K90" s="232"/>
      <c r="L90" s="238"/>
      <c r="M90" s="239"/>
      <c r="N90" s="240"/>
      <c r="O90" s="240"/>
      <c r="P90" s="240"/>
      <c r="Q90" s="240"/>
      <c r="R90" s="240"/>
      <c r="S90" s="240"/>
      <c r="T90" s="241"/>
      <c r="AT90" s="242" t="s">
        <v>159</v>
      </c>
      <c r="AU90" s="242" t="s">
        <v>79</v>
      </c>
      <c r="AV90" s="11" t="s">
        <v>79</v>
      </c>
      <c r="AW90" s="11" t="s">
        <v>33</v>
      </c>
      <c r="AX90" s="11" t="s">
        <v>77</v>
      </c>
      <c r="AY90" s="242" t="s">
        <v>150</v>
      </c>
    </row>
    <row r="91" s="1" customFormat="1" ht="16.5" customHeight="1">
      <c r="B91" s="43"/>
      <c r="C91" s="219" t="s">
        <v>79</v>
      </c>
      <c r="D91" s="219" t="s">
        <v>152</v>
      </c>
      <c r="E91" s="220" t="s">
        <v>161</v>
      </c>
      <c r="F91" s="221" t="s">
        <v>162</v>
      </c>
      <c r="G91" s="222" t="s">
        <v>163</v>
      </c>
      <c r="H91" s="223">
        <v>2.6000000000000001</v>
      </c>
      <c r="I91" s="224"/>
      <c r="J91" s="225">
        <f>ROUND(I91*H91,2)</f>
        <v>0</v>
      </c>
      <c r="K91" s="221" t="s">
        <v>156</v>
      </c>
      <c r="L91" s="69"/>
      <c r="M91" s="226" t="s">
        <v>21</v>
      </c>
      <c r="N91" s="227" t="s">
        <v>40</v>
      </c>
      <c r="O91" s="44"/>
      <c r="P91" s="228">
        <f>O91*H91</f>
        <v>0</v>
      </c>
      <c r="Q91" s="228">
        <v>0</v>
      </c>
      <c r="R91" s="228">
        <f>Q91*H91</f>
        <v>0</v>
      </c>
      <c r="S91" s="228">
        <v>0</v>
      </c>
      <c r="T91" s="229">
        <f>S91*H91</f>
        <v>0</v>
      </c>
      <c r="AR91" s="21" t="s">
        <v>157</v>
      </c>
      <c r="AT91" s="21" t="s">
        <v>152</v>
      </c>
      <c r="AU91" s="21" t="s">
        <v>79</v>
      </c>
      <c r="AY91" s="21" t="s">
        <v>150</v>
      </c>
      <c r="BE91" s="230">
        <f>IF(N91="základní",J91,0)</f>
        <v>0</v>
      </c>
      <c r="BF91" s="230">
        <f>IF(N91="snížená",J91,0)</f>
        <v>0</v>
      </c>
      <c r="BG91" s="230">
        <f>IF(N91="zákl. přenesená",J91,0)</f>
        <v>0</v>
      </c>
      <c r="BH91" s="230">
        <f>IF(N91="sníž. přenesená",J91,0)</f>
        <v>0</v>
      </c>
      <c r="BI91" s="230">
        <f>IF(N91="nulová",J91,0)</f>
        <v>0</v>
      </c>
      <c r="BJ91" s="21" t="s">
        <v>77</v>
      </c>
      <c r="BK91" s="230">
        <f>ROUND(I91*H91,2)</f>
        <v>0</v>
      </c>
      <c r="BL91" s="21" t="s">
        <v>157</v>
      </c>
      <c r="BM91" s="21" t="s">
        <v>164</v>
      </c>
    </row>
    <row r="92" s="11" customFormat="1">
      <c r="B92" s="231"/>
      <c r="C92" s="232"/>
      <c r="D92" s="233" t="s">
        <v>159</v>
      </c>
      <c r="E92" s="234" t="s">
        <v>21</v>
      </c>
      <c r="F92" s="235" t="s">
        <v>165</v>
      </c>
      <c r="G92" s="232"/>
      <c r="H92" s="236">
        <v>2.6000000000000001</v>
      </c>
      <c r="I92" s="237"/>
      <c r="J92" s="232"/>
      <c r="K92" s="232"/>
      <c r="L92" s="238"/>
      <c r="M92" s="239"/>
      <c r="N92" s="240"/>
      <c r="O92" s="240"/>
      <c r="P92" s="240"/>
      <c r="Q92" s="240"/>
      <c r="R92" s="240"/>
      <c r="S92" s="240"/>
      <c r="T92" s="241"/>
      <c r="AT92" s="242" t="s">
        <v>159</v>
      </c>
      <c r="AU92" s="242" t="s">
        <v>79</v>
      </c>
      <c r="AV92" s="11" t="s">
        <v>79</v>
      </c>
      <c r="AW92" s="11" t="s">
        <v>33</v>
      </c>
      <c r="AX92" s="11" t="s">
        <v>77</v>
      </c>
      <c r="AY92" s="242" t="s">
        <v>150</v>
      </c>
    </row>
    <row r="93" s="1" customFormat="1" ht="16.5" customHeight="1">
      <c r="B93" s="43"/>
      <c r="C93" s="219" t="s">
        <v>109</v>
      </c>
      <c r="D93" s="219" t="s">
        <v>152</v>
      </c>
      <c r="E93" s="220" t="s">
        <v>166</v>
      </c>
      <c r="F93" s="221" t="s">
        <v>167</v>
      </c>
      <c r="G93" s="222" t="s">
        <v>163</v>
      </c>
      <c r="H93" s="223">
        <v>55.359999999999999</v>
      </c>
      <c r="I93" s="224"/>
      <c r="J93" s="225">
        <f>ROUND(I93*H93,2)</f>
        <v>0</v>
      </c>
      <c r="K93" s="221" t="s">
        <v>156</v>
      </c>
      <c r="L93" s="69"/>
      <c r="M93" s="226" t="s">
        <v>21</v>
      </c>
      <c r="N93" s="227" t="s">
        <v>40</v>
      </c>
      <c r="O93" s="44"/>
      <c r="P93" s="228">
        <f>O93*H93</f>
        <v>0</v>
      </c>
      <c r="Q93" s="228">
        <v>0</v>
      </c>
      <c r="R93" s="228">
        <f>Q93*H93</f>
        <v>0</v>
      </c>
      <c r="S93" s="228">
        <v>0</v>
      </c>
      <c r="T93" s="229">
        <f>S93*H93</f>
        <v>0</v>
      </c>
      <c r="AR93" s="21" t="s">
        <v>157</v>
      </c>
      <c r="AT93" s="21" t="s">
        <v>152</v>
      </c>
      <c r="AU93" s="21" t="s">
        <v>79</v>
      </c>
      <c r="AY93" s="21" t="s">
        <v>150</v>
      </c>
      <c r="BE93" s="230">
        <f>IF(N93="základní",J93,0)</f>
        <v>0</v>
      </c>
      <c r="BF93" s="230">
        <f>IF(N93="snížená",J93,0)</f>
        <v>0</v>
      </c>
      <c r="BG93" s="230">
        <f>IF(N93="zákl. přenesená",J93,0)</f>
        <v>0</v>
      </c>
      <c r="BH93" s="230">
        <f>IF(N93="sníž. přenesená",J93,0)</f>
        <v>0</v>
      </c>
      <c r="BI93" s="230">
        <f>IF(N93="nulová",J93,0)</f>
        <v>0</v>
      </c>
      <c r="BJ93" s="21" t="s">
        <v>77</v>
      </c>
      <c r="BK93" s="230">
        <f>ROUND(I93*H93,2)</f>
        <v>0</v>
      </c>
      <c r="BL93" s="21" t="s">
        <v>157</v>
      </c>
      <c r="BM93" s="21" t="s">
        <v>168</v>
      </c>
    </row>
    <row r="94" s="11" customFormat="1">
      <c r="B94" s="231"/>
      <c r="C94" s="232"/>
      <c r="D94" s="233" t="s">
        <v>159</v>
      </c>
      <c r="E94" s="234" t="s">
        <v>88</v>
      </c>
      <c r="F94" s="235" t="s">
        <v>90</v>
      </c>
      <c r="G94" s="232"/>
      <c r="H94" s="236">
        <v>260</v>
      </c>
      <c r="I94" s="237"/>
      <c r="J94" s="232"/>
      <c r="K94" s="232"/>
      <c r="L94" s="238"/>
      <c r="M94" s="239"/>
      <c r="N94" s="240"/>
      <c r="O94" s="240"/>
      <c r="P94" s="240"/>
      <c r="Q94" s="240"/>
      <c r="R94" s="240"/>
      <c r="S94" s="240"/>
      <c r="T94" s="241"/>
      <c r="AT94" s="242" t="s">
        <v>159</v>
      </c>
      <c r="AU94" s="242" t="s">
        <v>79</v>
      </c>
      <c r="AV94" s="11" t="s">
        <v>79</v>
      </c>
      <c r="AW94" s="11" t="s">
        <v>33</v>
      </c>
      <c r="AX94" s="11" t="s">
        <v>69</v>
      </c>
      <c r="AY94" s="242" t="s">
        <v>150</v>
      </c>
    </row>
    <row r="95" s="11" customFormat="1">
      <c r="B95" s="231"/>
      <c r="C95" s="232"/>
      <c r="D95" s="233" t="s">
        <v>159</v>
      </c>
      <c r="E95" s="234" t="s">
        <v>91</v>
      </c>
      <c r="F95" s="235" t="s">
        <v>160</v>
      </c>
      <c r="G95" s="232"/>
      <c r="H95" s="236">
        <v>520</v>
      </c>
      <c r="I95" s="237"/>
      <c r="J95" s="232"/>
      <c r="K95" s="232"/>
      <c r="L95" s="238"/>
      <c r="M95" s="239"/>
      <c r="N95" s="240"/>
      <c r="O95" s="240"/>
      <c r="P95" s="240"/>
      <c r="Q95" s="240"/>
      <c r="R95" s="240"/>
      <c r="S95" s="240"/>
      <c r="T95" s="241"/>
      <c r="AT95" s="242" t="s">
        <v>159</v>
      </c>
      <c r="AU95" s="242" t="s">
        <v>79</v>
      </c>
      <c r="AV95" s="11" t="s">
        <v>79</v>
      </c>
      <c r="AW95" s="11" t="s">
        <v>33</v>
      </c>
      <c r="AX95" s="11" t="s">
        <v>69</v>
      </c>
      <c r="AY95" s="242" t="s">
        <v>150</v>
      </c>
    </row>
    <row r="96" s="11" customFormat="1">
      <c r="B96" s="231"/>
      <c r="C96" s="232"/>
      <c r="D96" s="233" t="s">
        <v>159</v>
      </c>
      <c r="E96" s="234" t="s">
        <v>169</v>
      </c>
      <c r="F96" s="235" t="s">
        <v>170</v>
      </c>
      <c r="G96" s="232"/>
      <c r="H96" s="236">
        <v>55.359999999999999</v>
      </c>
      <c r="I96" s="237"/>
      <c r="J96" s="232"/>
      <c r="K96" s="232"/>
      <c r="L96" s="238"/>
      <c r="M96" s="239"/>
      <c r="N96" s="240"/>
      <c r="O96" s="240"/>
      <c r="P96" s="240"/>
      <c r="Q96" s="240"/>
      <c r="R96" s="240"/>
      <c r="S96" s="240"/>
      <c r="T96" s="241"/>
      <c r="AT96" s="242" t="s">
        <v>159</v>
      </c>
      <c r="AU96" s="242" t="s">
        <v>79</v>
      </c>
      <c r="AV96" s="11" t="s">
        <v>79</v>
      </c>
      <c r="AW96" s="11" t="s">
        <v>33</v>
      </c>
      <c r="AX96" s="11" t="s">
        <v>77</v>
      </c>
      <c r="AY96" s="242" t="s">
        <v>150</v>
      </c>
    </row>
    <row r="97" s="1" customFormat="1" ht="16.5" customHeight="1">
      <c r="B97" s="43"/>
      <c r="C97" s="219" t="s">
        <v>157</v>
      </c>
      <c r="D97" s="219" t="s">
        <v>152</v>
      </c>
      <c r="E97" s="220" t="s">
        <v>171</v>
      </c>
      <c r="F97" s="221" t="s">
        <v>172</v>
      </c>
      <c r="G97" s="222" t="s">
        <v>163</v>
      </c>
      <c r="H97" s="223">
        <v>193.75999999999999</v>
      </c>
      <c r="I97" s="224"/>
      <c r="J97" s="225">
        <f>ROUND(I97*H97,2)</f>
        <v>0</v>
      </c>
      <c r="K97" s="221" t="s">
        <v>156</v>
      </c>
      <c r="L97" s="69"/>
      <c r="M97" s="226" t="s">
        <v>21</v>
      </c>
      <c r="N97" s="227" t="s">
        <v>40</v>
      </c>
      <c r="O97" s="44"/>
      <c r="P97" s="228">
        <f>O97*H97</f>
        <v>0</v>
      </c>
      <c r="Q97" s="228">
        <v>0</v>
      </c>
      <c r="R97" s="228">
        <f>Q97*H97</f>
        <v>0</v>
      </c>
      <c r="S97" s="228">
        <v>0</v>
      </c>
      <c r="T97" s="229">
        <f>S97*H97</f>
        <v>0</v>
      </c>
      <c r="AR97" s="21" t="s">
        <v>157</v>
      </c>
      <c r="AT97" s="21" t="s">
        <v>152</v>
      </c>
      <c r="AU97" s="21" t="s">
        <v>79</v>
      </c>
      <c r="AY97" s="21" t="s">
        <v>150</v>
      </c>
      <c r="BE97" s="230">
        <f>IF(N97="základní",J97,0)</f>
        <v>0</v>
      </c>
      <c r="BF97" s="230">
        <f>IF(N97="snížená",J97,0)</f>
        <v>0</v>
      </c>
      <c r="BG97" s="230">
        <f>IF(N97="zákl. přenesená",J97,0)</f>
        <v>0</v>
      </c>
      <c r="BH97" s="230">
        <f>IF(N97="sníž. přenesená",J97,0)</f>
        <v>0</v>
      </c>
      <c r="BI97" s="230">
        <f>IF(N97="nulová",J97,0)</f>
        <v>0</v>
      </c>
      <c r="BJ97" s="21" t="s">
        <v>77</v>
      </c>
      <c r="BK97" s="230">
        <f>ROUND(I97*H97,2)</f>
        <v>0</v>
      </c>
      <c r="BL97" s="21" t="s">
        <v>157</v>
      </c>
      <c r="BM97" s="21" t="s">
        <v>173</v>
      </c>
    </row>
    <row r="98" s="11" customFormat="1">
      <c r="B98" s="231"/>
      <c r="C98" s="232"/>
      <c r="D98" s="233" t="s">
        <v>159</v>
      </c>
      <c r="E98" s="234" t="s">
        <v>95</v>
      </c>
      <c r="F98" s="235" t="s">
        <v>174</v>
      </c>
      <c r="G98" s="232"/>
      <c r="H98" s="236">
        <v>193.75999999999999</v>
      </c>
      <c r="I98" s="237"/>
      <c r="J98" s="232"/>
      <c r="K98" s="232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159</v>
      </c>
      <c r="AU98" s="242" t="s">
        <v>79</v>
      </c>
      <c r="AV98" s="11" t="s">
        <v>79</v>
      </c>
      <c r="AW98" s="11" t="s">
        <v>33</v>
      </c>
      <c r="AX98" s="11" t="s">
        <v>77</v>
      </c>
      <c r="AY98" s="242" t="s">
        <v>150</v>
      </c>
    </row>
    <row r="99" s="1" customFormat="1" ht="16.5" customHeight="1">
      <c r="B99" s="43"/>
      <c r="C99" s="219" t="s">
        <v>175</v>
      </c>
      <c r="D99" s="219" t="s">
        <v>152</v>
      </c>
      <c r="E99" s="220" t="s">
        <v>176</v>
      </c>
      <c r="F99" s="221" t="s">
        <v>177</v>
      </c>
      <c r="G99" s="222" t="s">
        <v>163</v>
      </c>
      <c r="H99" s="223">
        <v>27</v>
      </c>
      <c r="I99" s="224"/>
      <c r="J99" s="225">
        <f>ROUND(I99*H99,2)</f>
        <v>0</v>
      </c>
      <c r="K99" s="221" t="s">
        <v>156</v>
      </c>
      <c r="L99" s="69"/>
      <c r="M99" s="226" t="s">
        <v>21</v>
      </c>
      <c r="N99" s="227" t="s">
        <v>40</v>
      </c>
      <c r="O99" s="44"/>
      <c r="P99" s="228">
        <f>O99*H99</f>
        <v>0</v>
      </c>
      <c r="Q99" s="228">
        <v>0</v>
      </c>
      <c r="R99" s="228">
        <f>Q99*H99</f>
        <v>0</v>
      </c>
      <c r="S99" s="228">
        <v>0</v>
      </c>
      <c r="T99" s="229">
        <f>S99*H99</f>
        <v>0</v>
      </c>
      <c r="AR99" s="21" t="s">
        <v>157</v>
      </c>
      <c r="AT99" s="21" t="s">
        <v>152</v>
      </c>
      <c r="AU99" s="21" t="s">
        <v>79</v>
      </c>
      <c r="AY99" s="21" t="s">
        <v>150</v>
      </c>
      <c r="BE99" s="230">
        <f>IF(N99="základní",J99,0)</f>
        <v>0</v>
      </c>
      <c r="BF99" s="230">
        <f>IF(N99="snížená",J99,0)</f>
        <v>0</v>
      </c>
      <c r="BG99" s="230">
        <f>IF(N99="zákl. přenesená",J99,0)</f>
        <v>0</v>
      </c>
      <c r="BH99" s="230">
        <f>IF(N99="sníž. přenesená",J99,0)</f>
        <v>0</v>
      </c>
      <c r="BI99" s="230">
        <f>IF(N99="nulová",J99,0)</f>
        <v>0</v>
      </c>
      <c r="BJ99" s="21" t="s">
        <v>77</v>
      </c>
      <c r="BK99" s="230">
        <f>ROUND(I99*H99,2)</f>
        <v>0</v>
      </c>
      <c r="BL99" s="21" t="s">
        <v>157</v>
      </c>
      <c r="BM99" s="21" t="s">
        <v>178</v>
      </c>
    </row>
    <row r="100" s="11" customFormat="1">
      <c r="B100" s="231"/>
      <c r="C100" s="232"/>
      <c r="D100" s="233" t="s">
        <v>159</v>
      </c>
      <c r="E100" s="234" t="s">
        <v>103</v>
      </c>
      <c r="F100" s="235" t="s">
        <v>179</v>
      </c>
      <c r="G100" s="232"/>
      <c r="H100" s="236">
        <v>27</v>
      </c>
      <c r="I100" s="237"/>
      <c r="J100" s="232"/>
      <c r="K100" s="232"/>
      <c r="L100" s="238"/>
      <c r="M100" s="239"/>
      <c r="N100" s="240"/>
      <c r="O100" s="240"/>
      <c r="P100" s="240"/>
      <c r="Q100" s="240"/>
      <c r="R100" s="240"/>
      <c r="S100" s="240"/>
      <c r="T100" s="241"/>
      <c r="AT100" s="242" t="s">
        <v>159</v>
      </c>
      <c r="AU100" s="242" t="s">
        <v>79</v>
      </c>
      <c r="AV100" s="11" t="s">
        <v>79</v>
      </c>
      <c r="AW100" s="11" t="s">
        <v>33</v>
      </c>
      <c r="AX100" s="11" t="s">
        <v>77</v>
      </c>
      <c r="AY100" s="242" t="s">
        <v>150</v>
      </c>
    </row>
    <row r="101" s="1" customFormat="1" ht="16.5" customHeight="1">
      <c r="B101" s="43"/>
      <c r="C101" s="219" t="s">
        <v>180</v>
      </c>
      <c r="D101" s="219" t="s">
        <v>152</v>
      </c>
      <c r="E101" s="220" t="s">
        <v>181</v>
      </c>
      <c r="F101" s="221" t="s">
        <v>182</v>
      </c>
      <c r="G101" s="222" t="s">
        <v>163</v>
      </c>
      <c r="H101" s="223">
        <v>220.75999999999999</v>
      </c>
      <c r="I101" s="224"/>
      <c r="J101" s="225">
        <f>ROUND(I101*H101,2)</f>
        <v>0</v>
      </c>
      <c r="K101" s="221" t="s">
        <v>156</v>
      </c>
      <c r="L101" s="69"/>
      <c r="M101" s="226" t="s">
        <v>21</v>
      </c>
      <c r="N101" s="227" t="s">
        <v>40</v>
      </c>
      <c r="O101" s="44"/>
      <c r="P101" s="228">
        <f>O101*H101</f>
        <v>0</v>
      </c>
      <c r="Q101" s="228">
        <v>0</v>
      </c>
      <c r="R101" s="228">
        <f>Q101*H101</f>
        <v>0</v>
      </c>
      <c r="S101" s="228">
        <v>0</v>
      </c>
      <c r="T101" s="229">
        <f>S101*H101</f>
        <v>0</v>
      </c>
      <c r="AR101" s="21" t="s">
        <v>157</v>
      </c>
      <c r="AT101" s="21" t="s">
        <v>152</v>
      </c>
      <c r="AU101" s="21" t="s">
        <v>79</v>
      </c>
      <c r="AY101" s="21" t="s">
        <v>150</v>
      </c>
      <c r="BE101" s="230">
        <f>IF(N101="základní",J101,0)</f>
        <v>0</v>
      </c>
      <c r="BF101" s="230">
        <f>IF(N101="snížená",J101,0)</f>
        <v>0</v>
      </c>
      <c r="BG101" s="230">
        <f>IF(N101="zákl. přenesená",J101,0)</f>
        <v>0</v>
      </c>
      <c r="BH101" s="230">
        <f>IF(N101="sníž. přenesená",J101,0)</f>
        <v>0</v>
      </c>
      <c r="BI101" s="230">
        <f>IF(N101="nulová",J101,0)</f>
        <v>0</v>
      </c>
      <c r="BJ101" s="21" t="s">
        <v>77</v>
      </c>
      <c r="BK101" s="230">
        <f>ROUND(I101*H101,2)</f>
        <v>0</v>
      </c>
      <c r="BL101" s="21" t="s">
        <v>157</v>
      </c>
      <c r="BM101" s="21" t="s">
        <v>183</v>
      </c>
    </row>
    <row r="102" s="11" customFormat="1">
      <c r="B102" s="231"/>
      <c r="C102" s="232"/>
      <c r="D102" s="233" t="s">
        <v>159</v>
      </c>
      <c r="E102" s="234" t="s">
        <v>111</v>
      </c>
      <c r="F102" s="235" t="s">
        <v>184</v>
      </c>
      <c r="G102" s="232"/>
      <c r="H102" s="236">
        <v>220.75999999999999</v>
      </c>
      <c r="I102" s="237"/>
      <c r="J102" s="232"/>
      <c r="K102" s="232"/>
      <c r="L102" s="238"/>
      <c r="M102" s="239"/>
      <c r="N102" s="240"/>
      <c r="O102" s="240"/>
      <c r="P102" s="240"/>
      <c r="Q102" s="240"/>
      <c r="R102" s="240"/>
      <c r="S102" s="240"/>
      <c r="T102" s="241"/>
      <c r="AT102" s="242" t="s">
        <v>159</v>
      </c>
      <c r="AU102" s="242" t="s">
        <v>79</v>
      </c>
      <c r="AV102" s="11" t="s">
        <v>79</v>
      </c>
      <c r="AW102" s="11" t="s">
        <v>33</v>
      </c>
      <c r="AX102" s="11" t="s">
        <v>77</v>
      </c>
      <c r="AY102" s="242" t="s">
        <v>150</v>
      </c>
    </row>
    <row r="103" s="1" customFormat="1" ht="16.5" customHeight="1">
      <c r="B103" s="43"/>
      <c r="C103" s="219" t="s">
        <v>185</v>
      </c>
      <c r="D103" s="219" t="s">
        <v>152</v>
      </c>
      <c r="E103" s="220" t="s">
        <v>186</v>
      </c>
      <c r="F103" s="221" t="s">
        <v>187</v>
      </c>
      <c r="G103" s="222" t="s">
        <v>163</v>
      </c>
      <c r="H103" s="223">
        <v>220.75999999999999</v>
      </c>
      <c r="I103" s="224"/>
      <c r="J103" s="225">
        <f>ROUND(I103*H103,2)</f>
        <v>0</v>
      </c>
      <c r="K103" s="221" t="s">
        <v>156</v>
      </c>
      <c r="L103" s="69"/>
      <c r="M103" s="226" t="s">
        <v>21</v>
      </c>
      <c r="N103" s="227" t="s">
        <v>40</v>
      </c>
      <c r="O103" s="44"/>
      <c r="P103" s="228">
        <f>O103*H103</f>
        <v>0</v>
      </c>
      <c r="Q103" s="228">
        <v>0</v>
      </c>
      <c r="R103" s="228">
        <f>Q103*H103</f>
        <v>0</v>
      </c>
      <c r="S103" s="228">
        <v>0</v>
      </c>
      <c r="T103" s="229">
        <f>S103*H103</f>
        <v>0</v>
      </c>
      <c r="AR103" s="21" t="s">
        <v>157</v>
      </c>
      <c r="AT103" s="21" t="s">
        <v>152</v>
      </c>
      <c r="AU103" s="21" t="s">
        <v>79</v>
      </c>
      <c r="AY103" s="21" t="s">
        <v>150</v>
      </c>
      <c r="BE103" s="230">
        <f>IF(N103="základní",J103,0)</f>
        <v>0</v>
      </c>
      <c r="BF103" s="230">
        <f>IF(N103="snížená",J103,0)</f>
        <v>0</v>
      </c>
      <c r="BG103" s="230">
        <f>IF(N103="zákl. přenesená",J103,0)</f>
        <v>0</v>
      </c>
      <c r="BH103" s="230">
        <f>IF(N103="sníž. přenesená",J103,0)</f>
        <v>0</v>
      </c>
      <c r="BI103" s="230">
        <f>IF(N103="nulová",J103,0)</f>
        <v>0</v>
      </c>
      <c r="BJ103" s="21" t="s">
        <v>77</v>
      </c>
      <c r="BK103" s="230">
        <f>ROUND(I103*H103,2)</f>
        <v>0</v>
      </c>
      <c r="BL103" s="21" t="s">
        <v>157</v>
      </c>
      <c r="BM103" s="21" t="s">
        <v>188</v>
      </c>
    </row>
    <row r="104" s="11" customFormat="1">
      <c r="B104" s="231"/>
      <c r="C104" s="232"/>
      <c r="D104" s="233" t="s">
        <v>159</v>
      </c>
      <c r="E104" s="234" t="s">
        <v>21</v>
      </c>
      <c r="F104" s="235" t="s">
        <v>111</v>
      </c>
      <c r="G104" s="232"/>
      <c r="H104" s="236">
        <v>220.75999999999999</v>
      </c>
      <c r="I104" s="237"/>
      <c r="J104" s="232"/>
      <c r="K104" s="232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159</v>
      </c>
      <c r="AU104" s="242" t="s">
        <v>79</v>
      </c>
      <c r="AV104" s="11" t="s">
        <v>79</v>
      </c>
      <c r="AW104" s="11" t="s">
        <v>33</v>
      </c>
      <c r="AX104" s="11" t="s">
        <v>77</v>
      </c>
      <c r="AY104" s="242" t="s">
        <v>150</v>
      </c>
    </row>
    <row r="105" s="1" customFormat="1" ht="16.5" customHeight="1">
      <c r="B105" s="43"/>
      <c r="C105" s="219" t="s">
        <v>189</v>
      </c>
      <c r="D105" s="219" t="s">
        <v>152</v>
      </c>
      <c r="E105" s="220" t="s">
        <v>190</v>
      </c>
      <c r="F105" s="221" t="s">
        <v>191</v>
      </c>
      <c r="G105" s="222" t="s">
        <v>163</v>
      </c>
      <c r="H105" s="223">
        <v>220.75999999999999</v>
      </c>
      <c r="I105" s="224"/>
      <c r="J105" s="225">
        <f>ROUND(I105*H105,2)</f>
        <v>0</v>
      </c>
      <c r="K105" s="221" t="s">
        <v>156</v>
      </c>
      <c r="L105" s="69"/>
      <c r="M105" s="226" t="s">
        <v>21</v>
      </c>
      <c r="N105" s="227" t="s">
        <v>40</v>
      </c>
      <c r="O105" s="44"/>
      <c r="P105" s="228">
        <f>O105*H105</f>
        <v>0</v>
      </c>
      <c r="Q105" s="228">
        <v>0</v>
      </c>
      <c r="R105" s="228">
        <f>Q105*H105</f>
        <v>0</v>
      </c>
      <c r="S105" s="228">
        <v>0</v>
      </c>
      <c r="T105" s="229">
        <f>S105*H105</f>
        <v>0</v>
      </c>
      <c r="AR105" s="21" t="s">
        <v>157</v>
      </c>
      <c r="AT105" s="21" t="s">
        <v>152</v>
      </c>
      <c r="AU105" s="21" t="s">
        <v>79</v>
      </c>
      <c r="AY105" s="21" t="s">
        <v>150</v>
      </c>
      <c r="BE105" s="230">
        <f>IF(N105="základní",J105,0)</f>
        <v>0</v>
      </c>
      <c r="BF105" s="230">
        <f>IF(N105="snížená",J105,0)</f>
        <v>0</v>
      </c>
      <c r="BG105" s="230">
        <f>IF(N105="zákl. přenesená",J105,0)</f>
        <v>0</v>
      </c>
      <c r="BH105" s="230">
        <f>IF(N105="sníž. přenesená",J105,0)</f>
        <v>0</v>
      </c>
      <c r="BI105" s="230">
        <f>IF(N105="nulová",J105,0)</f>
        <v>0</v>
      </c>
      <c r="BJ105" s="21" t="s">
        <v>77</v>
      </c>
      <c r="BK105" s="230">
        <f>ROUND(I105*H105,2)</f>
        <v>0</v>
      </c>
      <c r="BL105" s="21" t="s">
        <v>157</v>
      </c>
      <c r="BM105" s="21" t="s">
        <v>192</v>
      </c>
    </row>
    <row r="106" s="11" customFormat="1">
      <c r="B106" s="231"/>
      <c r="C106" s="232"/>
      <c r="D106" s="233" t="s">
        <v>159</v>
      </c>
      <c r="E106" s="234" t="s">
        <v>21</v>
      </c>
      <c r="F106" s="235" t="s">
        <v>111</v>
      </c>
      <c r="G106" s="232"/>
      <c r="H106" s="236">
        <v>220.75999999999999</v>
      </c>
      <c r="I106" s="237"/>
      <c r="J106" s="232"/>
      <c r="K106" s="232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159</v>
      </c>
      <c r="AU106" s="242" t="s">
        <v>79</v>
      </c>
      <c r="AV106" s="11" t="s">
        <v>79</v>
      </c>
      <c r="AW106" s="11" t="s">
        <v>33</v>
      </c>
      <c r="AX106" s="11" t="s">
        <v>77</v>
      </c>
      <c r="AY106" s="242" t="s">
        <v>150</v>
      </c>
    </row>
    <row r="107" s="1" customFormat="1" ht="16.5" customHeight="1">
      <c r="B107" s="43"/>
      <c r="C107" s="219" t="s">
        <v>193</v>
      </c>
      <c r="D107" s="219" t="s">
        <v>152</v>
      </c>
      <c r="E107" s="220" t="s">
        <v>194</v>
      </c>
      <c r="F107" s="221" t="s">
        <v>195</v>
      </c>
      <c r="G107" s="222" t="s">
        <v>155</v>
      </c>
      <c r="H107" s="223">
        <v>553.60000000000002</v>
      </c>
      <c r="I107" s="224"/>
      <c r="J107" s="225">
        <f>ROUND(I107*H107,2)</f>
        <v>0</v>
      </c>
      <c r="K107" s="221" t="s">
        <v>156</v>
      </c>
      <c r="L107" s="69"/>
      <c r="M107" s="226" t="s">
        <v>21</v>
      </c>
      <c r="N107" s="227" t="s">
        <v>40</v>
      </c>
      <c r="O107" s="44"/>
      <c r="P107" s="228">
        <f>O107*H107</f>
        <v>0</v>
      </c>
      <c r="Q107" s="228">
        <v>0</v>
      </c>
      <c r="R107" s="228">
        <f>Q107*H107</f>
        <v>0</v>
      </c>
      <c r="S107" s="228">
        <v>0</v>
      </c>
      <c r="T107" s="229">
        <f>S107*H107</f>
        <v>0</v>
      </c>
      <c r="AR107" s="21" t="s">
        <v>157</v>
      </c>
      <c r="AT107" s="21" t="s">
        <v>152</v>
      </c>
      <c r="AU107" s="21" t="s">
        <v>79</v>
      </c>
      <c r="AY107" s="21" t="s">
        <v>150</v>
      </c>
      <c r="BE107" s="230">
        <f>IF(N107="základní",J107,0)</f>
        <v>0</v>
      </c>
      <c r="BF107" s="230">
        <f>IF(N107="snížená",J107,0)</f>
        <v>0</v>
      </c>
      <c r="BG107" s="230">
        <f>IF(N107="zákl. přenesená",J107,0)</f>
        <v>0</v>
      </c>
      <c r="BH107" s="230">
        <f>IF(N107="sníž. přenesená",J107,0)</f>
        <v>0</v>
      </c>
      <c r="BI107" s="230">
        <f>IF(N107="nulová",J107,0)</f>
        <v>0</v>
      </c>
      <c r="BJ107" s="21" t="s">
        <v>77</v>
      </c>
      <c r="BK107" s="230">
        <f>ROUND(I107*H107,2)</f>
        <v>0</v>
      </c>
      <c r="BL107" s="21" t="s">
        <v>157</v>
      </c>
      <c r="BM107" s="21" t="s">
        <v>196</v>
      </c>
    </row>
    <row r="108" s="11" customFormat="1">
      <c r="B108" s="231"/>
      <c r="C108" s="232"/>
      <c r="D108" s="233" t="s">
        <v>159</v>
      </c>
      <c r="E108" s="234" t="s">
        <v>21</v>
      </c>
      <c r="F108" s="235" t="s">
        <v>197</v>
      </c>
      <c r="G108" s="232"/>
      <c r="H108" s="236">
        <v>553.60000000000002</v>
      </c>
      <c r="I108" s="237"/>
      <c r="J108" s="232"/>
      <c r="K108" s="232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159</v>
      </c>
      <c r="AU108" s="242" t="s">
        <v>79</v>
      </c>
      <c r="AV108" s="11" t="s">
        <v>79</v>
      </c>
      <c r="AW108" s="11" t="s">
        <v>33</v>
      </c>
      <c r="AX108" s="11" t="s">
        <v>77</v>
      </c>
      <c r="AY108" s="242" t="s">
        <v>150</v>
      </c>
    </row>
    <row r="109" s="1" customFormat="1" ht="16.5" customHeight="1">
      <c r="B109" s="43"/>
      <c r="C109" s="219" t="s">
        <v>198</v>
      </c>
      <c r="D109" s="219" t="s">
        <v>152</v>
      </c>
      <c r="E109" s="220" t="s">
        <v>199</v>
      </c>
      <c r="F109" s="221" t="s">
        <v>200</v>
      </c>
      <c r="G109" s="222" t="s">
        <v>155</v>
      </c>
      <c r="H109" s="223">
        <v>520</v>
      </c>
      <c r="I109" s="224"/>
      <c r="J109" s="225">
        <f>ROUND(I109*H109,2)</f>
        <v>0</v>
      </c>
      <c r="K109" s="221" t="s">
        <v>21</v>
      </c>
      <c r="L109" s="69"/>
      <c r="M109" s="226" t="s">
        <v>21</v>
      </c>
      <c r="N109" s="227" t="s">
        <v>40</v>
      </c>
      <c r="O109" s="44"/>
      <c r="P109" s="228">
        <f>O109*H109</f>
        <v>0</v>
      </c>
      <c r="Q109" s="228">
        <v>0</v>
      </c>
      <c r="R109" s="228">
        <f>Q109*H109</f>
        <v>0</v>
      </c>
      <c r="S109" s="228">
        <v>0</v>
      </c>
      <c r="T109" s="229">
        <f>S109*H109</f>
        <v>0</v>
      </c>
      <c r="AR109" s="21" t="s">
        <v>157</v>
      </c>
      <c r="AT109" s="21" t="s">
        <v>152</v>
      </c>
      <c r="AU109" s="21" t="s">
        <v>79</v>
      </c>
      <c r="AY109" s="21" t="s">
        <v>150</v>
      </c>
      <c r="BE109" s="230">
        <f>IF(N109="základní",J109,0)</f>
        <v>0</v>
      </c>
      <c r="BF109" s="230">
        <f>IF(N109="snížená",J109,0)</f>
        <v>0</v>
      </c>
      <c r="BG109" s="230">
        <f>IF(N109="zákl. přenesená",J109,0)</f>
        <v>0</v>
      </c>
      <c r="BH109" s="230">
        <f>IF(N109="sníž. přenesená",J109,0)</f>
        <v>0</v>
      </c>
      <c r="BI109" s="230">
        <f>IF(N109="nulová",J109,0)</f>
        <v>0</v>
      </c>
      <c r="BJ109" s="21" t="s">
        <v>77</v>
      </c>
      <c r="BK109" s="230">
        <f>ROUND(I109*H109,2)</f>
        <v>0</v>
      </c>
      <c r="BL109" s="21" t="s">
        <v>157</v>
      </c>
      <c r="BM109" s="21" t="s">
        <v>201</v>
      </c>
    </row>
    <row r="110" s="11" customFormat="1">
      <c r="B110" s="231"/>
      <c r="C110" s="232"/>
      <c r="D110" s="233" t="s">
        <v>159</v>
      </c>
      <c r="E110" s="234" t="s">
        <v>21</v>
      </c>
      <c r="F110" s="235" t="s">
        <v>160</v>
      </c>
      <c r="G110" s="232"/>
      <c r="H110" s="236">
        <v>520</v>
      </c>
      <c r="I110" s="237"/>
      <c r="J110" s="232"/>
      <c r="K110" s="232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159</v>
      </c>
      <c r="AU110" s="242" t="s">
        <v>79</v>
      </c>
      <c r="AV110" s="11" t="s">
        <v>79</v>
      </c>
      <c r="AW110" s="11" t="s">
        <v>33</v>
      </c>
      <c r="AX110" s="11" t="s">
        <v>77</v>
      </c>
      <c r="AY110" s="242" t="s">
        <v>150</v>
      </c>
    </row>
    <row r="111" s="10" customFormat="1" ht="29.88" customHeight="1">
      <c r="B111" s="203"/>
      <c r="C111" s="204"/>
      <c r="D111" s="205" t="s">
        <v>68</v>
      </c>
      <c r="E111" s="217" t="s">
        <v>79</v>
      </c>
      <c r="F111" s="217" t="s">
        <v>202</v>
      </c>
      <c r="G111" s="204"/>
      <c r="H111" s="204"/>
      <c r="I111" s="207"/>
      <c r="J111" s="218">
        <f>BK111</f>
        <v>0</v>
      </c>
      <c r="K111" s="204"/>
      <c r="L111" s="209"/>
      <c r="M111" s="210"/>
      <c r="N111" s="211"/>
      <c r="O111" s="211"/>
      <c r="P111" s="212">
        <f>SUM(P112:P113)</f>
        <v>0</v>
      </c>
      <c r="Q111" s="211"/>
      <c r="R111" s="212">
        <f>SUM(R112:R113)</f>
        <v>58.908200000000001</v>
      </c>
      <c r="S111" s="211"/>
      <c r="T111" s="213">
        <f>SUM(T112:T113)</f>
        <v>0</v>
      </c>
      <c r="AR111" s="214" t="s">
        <v>77</v>
      </c>
      <c r="AT111" s="215" t="s">
        <v>68</v>
      </c>
      <c r="AU111" s="215" t="s">
        <v>77</v>
      </c>
      <c r="AY111" s="214" t="s">
        <v>150</v>
      </c>
      <c r="BK111" s="216">
        <f>SUM(BK112:BK113)</f>
        <v>0</v>
      </c>
    </row>
    <row r="112" s="1" customFormat="1" ht="25.5" customHeight="1">
      <c r="B112" s="43"/>
      <c r="C112" s="219" t="s">
        <v>203</v>
      </c>
      <c r="D112" s="219" t="s">
        <v>152</v>
      </c>
      <c r="E112" s="220" t="s">
        <v>204</v>
      </c>
      <c r="F112" s="221" t="s">
        <v>205</v>
      </c>
      <c r="G112" s="222" t="s">
        <v>206</v>
      </c>
      <c r="H112" s="223">
        <v>260</v>
      </c>
      <c r="I112" s="224"/>
      <c r="J112" s="225">
        <f>ROUND(I112*H112,2)</f>
        <v>0</v>
      </c>
      <c r="K112" s="221" t="s">
        <v>156</v>
      </c>
      <c r="L112" s="69"/>
      <c r="M112" s="226" t="s">
        <v>21</v>
      </c>
      <c r="N112" s="227" t="s">
        <v>40</v>
      </c>
      <c r="O112" s="44"/>
      <c r="P112" s="228">
        <f>O112*H112</f>
        <v>0</v>
      </c>
      <c r="Q112" s="228">
        <v>0.22656999999999999</v>
      </c>
      <c r="R112" s="228">
        <f>Q112*H112</f>
        <v>58.908200000000001</v>
      </c>
      <c r="S112" s="228">
        <v>0</v>
      </c>
      <c r="T112" s="229">
        <f>S112*H112</f>
        <v>0</v>
      </c>
      <c r="AR112" s="21" t="s">
        <v>157</v>
      </c>
      <c r="AT112" s="21" t="s">
        <v>152</v>
      </c>
      <c r="AU112" s="21" t="s">
        <v>79</v>
      </c>
      <c r="AY112" s="21" t="s">
        <v>150</v>
      </c>
      <c r="BE112" s="230">
        <f>IF(N112="základní",J112,0)</f>
        <v>0</v>
      </c>
      <c r="BF112" s="230">
        <f>IF(N112="snížená",J112,0)</f>
        <v>0</v>
      </c>
      <c r="BG112" s="230">
        <f>IF(N112="zákl. přenesená",J112,0)</f>
        <v>0</v>
      </c>
      <c r="BH112" s="230">
        <f>IF(N112="sníž. přenesená",J112,0)</f>
        <v>0</v>
      </c>
      <c r="BI112" s="230">
        <f>IF(N112="nulová",J112,0)</f>
        <v>0</v>
      </c>
      <c r="BJ112" s="21" t="s">
        <v>77</v>
      </c>
      <c r="BK112" s="230">
        <f>ROUND(I112*H112,2)</f>
        <v>0</v>
      </c>
      <c r="BL112" s="21" t="s">
        <v>157</v>
      </c>
      <c r="BM112" s="21" t="s">
        <v>207</v>
      </c>
    </row>
    <row r="113" s="11" customFormat="1">
      <c r="B113" s="231"/>
      <c r="C113" s="232"/>
      <c r="D113" s="233" t="s">
        <v>159</v>
      </c>
      <c r="E113" s="234" t="s">
        <v>117</v>
      </c>
      <c r="F113" s="235" t="s">
        <v>90</v>
      </c>
      <c r="G113" s="232"/>
      <c r="H113" s="236">
        <v>260</v>
      </c>
      <c r="I113" s="237"/>
      <c r="J113" s="232"/>
      <c r="K113" s="232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159</v>
      </c>
      <c r="AU113" s="242" t="s">
        <v>79</v>
      </c>
      <c r="AV113" s="11" t="s">
        <v>79</v>
      </c>
      <c r="AW113" s="11" t="s">
        <v>33</v>
      </c>
      <c r="AX113" s="11" t="s">
        <v>77</v>
      </c>
      <c r="AY113" s="242" t="s">
        <v>150</v>
      </c>
    </row>
    <row r="114" s="10" customFormat="1" ht="29.88" customHeight="1">
      <c r="B114" s="203"/>
      <c r="C114" s="204"/>
      <c r="D114" s="205" t="s">
        <v>68</v>
      </c>
      <c r="E114" s="217" t="s">
        <v>157</v>
      </c>
      <c r="F114" s="217" t="s">
        <v>208</v>
      </c>
      <c r="G114" s="204"/>
      <c r="H114" s="204"/>
      <c r="I114" s="207"/>
      <c r="J114" s="218">
        <f>BK114</f>
        <v>0</v>
      </c>
      <c r="K114" s="204"/>
      <c r="L114" s="209"/>
      <c r="M114" s="210"/>
      <c r="N114" s="211"/>
      <c r="O114" s="211"/>
      <c r="P114" s="212">
        <f>SUM(P115:P116)</f>
        <v>0</v>
      </c>
      <c r="Q114" s="211"/>
      <c r="R114" s="212">
        <f>SUM(R115:R116)</f>
        <v>0</v>
      </c>
      <c r="S114" s="211"/>
      <c r="T114" s="213">
        <f>SUM(T115:T116)</f>
        <v>0</v>
      </c>
      <c r="AR114" s="214" t="s">
        <v>77</v>
      </c>
      <c r="AT114" s="215" t="s">
        <v>68</v>
      </c>
      <c r="AU114" s="215" t="s">
        <v>77</v>
      </c>
      <c r="AY114" s="214" t="s">
        <v>150</v>
      </c>
      <c r="BK114" s="216">
        <f>SUM(BK115:BK116)</f>
        <v>0</v>
      </c>
    </row>
    <row r="115" s="1" customFormat="1" ht="16.5" customHeight="1">
      <c r="B115" s="43"/>
      <c r="C115" s="219" t="s">
        <v>209</v>
      </c>
      <c r="D115" s="219" t="s">
        <v>152</v>
      </c>
      <c r="E115" s="220" t="s">
        <v>210</v>
      </c>
      <c r="F115" s="221" t="s">
        <v>211</v>
      </c>
      <c r="G115" s="222" t="s">
        <v>163</v>
      </c>
      <c r="H115" s="223">
        <v>0.27000000000000002</v>
      </c>
      <c r="I115" s="224"/>
      <c r="J115" s="225">
        <f>ROUND(I115*H115,2)</f>
        <v>0</v>
      </c>
      <c r="K115" s="221" t="s">
        <v>156</v>
      </c>
      <c r="L115" s="69"/>
      <c r="M115" s="226" t="s">
        <v>21</v>
      </c>
      <c r="N115" s="227" t="s">
        <v>40</v>
      </c>
      <c r="O115" s="44"/>
      <c r="P115" s="228">
        <f>O115*H115</f>
        <v>0</v>
      </c>
      <c r="Q115" s="228">
        <v>0</v>
      </c>
      <c r="R115" s="228">
        <f>Q115*H115</f>
        <v>0</v>
      </c>
      <c r="S115" s="228">
        <v>0</v>
      </c>
      <c r="T115" s="229">
        <f>S115*H115</f>
        <v>0</v>
      </c>
      <c r="AR115" s="21" t="s">
        <v>157</v>
      </c>
      <c r="AT115" s="21" t="s">
        <v>152</v>
      </c>
      <c r="AU115" s="21" t="s">
        <v>79</v>
      </c>
      <c r="AY115" s="21" t="s">
        <v>150</v>
      </c>
      <c r="BE115" s="230">
        <f>IF(N115="základní",J115,0)</f>
        <v>0</v>
      </c>
      <c r="BF115" s="230">
        <f>IF(N115="snížená",J115,0)</f>
        <v>0</v>
      </c>
      <c r="BG115" s="230">
        <f>IF(N115="zákl. přenesená",J115,0)</f>
        <v>0</v>
      </c>
      <c r="BH115" s="230">
        <f>IF(N115="sníž. přenesená",J115,0)</f>
        <v>0</v>
      </c>
      <c r="BI115" s="230">
        <f>IF(N115="nulová",J115,0)</f>
        <v>0</v>
      </c>
      <c r="BJ115" s="21" t="s">
        <v>77</v>
      </c>
      <c r="BK115" s="230">
        <f>ROUND(I115*H115,2)</f>
        <v>0</v>
      </c>
      <c r="BL115" s="21" t="s">
        <v>157</v>
      </c>
      <c r="BM115" s="21" t="s">
        <v>212</v>
      </c>
    </row>
    <row r="116" s="11" customFormat="1">
      <c r="B116" s="231"/>
      <c r="C116" s="232"/>
      <c r="D116" s="233" t="s">
        <v>159</v>
      </c>
      <c r="E116" s="234" t="s">
        <v>21</v>
      </c>
      <c r="F116" s="235" t="s">
        <v>213</v>
      </c>
      <c r="G116" s="232"/>
      <c r="H116" s="236">
        <v>0.27000000000000002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159</v>
      </c>
      <c r="AU116" s="242" t="s">
        <v>79</v>
      </c>
      <c r="AV116" s="11" t="s">
        <v>79</v>
      </c>
      <c r="AW116" s="11" t="s">
        <v>33</v>
      </c>
      <c r="AX116" s="11" t="s">
        <v>77</v>
      </c>
      <c r="AY116" s="242" t="s">
        <v>150</v>
      </c>
    </row>
    <row r="117" s="10" customFormat="1" ht="29.88" customHeight="1">
      <c r="B117" s="203"/>
      <c r="C117" s="204"/>
      <c r="D117" s="205" t="s">
        <v>68</v>
      </c>
      <c r="E117" s="217" t="s">
        <v>175</v>
      </c>
      <c r="F117" s="217" t="s">
        <v>214</v>
      </c>
      <c r="G117" s="204"/>
      <c r="H117" s="204"/>
      <c r="I117" s="207"/>
      <c r="J117" s="218">
        <f>BK117</f>
        <v>0</v>
      </c>
      <c r="K117" s="204"/>
      <c r="L117" s="209"/>
      <c r="M117" s="210"/>
      <c r="N117" s="211"/>
      <c r="O117" s="211"/>
      <c r="P117" s="212">
        <f>SUM(P118:P128)</f>
        <v>0</v>
      </c>
      <c r="Q117" s="211"/>
      <c r="R117" s="212">
        <f>SUM(R118:R128)</f>
        <v>569.11309440000002</v>
      </c>
      <c r="S117" s="211"/>
      <c r="T117" s="213">
        <f>SUM(T118:T128)</f>
        <v>0</v>
      </c>
      <c r="AR117" s="214" t="s">
        <v>77</v>
      </c>
      <c r="AT117" s="215" t="s">
        <v>68</v>
      </c>
      <c r="AU117" s="215" t="s">
        <v>77</v>
      </c>
      <c r="AY117" s="214" t="s">
        <v>150</v>
      </c>
      <c r="BK117" s="216">
        <f>SUM(BK118:BK128)</f>
        <v>0</v>
      </c>
    </row>
    <row r="118" s="1" customFormat="1" ht="16.5" customHeight="1">
      <c r="B118" s="43"/>
      <c r="C118" s="219" t="s">
        <v>215</v>
      </c>
      <c r="D118" s="219" t="s">
        <v>152</v>
      </c>
      <c r="E118" s="220" t="s">
        <v>216</v>
      </c>
      <c r="F118" s="221" t="s">
        <v>217</v>
      </c>
      <c r="G118" s="222" t="s">
        <v>155</v>
      </c>
      <c r="H118" s="223">
        <v>33.600000000000001</v>
      </c>
      <c r="I118" s="224"/>
      <c r="J118" s="225">
        <f>ROUND(I118*H118,2)</f>
        <v>0</v>
      </c>
      <c r="K118" s="221" t="s">
        <v>156</v>
      </c>
      <c r="L118" s="69"/>
      <c r="M118" s="226" t="s">
        <v>21</v>
      </c>
      <c r="N118" s="227" t="s">
        <v>40</v>
      </c>
      <c r="O118" s="44"/>
      <c r="P118" s="228">
        <f>O118*H118</f>
        <v>0</v>
      </c>
      <c r="Q118" s="228">
        <v>0.19900000000000001</v>
      </c>
      <c r="R118" s="228">
        <f>Q118*H118</f>
        <v>6.6864000000000008</v>
      </c>
      <c r="S118" s="228">
        <v>0</v>
      </c>
      <c r="T118" s="229">
        <f>S118*H118</f>
        <v>0</v>
      </c>
      <c r="AR118" s="21" t="s">
        <v>157</v>
      </c>
      <c r="AT118" s="21" t="s">
        <v>152</v>
      </c>
      <c r="AU118" s="21" t="s">
        <v>79</v>
      </c>
      <c r="AY118" s="21" t="s">
        <v>150</v>
      </c>
      <c r="BE118" s="230">
        <f>IF(N118="základní",J118,0)</f>
        <v>0</v>
      </c>
      <c r="BF118" s="230">
        <f>IF(N118="snížená",J118,0)</f>
        <v>0</v>
      </c>
      <c r="BG118" s="230">
        <f>IF(N118="zákl. přenesená",J118,0)</f>
        <v>0</v>
      </c>
      <c r="BH118" s="230">
        <f>IF(N118="sníž. přenesená",J118,0)</f>
        <v>0</v>
      </c>
      <c r="BI118" s="230">
        <f>IF(N118="nulová",J118,0)</f>
        <v>0</v>
      </c>
      <c r="BJ118" s="21" t="s">
        <v>77</v>
      </c>
      <c r="BK118" s="230">
        <f>ROUND(I118*H118,2)</f>
        <v>0</v>
      </c>
      <c r="BL118" s="21" t="s">
        <v>157</v>
      </c>
      <c r="BM118" s="21" t="s">
        <v>218</v>
      </c>
    </row>
    <row r="119" s="11" customFormat="1">
      <c r="B119" s="231"/>
      <c r="C119" s="232"/>
      <c r="D119" s="233" t="s">
        <v>159</v>
      </c>
      <c r="E119" s="234" t="s">
        <v>21</v>
      </c>
      <c r="F119" s="235" t="s">
        <v>100</v>
      </c>
      <c r="G119" s="232"/>
      <c r="H119" s="236">
        <v>33.600000000000001</v>
      </c>
      <c r="I119" s="237"/>
      <c r="J119" s="232"/>
      <c r="K119" s="232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159</v>
      </c>
      <c r="AU119" s="242" t="s">
        <v>79</v>
      </c>
      <c r="AV119" s="11" t="s">
        <v>79</v>
      </c>
      <c r="AW119" s="11" t="s">
        <v>33</v>
      </c>
      <c r="AX119" s="11" t="s">
        <v>77</v>
      </c>
      <c r="AY119" s="242" t="s">
        <v>150</v>
      </c>
    </row>
    <row r="120" s="1" customFormat="1" ht="16.5" customHeight="1">
      <c r="B120" s="43"/>
      <c r="C120" s="219" t="s">
        <v>219</v>
      </c>
      <c r="D120" s="219" t="s">
        <v>152</v>
      </c>
      <c r="E120" s="220" t="s">
        <v>220</v>
      </c>
      <c r="F120" s="221" t="s">
        <v>221</v>
      </c>
      <c r="G120" s="222" t="s">
        <v>155</v>
      </c>
      <c r="H120" s="223">
        <v>520</v>
      </c>
      <c r="I120" s="224"/>
      <c r="J120" s="225">
        <f>ROUND(I120*H120,2)</f>
        <v>0</v>
      </c>
      <c r="K120" s="221" t="s">
        <v>156</v>
      </c>
      <c r="L120" s="69"/>
      <c r="M120" s="226" t="s">
        <v>21</v>
      </c>
      <c r="N120" s="227" t="s">
        <v>40</v>
      </c>
      <c r="O120" s="44"/>
      <c r="P120" s="228">
        <f>O120*H120</f>
        <v>0</v>
      </c>
      <c r="Q120" s="228">
        <v>0.60104000000000002</v>
      </c>
      <c r="R120" s="228">
        <f>Q120*H120</f>
        <v>312.54079999999999</v>
      </c>
      <c r="S120" s="228">
        <v>0</v>
      </c>
      <c r="T120" s="229">
        <f>S120*H120</f>
        <v>0</v>
      </c>
      <c r="AR120" s="21" t="s">
        <v>157</v>
      </c>
      <c r="AT120" s="21" t="s">
        <v>152</v>
      </c>
      <c r="AU120" s="21" t="s">
        <v>79</v>
      </c>
      <c r="AY120" s="21" t="s">
        <v>150</v>
      </c>
      <c r="BE120" s="230">
        <f>IF(N120="základní",J120,0)</f>
        <v>0</v>
      </c>
      <c r="BF120" s="230">
        <f>IF(N120="snížená",J120,0)</f>
        <v>0</v>
      </c>
      <c r="BG120" s="230">
        <f>IF(N120="zákl. přenesená",J120,0)</f>
        <v>0</v>
      </c>
      <c r="BH120" s="230">
        <f>IF(N120="sníž. přenesená",J120,0)</f>
        <v>0</v>
      </c>
      <c r="BI120" s="230">
        <f>IF(N120="nulová",J120,0)</f>
        <v>0</v>
      </c>
      <c r="BJ120" s="21" t="s">
        <v>77</v>
      </c>
      <c r="BK120" s="230">
        <f>ROUND(I120*H120,2)</f>
        <v>0</v>
      </c>
      <c r="BL120" s="21" t="s">
        <v>157</v>
      </c>
      <c r="BM120" s="21" t="s">
        <v>222</v>
      </c>
    </row>
    <row r="121" s="11" customFormat="1">
      <c r="B121" s="231"/>
      <c r="C121" s="232"/>
      <c r="D121" s="233" t="s">
        <v>159</v>
      </c>
      <c r="E121" s="234" t="s">
        <v>21</v>
      </c>
      <c r="F121" s="235" t="s">
        <v>91</v>
      </c>
      <c r="G121" s="232"/>
      <c r="H121" s="236">
        <v>520</v>
      </c>
      <c r="I121" s="237"/>
      <c r="J121" s="232"/>
      <c r="K121" s="232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159</v>
      </c>
      <c r="AU121" s="242" t="s">
        <v>79</v>
      </c>
      <c r="AV121" s="11" t="s">
        <v>79</v>
      </c>
      <c r="AW121" s="11" t="s">
        <v>33</v>
      </c>
      <c r="AX121" s="11" t="s">
        <v>77</v>
      </c>
      <c r="AY121" s="242" t="s">
        <v>150</v>
      </c>
    </row>
    <row r="122" s="1" customFormat="1" ht="16.5" customHeight="1">
      <c r="B122" s="43"/>
      <c r="C122" s="219" t="s">
        <v>10</v>
      </c>
      <c r="D122" s="219" t="s">
        <v>152</v>
      </c>
      <c r="E122" s="220" t="s">
        <v>223</v>
      </c>
      <c r="F122" s="221" t="s">
        <v>224</v>
      </c>
      <c r="G122" s="222" t="s">
        <v>155</v>
      </c>
      <c r="H122" s="223">
        <v>520</v>
      </c>
      <c r="I122" s="224"/>
      <c r="J122" s="225">
        <f>ROUND(I122*H122,2)</f>
        <v>0</v>
      </c>
      <c r="K122" s="221" t="s">
        <v>156</v>
      </c>
      <c r="L122" s="69"/>
      <c r="M122" s="226" t="s">
        <v>21</v>
      </c>
      <c r="N122" s="227" t="s">
        <v>40</v>
      </c>
      <c r="O122" s="44"/>
      <c r="P122" s="228">
        <f>O122*H122</f>
        <v>0</v>
      </c>
      <c r="Q122" s="228">
        <v>0.24793999999999999</v>
      </c>
      <c r="R122" s="228">
        <f>Q122*H122</f>
        <v>128.9288</v>
      </c>
      <c r="S122" s="228">
        <v>0</v>
      </c>
      <c r="T122" s="229">
        <f>S122*H122</f>
        <v>0</v>
      </c>
      <c r="AR122" s="21" t="s">
        <v>157</v>
      </c>
      <c r="AT122" s="21" t="s">
        <v>152</v>
      </c>
      <c r="AU122" s="21" t="s">
        <v>79</v>
      </c>
      <c r="AY122" s="21" t="s">
        <v>150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21" t="s">
        <v>77</v>
      </c>
      <c r="BK122" s="230">
        <f>ROUND(I122*H122,2)</f>
        <v>0</v>
      </c>
      <c r="BL122" s="21" t="s">
        <v>157</v>
      </c>
      <c r="BM122" s="21" t="s">
        <v>225</v>
      </c>
    </row>
    <row r="123" s="11" customFormat="1">
      <c r="B123" s="231"/>
      <c r="C123" s="232"/>
      <c r="D123" s="233" t="s">
        <v>159</v>
      </c>
      <c r="E123" s="234" t="s">
        <v>21</v>
      </c>
      <c r="F123" s="235" t="s">
        <v>91</v>
      </c>
      <c r="G123" s="232"/>
      <c r="H123" s="236">
        <v>520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159</v>
      </c>
      <c r="AU123" s="242" t="s">
        <v>79</v>
      </c>
      <c r="AV123" s="11" t="s">
        <v>79</v>
      </c>
      <c r="AW123" s="11" t="s">
        <v>33</v>
      </c>
      <c r="AX123" s="11" t="s">
        <v>77</v>
      </c>
      <c r="AY123" s="242" t="s">
        <v>150</v>
      </c>
    </row>
    <row r="124" s="1" customFormat="1" ht="25.5" customHeight="1">
      <c r="B124" s="43"/>
      <c r="C124" s="219" t="s">
        <v>226</v>
      </c>
      <c r="D124" s="219" t="s">
        <v>152</v>
      </c>
      <c r="E124" s="220" t="s">
        <v>227</v>
      </c>
      <c r="F124" s="221" t="s">
        <v>228</v>
      </c>
      <c r="G124" s="222" t="s">
        <v>155</v>
      </c>
      <c r="H124" s="223">
        <v>520</v>
      </c>
      <c r="I124" s="224"/>
      <c r="J124" s="225">
        <f>ROUND(I124*H124,2)</f>
        <v>0</v>
      </c>
      <c r="K124" s="221" t="s">
        <v>156</v>
      </c>
      <c r="L124" s="69"/>
      <c r="M124" s="226" t="s">
        <v>21</v>
      </c>
      <c r="N124" s="227" t="s">
        <v>40</v>
      </c>
      <c r="O124" s="44"/>
      <c r="P124" s="228">
        <f>O124*H124</f>
        <v>0</v>
      </c>
      <c r="Q124" s="228">
        <v>0.17726</v>
      </c>
      <c r="R124" s="228">
        <f>Q124*H124</f>
        <v>92.175200000000004</v>
      </c>
      <c r="S124" s="228">
        <v>0</v>
      </c>
      <c r="T124" s="229">
        <f>S124*H124</f>
        <v>0</v>
      </c>
      <c r="AR124" s="21" t="s">
        <v>157</v>
      </c>
      <c r="AT124" s="21" t="s">
        <v>152</v>
      </c>
      <c r="AU124" s="21" t="s">
        <v>79</v>
      </c>
      <c r="AY124" s="21" t="s">
        <v>150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21" t="s">
        <v>77</v>
      </c>
      <c r="BK124" s="230">
        <f>ROUND(I124*H124,2)</f>
        <v>0</v>
      </c>
      <c r="BL124" s="21" t="s">
        <v>157</v>
      </c>
      <c r="BM124" s="21" t="s">
        <v>229</v>
      </c>
    </row>
    <row r="125" s="11" customFormat="1">
      <c r="B125" s="231"/>
      <c r="C125" s="232"/>
      <c r="D125" s="233" t="s">
        <v>159</v>
      </c>
      <c r="E125" s="234" t="s">
        <v>21</v>
      </c>
      <c r="F125" s="235" t="s">
        <v>91</v>
      </c>
      <c r="G125" s="232"/>
      <c r="H125" s="236">
        <v>520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159</v>
      </c>
      <c r="AU125" s="242" t="s">
        <v>79</v>
      </c>
      <c r="AV125" s="11" t="s">
        <v>79</v>
      </c>
      <c r="AW125" s="11" t="s">
        <v>33</v>
      </c>
      <c r="AX125" s="11" t="s">
        <v>77</v>
      </c>
      <c r="AY125" s="242" t="s">
        <v>150</v>
      </c>
    </row>
    <row r="126" s="1" customFormat="1" ht="16.5" customHeight="1">
      <c r="B126" s="43"/>
      <c r="C126" s="219" t="s">
        <v>230</v>
      </c>
      <c r="D126" s="219" t="s">
        <v>152</v>
      </c>
      <c r="E126" s="220" t="s">
        <v>231</v>
      </c>
      <c r="F126" s="221" t="s">
        <v>232</v>
      </c>
      <c r="G126" s="222" t="s">
        <v>155</v>
      </c>
      <c r="H126" s="223">
        <v>33.600000000000001</v>
      </c>
      <c r="I126" s="224"/>
      <c r="J126" s="225">
        <f>ROUND(I126*H126,2)</f>
        <v>0</v>
      </c>
      <c r="K126" s="221" t="s">
        <v>156</v>
      </c>
      <c r="L126" s="69"/>
      <c r="M126" s="226" t="s">
        <v>21</v>
      </c>
      <c r="N126" s="227" t="s">
        <v>40</v>
      </c>
      <c r="O126" s="44"/>
      <c r="P126" s="228">
        <f>O126*H126</f>
        <v>0</v>
      </c>
      <c r="Q126" s="228">
        <v>0.85660400000000003</v>
      </c>
      <c r="R126" s="228">
        <f>Q126*H126</f>
        <v>28.781894400000002</v>
      </c>
      <c r="S126" s="228">
        <v>0</v>
      </c>
      <c r="T126" s="229">
        <f>S126*H126</f>
        <v>0</v>
      </c>
      <c r="AR126" s="21" t="s">
        <v>157</v>
      </c>
      <c r="AT126" s="21" t="s">
        <v>152</v>
      </c>
      <c r="AU126" s="21" t="s">
        <v>79</v>
      </c>
      <c r="AY126" s="21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21" t="s">
        <v>77</v>
      </c>
      <c r="BK126" s="230">
        <f>ROUND(I126*H126,2)</f>
        <v>0</v>
      </c>
      <c r="BL126" s="21" t="s">
        <v>157</v>
      </c>
      <c r="BM126" s="21" t="s">
        <v>233</v>
      </c>
    </row>
    <row r="127" s="11" customFormat="1">
      <c r="B127" s="231"/>
      <c r="C127" s="232"/>
      <c r="D127" s="233" t="s">
        <v>159</v>
      </c>
      <c r="E127" s="234" t="s">
        <v>114</v>
      </c>
      <c r="F127" s="235" t="s">
        <v>234</v>
      </c>
      <c r="G127" s="232"/>
      <c r="H127" s="236">
        <v>56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159</v>
      </c>
      <c r="AU127" s="242" t="s">
        <v>79</v>
      </c>
      <c r="AV127" s="11" t="s">
        <v>79</v>
      </c>
      <c r="AW127" s="11" t="s">
        <v>33</v>
      </c>
      <c r="AX127" s="11" t="s">
        <v>69</v>
      </c>
      <c r="AY127" s="242" t="s">
        <v>150</v>
      </c>
    </row>
    <row r="128" s="11" customFormat="1">
      <c r="B128" s="231"/>
      <c r="C128" s="232"/>
      <c r="D128" s="233" t="s">
        <v>159</v>
      </c>
      <c r="E128" s="234" t="s">
        <v>100</v>
      </c>
      <c r="F128" s="235" t="s">
        <v>235</v>
      </c>
      <c r="G128" s="232"/>
      <c r="H128" s="236">
        <v>33.600000000000001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159</v>
      </c>
      <c r="AU128" s="242" t="s">
        <v>79</v>
      </c>
      <c r="AV128" s="11" t="s">
        <v>79</v>
      </c>
      <c r="AW128" s="11" t="s">
        <v>33</v>
      </c>
      <c r="AX128" s="11" t="s">
        <v>77</v>
      </c>
      <c r="AY128" s="242" t="s">
        <v>150</v>
      </c>
    </row>
    <row r="129" s="10" customFormat="1" ht="29.88" customHeight="1">
      <c r="B129" s="203"/>
      <c r="C129" s="204"/>
      <c r="D129" s="205" t="s">
        <v>68</v>
      </c>
      <c r="E129" s="217" t="s">
        <v>189</v>
      </c>
      <c r="F129" s="217" t="s">
        <v>236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SUM(P130:P131)</f>
        <v>0</v>
      </c>
      <c r="Q129" s="211"/>
      <c r="R129" s="212">
        <f>SUM(R130:R131)</f>
        <v>0</v>
      </c>
      <c r="S129" s="211"/>
      <c r="T129" s="213">
        <f>SUM(T130:T131)</f>
        <v>0</v>
      </c>
      <c r="AR129" s="214" t="s">
        <v>77</v>
      </c>
      <c r="AT129" s="215" t="s">
        <v>68</v>
      </c>
      <c r="AU129" s="215" t="s">
        <v>77</v>
      </c>
      <c r="AY129" s="214" t="s">
        <v>150</v>
      </c>
      <c r="BK129" s="216">
        <f>SUM(BK130:BK131)</f>
        <v>0</v>
      </c>
    </row>
    <row r="130" s="1" customFormat="1" ht="16.5" customHeight="1">
      <c r="B130" s="43"/>
      <c r="C130" s="219" t="s">
        <v>237</v>
      </c>
      <c r="D130" s="219" t="s">
        <v>152</v>
      </c>
      <c r="E130" s="220" t="s">
        <v>238</v>
      </c>
      <c r="F130" s="221" t="s">
        <v>239</v>
      </c>
      <c r="G130" s="222" t="s">
        <v>206</v>
      </c>
      <c r="H130" s="223">
        <v>4.5</v>
      </c>
      <c r="I130" s="224"/>
      <c r="J130" s="225">
        <f>ROUND(I130*H130,2)</f>
        <v>0</v>
      </c>
      <c r="K130" s="221" t="s">
        <v>156</v>
      </c>
      <c r="L130" s="69"/>
      <c r="M130" s="226" t="s">
        <v>21</v>
      </c>
      <c r="N130" s="227" t="s">
        <v>40</v>
      </c>
      <c r="O130" s="44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AR130" s="21" t="s">
        <v>157</v>
      </c>
      <c r="AT130" s="21" t="s">
        <v>152</v>
      </c>
      <c r="AU130" s="21" t="s">
        <v>79</v>
      </c>
      <c r="AY130" s="21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21" t="s">
        <v>77</v>
      </c>
      <c r="BK130" s="230">
        <f>ROUND(I130*H130,2)</f>
        <v>0</v>
      </c>
      <c r="BL130" s="21" t="s">
        <v>157</v>
      </c>
      <c r="BM130" s="21" t="s">
        <v>240</v>
      </c>
    </row>
    <row r="131" s="11" customFormat="1">
      <c r="B131" s="231"/>
      <c r="C131" s="232"/>
      <c r="D131" s="233" t="s">
        <v>159</v>
      </c>
      <c r="E131" s="234" t="s">
        <v>21</v>
      </c>
      <c r="F131" s="235" t="s">
        <v>241</v>
      </c>
      <c r="G131" s="232"/>
      <c r="H131" s="236">
        <v>4.5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159</v>
      </c>
      <c r="AU131" s="242" t="s">
        <v>79</v>
      </c>
      <c r="AV131" s="11" t="s">
        <v>79</v>
      </c>
      <c r="AW131" s="11" t="s">
        <v>33</v>
      </c>
      <c r="AX131" s="11" t="s">
        <v>77</v>
      </c>
      <c r="AY131" s="242" t="s">
        <v>150</v>
      </c>
    </row>
    <row r="132" s="10" customFormat="1" ht="29.88" customHeight="1">
      <c r="B132" s="203"/>
      <c r="C132" s="204"/>
      <c r="D132" s="205" t="s">
        <v>68</v>
      </c>
      <c r="E132" s="217" t="s">
        <v>193</v>
      </c>
      <c r="F132" s="217" t="s">
        <v>242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SUM(P133:P142)</f>
        <v>0</v>
      </c>
      <c r="Q132" s="211"/>
      <c r="R132" s="212">
        <f>SUM(R133:R142)</f>
        <v>14.68904972</v>
      </c>
      <c r="S132" s="211"/>
      <c r="T132" s="213">
        <f>SUM(T133:T142)</f>
        <v>0</v>
      </c>
      <c r="AR132" s="214" t="s">
        <v>77</v>
      </c>
      <c r="AT132" s="215" t="s">
        <v>68</v>
      </c>
      <c r="AU132" s="215" t="s">
        <v>77</v>
      </c>
      <c r="AY132" s="214" t="s">
        <v>150</v>
      </c>
      <c r="BK132" s="216">
        <f>SUM(BK133:BK142)</f>
        <v>0</v>
      </c>
    </row>
    <row r="133" s="1" customFormat="1" ht="16.5" customHeight="1">
      <c r="B133" s="43"/>
      <c r="C133" s="219" t="s">
        <v>243</v>
      </c>
      <c r="D133" s="219" t="s">
        <v>152</v>
      </c>
      <c r="E133" s="220" t="s">
        <v>244</v>
      </c>
      <c r="F133" s="221" t="s">
        <v>245</v>
      </c>
      <c r="G133" s="222" t="s">
        <v>206</v>
      </c>
      <c r="H133" s="223">
        <v>2</v>
      </c>
      <c r="I133" s="224"/>
      <c r="J133" s="225">
        <f>ROUND(I133*H133,2)</f>
        <v>0</v>
      </c>
      <c r="K133" s="221" t="s">
        <v>156</v>
      </c>
      <c r="L133" s="69"/>
      <c r="M133" s="226" t="s">
        <v>21</v>
      </c>
      <c r="N133" s="227" t="s">
        <v>40</v>
      </c>
      <c r="O133" s="44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AR133" s="21" t="s">
        <v>157</v>
      </c>
      <c r="AT133" s="21" t="s">
        <v>152</v>
      </c>
      <c r="AU133" s="21" t="s">
        <v>79</v>
      </c>
      <c r="AY133" s="21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21" t="s">
        <v>77</v>
      </c>
      <c r="BK133" s="230">
        <f>ROUND(I133*H133,2)</f>
        <v>0</v>
      </c>
      <c r="BL133" s="21" t="s">
        <v>157</v>
      </c>
      <c r="BM133" s="21" t="s">
        <v>246</v>
      </c>
    </row>
    <row r="134" s="1" customFormat="1" ht="16.5" customHeight="1">
      <c r="B134" s="43"/>
      <c r="C134" s="243" t="s">
        <v>247</v>
      </c>
      <c r="D134" s="243" t="s">
        <v>248</v>
      </c>
      <c r="E134" s="244" t="s">
        <v>249</v>
      </c>
      <c r="F134" s="245" t="s">
        <v>250</v>
      </c>
      <c r="G134" s="246" t="s">
        <v>251</v>
      </c>
      <c r="H134" s="247">
        <v>2</v>
      </c>
      <c r="I134" s="248"/>
      <c r="J134" s="249">
        <f>ROUND(I134*H134,2)</f>
        <v>0</v>
      </c>
      <c r="K134" s="245" t="s">
        <v>156</v>
      </c>
      <c r="L134" s="250"/>
      <c r="M134" s="251" t="s">
        <v>21</v>
      </c>
      <c r="N134" s="252" t="s">
        <v>40</v>
      </c>
      <c r="O134" s="44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AR134" s="21" t="s">
        <v>189</v>
      </c>
      <c r="AT134" s="21" t="s">
        <v>248</v>
      </c>
      <c r="AU134" s="21" t="s">
        <v>79</v>
      </c>
      <c r="AY134" s="21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21" t="s">
        <v>77</v>
      </c>
      <c r="BK134" s="230">
        <f>ROUND(I134*H134,2)</f>
        <v>0</v>
      </c>
      <c r="BL134" s="21" t="s">
        <v>157</v>
      </c>
      <c r="BM134" s="21" t="s">
        <v>252</v>
      </c>
    </row>
    <row r="135" s="1" customFormat="1" ht="16.5" customHeight="1">
      <c r="B135" s="43"/>
      <c r="C135" s="219" t="s">
        <v>9</v>
      </c>
      <c r="D135" s="219" t="s">
        <v>152</v>
      </c>
      <c r="E135" s="220" t="s">
        <v>253</v>
      </c>
      <c r="F135" s="221" t="s">
        <v>254</v>
      </c>
      <c r="G135" s="222" t="s">
        <v>255</v>
      </c>
      <c r="H135" s="223">
        <v>2</v>
      </c>
      <c r="I135" s="224"/>
      <c r="J135" s="225">
        <f>ROUND(I135*H135,2)</f>
        <v>0</v>
      </c>
      <c r="K135" s="221" t="s">
        <v>21</v>
      </c>
      <c r="L135" s="69"/>
      <c r="M135" s="226" t="s">
        <v>21</v>
      </c>
      <c r="N135" s="227" t="s">
        <v>40</v>
      </c>
      <c r="O135" s="44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AR135" s="21" t="s">
        <v>157</v>
      </c>
      <c r="AT135" s="21" t="s">
        <v>152</v>
      </c>
      <c r="AU135" s="21" t="s">
        <v>79</v>
      </c>
      <c r="AY135" s="21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21" t="s">
        <v>77</v>
      </c>
      <c r="BK135" s="230">
        <f>ROUND(I135*H135,2)</f>
        <v>0</v>
      </c>
      <c r="BL135" s="21" t="s">
        <v>157</v>
      </c>
      <c r="BM135" s="21" t="s">
        <v>256</v>
      </c>
    </row>
    <row r="136" s="1" customFormat="1" ht="16.5" customHeight="1">
      <c r="B136" s="43"/>
      <c r="C136" s="219" t="s">
        <v>257</v>
      </c>
      <c r="D136" s="219" t="s">
        <v>152</v>
      </c>
      <c r="E136" s="220" t="s">
        <v>258</v>
      </c>
      <c r="F136" s="221" t="s">
        <v>259</v>
      </c>
      <c r="G136" s="222" t="s">
        <v>251</v>
      </c>
      <c r="H136" s="223">
        <v>2</v>
      </c>
      <c r="I136" s="224"/>
      <c r="J136" s="225">
        <f>ROUND(I136*H136,2)</f>
        <v>0</v>
      </c>
      <c r="K136" s="221" t="s">
        <v>156</v>
      </c>
      <c r="L136" s="69"/>
      <c r="M136" s="226" t="s">
        <v>21</v>
      </c>
      <c r="N136" s="227" t="s">
        <v>40</v>
      </c>
      <c r="O136" s="44"/>
      <c r="P136" s="228">
        <f>O136*H136</f>
        <v>0</v>
      </c>
      <c r="Q136" s="228">
        <v>5.8003900000000002</v>
      </c>
      <c r="R136" s="228">
        <f>Q136*H136</f>
        <v>11.60078</v>
      </c>
      <c r="S136" s="228">
        <v>0</v>
      </c>
      <c r="T136" s="229">
        <f>S136*H136</f>
        <v>0</v>
      </c>
      <c r="AR136" s="21" t="s">
        <v>157</v>
      </c>
      <c r="AT136" s="21" t="s">
        <v>152</v>
      </c>
      <c r="AU136" s="21" t="s">
        <v>79</v>
      </c>
      <c r="AY136" s="21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21" t="s">
        <v>77</v>
      </c>
      <c r="BK136" s="230">
        <f>ROUND(I136*H136,2)</f>
        <v>0</v>
      </c>
      <c r="BL136" s="21" t="s">
        <v>157</v>
      </c>
      <c r="BM136" s="21" t="s">
        <v>260</v>
      </c>
    </row>
    <row r="137" s="1" customFormat="1" ht="16.5" customHeight="1">
      <c r="B137" s="43"/>
      <c r="C137" s="219" t="s">
        <v>261</v>
      </c>
      <c r="D137" s="219" t="s">
        <v>152</v>
      </c>
      <c r="E137" s="220" t="s">
        <v>262</v>
      </c>
      <c r="F137" s="221" t="s">
        <v>263</v>
      </c>
      <c r="G137" s="222" t="s">
        <v>163</v>
      </c>
      <c r="H137" s="223">
        <v>1.341</v>
      </c>
      <c r="I137" s="224"/>
      <c r="J137" s="225">
        <f>ROUND(I137*H137,2)</f>
        <v>0</v>
      </c>
      <c r="K137" s="221" t="s">
        <v>156</v>
      </c>
      <c r="L137" s="69"/>
      <c r="M137" s="226" t="s">
        <v>21</v>
      </c>
      <c r="N137" s="227" t="s">
        <v>40</v>
      </c>
      <c r="O137" s="44"/>
      <c r="P137" s="228">
        <f>O137*H137</f>
        <v>0</v>
      </c>
      <c r="Q137" s="228">
        <v>2.2667199999999998</v>
      </c>
      <c r="R137" s="228">
        <f>Q137*H137</f>
        <v>3.0396715199999997</v>
      </c>
      <c r="S137" s="228">
        <v>0</v>
      </c>
      <c r="T137" s="229">
        <f>S137*H137</f>
        <v>0</v>
      </c>
      <c r="AR137" s="21" t="s">
        <v>157</v>
      </c>
      <c r="AT137" s="21" t="s">
        <v>152</v>
      </c>
      <c r="AU137" s="21" t="s">
        <v>79</v>
      </c>
      <c r="AY137" s="21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21" t="s">
        <v>77</v>
      </c>
      <c r="BK137" s="230">
        <f>ROUND(I137*H137,2)</f>
        <v>0</v>
      </c>
      <c r="BL137" s="21" t="s">
        <v>157</v>
      </c>
      <c r="BM137" s="21" t="s">
        <v>264</v>
      </c>
    </row>
    <row r="138" s="11" customFormat="1">
      <c r="B138" s="231"/>
      <c r="C138" s="232"/>
      <c r="D138" s="233" t="s">
        <v>159</v>
      </c>
      <c r="E138" s="234" t="s">
        <v>21</v>
      </c>
      <c r="F138" s="235" t="s">
        <v>265</v>
      </c>
      <c r="G138" s="232"/>
      <c r="H138" s="236">
        <v>1.341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159</v>
      </c>
      <c r="AU138" s="242" t="s">
        <v>79</v>
      </c>
      <c r="AV138" s="11" t="s">
        <v>79</v>
      </c>
      <c r="AW138" s="11" t="s">
        <v>33</v>
      </c>
      <c r="AX138" s="11" t="s">
        <v>77</v>
      </c>
      <c r="AY138" s="242" t="s">
        <v>150</v>
      </c>
    </row>
    <row r="139" s="1" customFormat="1" ht="16.5" customHeight="1">
      <c r="B139" s="43"/>
      <c r="C139" s="219" t="s">
        <v>266</v>
      </c>
      <c r="D139" s="219" t="s">
        <v>152</v>
      </c>
      <c r="E139" s="220" t="s">
        <v>267</v>
      </c>
      <c r="F139" s="221" t="s">
        <v>268</v>
      </c>
      <c r="G139" s="222" t="s">
        <v>206</v>
      </c>
      <c r="H139" s="223">
        <v>3</v>
      </c>
      <c r="I139" s="224"/>
      <c r="J139" s="225">
        <f>ROUND(I139*H139,2)</f>
        <v>0</v>
      </c>
      <c r="K139" s="221" t="s">
        <v>156</v>
      </c>
      <c r="L139" s="69"/>
      <c r="M139" s="226" t="s">
        <v>21</v>
      </c>
      <c r="N139" s="227" t="s">
        <v>40</v>
      </c>
      <c r="O139" s="44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AR139" s="21" t="s">
        <v>157</v>
      </c>
      <c r="AT139" s="21" t="s">
        <v>152</v>
      </c>
      <c r="AU139" s="21" t="s">
        <v>79</v>
      </c>
      <c r="AY139" s="21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21" t="s">
        <v>77</v>
      </c>
      <c r="BK139" s="230">
        <f>ROUND(I139*H139,2)</f>
        <v>0</v>
      </c>
      <c r="BL139" s="21" t="s">
        <v>157</v>
      </c>
      <c r="BM139" s="21" t="s">
        <v>269</v>
      </c>
    </row>
    <row r="140" s="11" customFormat="1">
      <c r="B140" s="231"/>
      <c r="C140" s="232"/>
      <c r="D140" s="233" t="s">
        <v>159</v>
      </c>
      <c r="E140" s="234" t="s">
        <v>107</v>
      </c>
      <c r="F140" s="235" t="s">
        <v>109</v>
      </c>
      <c r="G140" s="232"/>
      <c r="H140" s="236">
        <v>3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159</v>
      </c>
      <c r="AU140" s="242" t="s">
        <v>79</v>
      </c>
      <c r="AV140" s="11" t="s">
        <v>79</v>
      </c>
      <c r="AW140" s="11" t="s">
        <v>33</v>
      </c>
      <c r="AX140" s="11" t="s">
        <v>77</v>
      </c>
      <c r="AY140" s="242" t="s">
        <v>150</v>
      </c>
    </row>
    <row r="141" s="1" customFormat="1" ht="16.5" customHeight="1">
      <c r="B141" s="43"/>
      <c r="C141" s="243" t="s">
        <v>270</v>
      </c>
      <c r="D141" s="243" t="s">
        <v>248</v>
      </c>
      <c r="E141" s="244" t="s">
        <v>271</v>
      </c>
      <c r="F141" s="245" t="s">
        <v>272</v>
      </c>
      <c r="G141" s="246" t="s">
        <v>206</v>
      </c>
      <c r="H141" s="247">
        <v>3.0449999999999999</v>
      </c>
      <c r="I141" s="248"/>
      <c r="J141" s="249">
        <f>ROUND(I141*H141,2)</f>
        <v>0</v>
      </c>
      <c r="K141" s="245" t="s">
        <v>156</v>
      </c>
      <c r="L141" s="250"/>
      <c r="M141" s="251" t="s">
        <v>21</v>
      </c>
      <c r="N141" s="252" t="s">
        <v>40</v>
      </c>
      <c r="O141" s="44"/>
      <c r="P141" s="228">
        <f>O141*H141</f>
        <v>0</v>
      </c>
      <c r="Q141" s="228">
        <v>0.015959999999999998</v>
      </c>
      <c r="R141" s="228">
        <f>Q141*H141</f>
        <v>0.048598199999999994</v>
      </c>
      <c r="S141" s="228">
        <v>0</v>
      </c>
      <c r="T141" s="229">
        <f>S141*H141</f>
        <v>0</v>
      </c>
      <c r="AR141" s="21" t="s">
        <v>189</v>
      </c>
      <c r="AT141" s="21" t="s">
        <v>248</v>
      </c>
      <c r="AU141" s="21" t="s">
        <v>79</v>
      </c>
      <c r="AY141" s="21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21" t="s">
        <v>77</v>
      </c>
      <c r="BK141" s="230">
        <f>ROUND(I141*H141,2)</f>
        <v>0</v>
      </c>
      <c r="BL141" s="21" t="s">
        <v>157</v>
      </c>
      <c r="BM141" s="21" t="s">
        <v>273</v>
      </c>
    </row>
    <row r="142" s="11" customFormat="1">
      <c r="B142" s="231"/>
      <c r="C142" s="232"/>
      <c r="D142" s="233" t="s">
        <v>159</v>
      </c>
      <c r="E142" s="232"/>
      <c r="F142" s="235" t="s">
        <v>274</v>
      </c>
      <c r="G142" s="232"/>
      <c r="H142" s="236">
        <v>3.0449999999999999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159</v>
      </c>
      <c r="AU142" s="242" t="s">
        <v>79</v>
      </c>
      <c r="AV142" s="11" t="s">
        <v>79</v>
      </c>
      <c r="AW142" s="11" t="s">
        <v>6</v>
      </c>
      <c r="AX142" s="11" t="s">
        <v>77</v>
      </c>
      <c r="AY142" s="242" t="s">
        <v>150</v>
      </c>
    </row>
    <row r="143" s="10" customFormat="1" ht="29.88" customHeight="1">
      <c r="B143" s="203"/>
      <c r="C143" s="204"/>
      <c r="D143" s="205" t="s">
        <v>68</v>
      </c>
      <c r="E143" s="217" t="s">
        <v>275</v>
      </c>
      <c r="F143" s="217" t="s">
        <v>276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P144</f>
        <v>0</v>
      </c>
      <c r="Q143" s="211"/>
      <c r="R143" s="212">
        <f>R144</f>
        <v>0</v>
      </c>
      <c r="S143" s="211"/>
      <c r="T143" s="213">
        <f>T144</f>
        <v>0</v>
      </c>
      <c r="AR143" s="214" t="s">
        <v>77</v>
      </c>
      <c r="AT143" s="215" t="s">
        <v>68</v>
      </c>
      <c r="AU143" s="215" t="s">
        <v>77</v>
      </c>
      <c r="AY143" s="214" t="s">
        <v>150</v>
      </c>
      <c r="BK143" s="216">
        <f>BK144</f>
        <v>0</v>
      </c>
    </row>
    <row r="144" s="1" customFormat="1" ht="25.5" customHeight="1">
      <c r="B144" s="43"/>
      <c r="C144" s="219" t="s">
        <v>277</v>
      </c>
      <c r="D144" s="219" t="s">
        <v>152</v>
      </c>
      <c r="E144" s="220" t="s">
        <v>278</v>
      </c>
      <c r="F144" s="221" t="s">
        <v>279</v>
      </c>
      <c r="G144" s="222" t="s">
        <v>280</v>
      </c>
      <c r="H144" s="223">
        <v>642.71000000000004</v>
      </c>
      <c r="I144" s="224"/>
      <c r="J144" s="225">
        <f>ROUND(I144*H144,2)</f>
        <v>0</v>
      </c>
      <c r="K144" s="221" t="s">
        <v>156</v>
      </c>
      <c r="L144" s="69"/>
      <c r="M144" s="226" t="s">
        <v>21</v>
      </c>
      <c r="N144" s="227" t="s">
        <v>40</v>
      </c>
      <c r="O144" s="44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AR144" s="21" t="s">
        <v>157</v>
      </c>
      <c r="AT144" s="21" t="s">
        <v>152</v>
      </c>
      <c r="AU144" s="21" t="s">
        <v>79</v>
      </c>
      <c r="AY144" s="21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21" t="s">
        <v>77</v>
      </c>
      <c r="BK144" s="230">
        <f>ROUND(I144*H144,2)</f>
        <v>0</v>
      </c>
      <c r="BL144" s="21" t="s">
        <v>157</v>
      </c>
      <c r="BM144" s="21" t="s">
        <v>281</v>
      </c>
    </row>
    <row r="145" s="10" customFormat="1" ht="37.44001" customHeight="1">
      <c r="B145" s="203"/>
      <c r="C145" s="204"/>
      <c r="D145" s="205" t="s">
        <v>68</v>
      </c>
      <c r="E145" s="206" t="s">
        <v>282</v>
      </c>
      <c r="F145" s="206" t="s">
        <v>283</v>
      </c>
      <c r="G145" s="204"/>
      <c r="H145" s="204"/>
      <c r="I145" s="207"/>
      <c r="J145" s="208">
        <f>BK145</f>
        <v>0</v>
      </c>
      <c r="K145" s="204"/>
      <c r="L145" s="209"/>
      <c r="M145" s="210"/>
      <c r="N145" s="211"/>
      <c r="O145" s="211"/>
      <c r="P145" s="212">
        <f>P146</f>
        <v>0</v>
      </c>
      <c r="Q145" s="211"/>
      <c r="R145" s="212">
        <f>R146</f>
        <v>0</v>
      </c>
      <c r="S145" s="211"/>
      <c r="T145" s="213">
        <f>T146</f>
        <v>0</v>
      </c>
      <c r="AR145" s="214" t="s">
        <v>175</v>
      </c>
      <c r="AT145" s="215" t="s">
        <v>68</v>
      </c>
      <c r="AU145" s="215" t="s">
        <v>69</v>
      </c>
      <c r="AY145" s="214" t="s">
        <v>150</v>
      </c>
      <c r="BK145" s="216">
        <f>BK146</f>
        <v>0</v>
      </c>
    </row>
    <row r="146" s="10" customFormat="1" ht="19.92" customHeight="1">
      <c r="B146" s="203"/>
      <c r="C146" s="204"/>
      <c r="D146" s="205" t="s">
        <v>68</v>
      </c>
      <c r="E146" s="217" t="s">
        <v>284</v>
      </c>
      <c r="F146" s="217" t="s">
        <v>285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P147</f>
        <v>0</v>
      </c>
      <c r="Q146" s="211"/>
      <c r="R146" s="212">
        <f>R147</f>
        <v>0</v>
      </c>
      <c r="S146" s="211"/>
      <c r="T146" s="213">
        <f>T147</f>
        <v>0</v>
      </c>
      <c r="AR146" s="214" t="s">
        <v>175</v>
      </c>
      <c r="AT146" s="215" t="s">
        <v>68</v>
      </c>
      <c r="AU146" s="215" t="s">
        <v>77</v>
      </c>
      <c r="AY146" s="214" t="s">
        <v>150</v>
      </c>
      <c r="BK146" s="216">
        <f>BK147</f>
        <v>0</v>
      </c>
    </row>
    <row r="147" s="1" customFormat="1" ht="16.5" customHeight="1">
      <c r="B147" s="43"/>
      <c r="C147" s="219" t="s">
        <v>105</v>
      </c>
      <c r="D147" s="219" t="s">
        <v>152</v>
      </c>
      <c r="E147" s="220" t="s">
        <v>286</v>
      </c>
      <c r="F147" s="221" t="s">
        <v>287</v>
      </c>
      <c r="G147" s="222" t="s">
        <v>288</v>
      </c>
      <c r="H147" s="223">
        <v>1</v>
      </c>
      <c r="I147" s="224"/>
      <c r="J147" s="225">
        <f>ROUND(I147*H147,2)</f>
        <v>0</v>
      </c>
      <c r="K147" s="221" t="s">
        <v>156</v>
      </c>
      <c r="L147" s="69"/>
      <c r="M147" s="226" t="s">
        <v>21</v>
      </c>
      <c r="N147" s="253" t="s">
        <v>40</v>
      </c>
      <c r="O147" s="254"/>
      <c r="P147" s="255">
        <f>O147*H147</f>
        <v>0</v>
      </c>
      <c r="Q147" s="255">
        <v>0</v>
      </c>
      <c r="R147" s="255">
        <f>Q147*H147</f>
        <v>0</v>
      </c>
      <c r="S147" s="255">
        <v>0</v>
      </c>
      <c r="T147" s="256">
        <f>S147*H147</f>
        <v>0</v>
      </c>
      <c r="AR147" s="21" t="s">
        <v>289</v>
      </c>
      <c r="AT147" s="21" t="s">
        <v>152</v>
      </c>
      <c r="AU147" s="21" t="s">
        <v>79</v>
      </c>
      <c r="AY147" s="21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21" t="s">
        <v>77</v>
      </c>
      <c r="BK147" s="230">
        <f>ROUND(I147*H147,2)</f>
        <v>0</v>
      </c>
      <c r="BL147" s="21" t="s">
        <v>289</v>
      </c>
      <c r="BM147" s="21" t="s">
        <v>290</v>
      </c>
    </row>
    <row r="148" s="1" customFormat="1" ht="6.96" customHeight="1">
      <c r="B148" s="64"/>
      <c r="C148" s="65"/>
      <c r="D148" s="65"/>
      <c r="E148" s="65"/>
      <c r="F148" s="65"/>
      <c r="G148" s="65"/>
      <c r="H148" s="65"/>
      <c r="I148" s="164"/>
      <c r="J148" s="65"/>
      <c r="K148" s="65"/>
      <c r="L148" s="69"/>
    </row>
  </sheetData>
  <sheetProtection sheet="1" autoFilter="0" formatColumns="0" formatRows="0" objects="1" scenarios="1" spinCount="100000" saltValue="/NgG6OVuDGg1l9LfT4UVVjct/EWi5vf6KG5xaJl0pQ5hOl1WDiNeWB8Z2NW7UnmaBxIe0i+dJP8uIaiEfqGDFg==" hashValue="3MyynF+Ku1j7YZRNafeiBKm2HeqchppJlhA/0gKmYiRiat9zl6++7EQqiSCZ7QVMBoB64BGCxnDF2S6EEcp3lQ==" algorithmName="SHA-512" password="CC35"/>
  <autoFilter ref="C85:K147"/>
  <mergeCells count="10">
    <mergeCell ref="E7:H7"/>
    <mergeCell ref="E9:H9"/>
    <mergeCell ref="E24:H24"/>
    <mergeCell ref="E45:H45"/>
    <mergeCell ref="E47:H47"/>
    <mergeCell ref="J51:J52"/>
    <mergeCell ref="E76:H76"/>
    <mergeCell ref="E78:H78"/>
    <mergeCell ref="G1:H1"/>
    <mergeCell ref="L2:V2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8"/>
      <c r="B1" s="134"/>
      <c r="C1" s="134"/>
      <c r="D1" s="135" t="s">
        <v>1</v>
      </c>
      <c r="E1" s="134"/>
      <c r="F1" s="136" t="s">
        <v>83</v>
      </c>
      <c r="G1" s="136" t="s">
        <v>84</v>
      </c>
      <c r="H1" s="136"/>
      <c r="I1" s="137"/>
      <c r="J1" s="136" t="s">
        <v>85</v>
      </c>
      <c r="K1" s="135" t="s">
        <v>86</v>
      </c>
      <c r="L1" s="136" t="s">
        <v>87</v>
      </c>
      <c r="M1" s="136"/>
      <c r="N1" s="136"/>
      <c r="O1" s="136"/>
      <c r="P1" s="136"/>
      <c r="Q1" s="136"/>
      <c r="R1" s="136"/>
      <c r="S1" s="136"/>
      <c r="T1" s="136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ht="36.96" customHeight="1">
      <c r="L2"/>
      <c r="AT2" s="21" t="s">
        <v>82</v>
      </c>
      <c r="AZ2" s="138" t="s">
        <v>88</v>
      </c>
      <c r="BA2" s="138" t="s">
        <v>89</v>
      </c>
      <c r="BB2" s="138" t="s">
        <v>21</v>
      </c>
      <c r="BC2" s="138" t="s">
        <v>291</v>
      </c>
      <c r="BD2" s="138" t="s">
        <v>79</v>
      </c>
    </row>
    <row r="3" ht="6.96" customHeight="1">
      <c r="B3" s="22"/>
      <c r="C3" s="23"/>
      <c r="D3" s="23"/>
      <c r="E3" s="23"/>
      <c r="F3" s="23"/>
      <c r="G3" s="23"/>
      <c r="H3" s="23"/>
      <c r="I3" s="139"/>
      <c r="J3" s="23"/>
      <c r="K3" s="24"/>
      <c r="AT3" s="21" t="s">
        <v>79</v>
      </c>
      <c r="AZ3" s="138" t="s">
        <v>91</v>
      </c>
      <c r="BA3" s="138" t="s">
        <v>92</v>
      </c>
      <c r="BB3" s="138" t="s">
        <v>21</v>
      </c>
      <c r="BC3" s="138" t="s">
        <v>292</v>
      </c>
      <c r="BD3" s="138" t="s">
        <v>79</v>
      </c>
    </row>
    <row r="4" ht="36.96" customHeight="1">
      <c r="B4" s="25"/>
      <c r="C4" s="26"/>
      <c r="D4" s="27" t="s">
        <v>94</v>
      </c>
      <c r="E4" s="26"/>
      <c r="F4" s="26"/>
      <c r="G4" s="26"/>
      <c r="H4" s="26"/>
      <c r="I4" s="140"/>
      <c r="J4" s="26"/>
      <c r="K4" s="28"/>
      <c r="M4" s="29" t="s">
        <v>12</v>
      </c>
      <c r="AT4" s="21" t="s">
        <v>6</v>
      </c>
      <c r="AZ4" s="138" t="s">
        <v>95</v>
      </c>
      <c r="BA4" s="138" t="s">
        <v>96</v>
      </c>
      <c r="BB4" s="138" t="s">
        <v>21</v>
      </c>
      <c r="BC4" s="138" t="s">
        <v>293</v>
      </c>
      <c r="BD4" s="138" t="s">
        <v>79</v>
      </c>
    </row>
    <row r="5" ht="6.96" customHeight="1">
      <c r="B5" s="25"/>
      <c r="C5" s="26"/>
      <c r="D5" s="26"/>
      <c r="E5" s="26"/>
      <c r="F5" s="26"/>
      <c r="G5" s="26"/>
      <c r="H5" s="26"/>
      <c r="I5" s="140"/>
      <c r="J5" s="26"/>
      <c r="K5" s="28"/>
      <c r="AZ5" s="138" t="s">
        <v>111</v>
      </c>
      <c r="BA5" s="138" t="s">
        <v>112</v>
      </c>
      <c r="BB5" s="138" t="s">
        <v>21</v>
      </c>
      <c r="BC5" s="138" t="s">
        <v>293</v>
      </c>
      <c r="BD5" s="138" t="s">
        <v>79</v>
      </c>
    </row>
    <row r="6">
      <c r="B6" s="25"/>
      <c r="C6" s="26"/>
      <c r="D6" s="37" t="s">
        <v>18</v>
      </c>
      <c r="E6" s="26"/>
      <c r="F6" s="26"/>
      <c r="G6" s="26"/>
      <c r="H6" s="26"/>
      <c r="I6" s="140"/>
      <c r="J6" s="26"/>
      <c r="K6" s="28"/>
    </row>
    <row r="7" ht="16.5" customHeight="1">
      <c r="B7" s="25"/>
      <c r="C7" s="26"/>
      <c r="D7" s="26"/>
      <c r="E7" s="141" t="str">
        <f>'Rekapitulace stavby'!K6</f>
        <v>Posílení rekreační funkce obecních lesů Čížová</v>
      </c>
      <c r="F7" s="37"/>
      <c r="G7" s="37"/>
      <c r="H7" s="37"/>
      <c r="I7" s="140"/>
      <c r="J7" s="26"/>
      <c r="K7" s="28"/>
    </row>
    <row r="8" s="1" customFormat="1">
      <c r="B8" s="43"/>
      <c r="C8" s="44"/>
      <c r="D8" s="37" t="s">
        <v>106</v>
      </c>
      <c r="E8" s="44"/>
      <c r="F8" s="44"/>
      <c r="G8" s="44"/>
      <c r="H8" s="44"/>
      <c r="I8" s="142"/>
      <c r="J8" s="44"/>
      <c r="K8" s="48"/>
    </row>
    <row r="9" s="1" customFormat="1" ht="36.96" customHeight="1">
      <c r="B9" s="43"/>
      <c r="C9" s="44"/>
      <c r="D9" s="44"/>
      <c r="E9" s="143" t="s">
        <v>294</v>
      </c>
      <c r="F9" s="44"/>
      <c r="G9" s="44"/>
      <c r="H9" s="44"/>
      <c r="I9" s="142"/>
      <c r="J9" s="44"/>
      <c r="K9" s="48"/>
    </row>
    <row r="10" s="1" customFormat="1">
      <c r="B10" s="43"/>
      <c r="C10" s="44"/>
      <c r="D10" s="44"/>
      <c r="E10" s="44"/>
      <c r="F10" s="44"/>
      <c r="G10" s="44"/>
      <c r="H10" s="44"/>
      <c r="I10" s="142"/>
      <c r="J10" s="44"/>
      <c r="K10" s="48"/>
    </row>
    <row r="11" s="1" customFormat="1" ht="14.4" customHeight="1">
      <c r="B11" s="43"/>
      <c r="C11" s="44"/>
      <c r="D11" s="37" t="s">
        <v>20</v>
      </c>
      <c r="E11" s="44"/>
      <c r="F11" s="32" t="s">
        <v>21</v>
      </c>
      <c r="G11" s="44"/>
      <c r="H11" s="44"/>
      <c r="I11" s="144" t="s">
        <v>22</v>
      </c>
      <c r="J11" s="32" t="s">
        <v>21</v>
      </c>
      <c r="K11" s="48"/>
    </row>
    <row r="12" s="1" customFormat="1" ht="14.4" customHeight="1">
      <c r="B12" s="43"/>
      <c r="C12" s="44"/>
      <c r="D12" s="37" t="s">
        <v>23</v>
      </c>
      <c r="E12" s="44"/>
      <c r="F12" s="32" t="s">
        <v>24</v>
      </c>
      <c r="G12" s="44"/>
      <c r="H12" s="44"/>
      <c r="I12" s="144" t="s">
        <v>25</v>
      </c>
      <c r="J12" s="145" t="str">
        <f>'Rekapitulace stavby'!AN8</f>
        <v>4. 3. 2019</v>
      </c>
      <c r="K12" s="48"/>
    </row>
    <row r="13" s="1" customFormat="1" ht="10.8" customHeight="1">
      <c r="B13" s="43"/>
      <c r="C13" s="44"/>
      <c r="D13" s="44"/>
      <c r="E13" s="44"/>
      <c r="F13" s="44"/>
      <c r="G13" s="44"/>
      <c r="H13" s="44"/>
      <c r="I13" s="142"/>
      <c r="J13" s="44"/>
      <c r="K13" s="48"/>
    </row>
    <row r="14" s="1" customFormat="1" ht="14.4" customHeight="1">
      <c r="B14" s="43"/>
      <c r="C14" s="44"/>
      <c r="D14" s="37" t="s">
        <v>27</v>
      </c>
      <c r="E14" s="44"/>
      <c r="F14" s="44"/>
      <c r="G14" s="44"/>
      <c r="H14" s="44"/>
      <c r="I14" s="144" t="s">
        <v>28</v>
      </c>
      <c r="J14" s="32" t="str">
        <f>IF('Rekapitulace stavby'!AN10="","",'Rekapitulace stavby'!AN10)</f>
        <v/>
      </c>
      <c r="K14" s="48"/>
    </row>
    <row r="15" s="1" customFormat="1" ht="18" customHeight="1">
      <c r="B15" s="43"/>
      <c r="C15" s="44"/>
      <c r="D15" s="44"/>
      <c r="E15" s="32" t="str">
        <f>IF('Rekapitulace stavby'!E11="","",'Rekapitulace stavby'!E11)</f>
        <v xml:space="preserve"> </v>
      </c>
      <c r="F15" s="44"/>
      <c r="G15" s="44"/>
      <c r="H15" s="44"/>
      <c r="I15" s="144" t="s">
        <v>29</v>
      </c>
      <c r="J15" s="32" t="str">
        <f>IF('Rekapitulace stavby'!AN11="","",'Rekapitulace stavby'!AN11)</f>
        <v/>
      </c>
      <c r="K15" s="48"/>
    </row>
    <row r="16" s="1" customFormat="1" ht="6.96" customHeight="1">
      <c r="B16" s="43"/>
      <c r="C16" s="44"/>
      <c r="D16" s="44"/>
      <c r="E16" s="44"/>
      <c r="F16" s="44"/>
      <c r="G16" s="44"/>
      <c r="H16" s="44"/>
      <c r="I16" s="142"/>
      <c r="J16" s="44"/>
      <c r="K16" s="48"/>
    </row>
    <row r="17" s="1" customFormat="1" ht="14.4" customHeight="1">
      <c r="B17" s="43"/>
      <c r="C17" s="44"/>
      <c r="D17" s="37" t="s">
        <v>30</v>
      </c>
      <c r="E17" s="44"/>
      <c r="F17" s="44"/>
      <c r="G17" s="44"/>
      <c r="H17" s="44"/>
      <c r="I17" s="144" t="s">
        <v>28</v>
      </c>
      <c r="J17" s="32" t="str">
        <f>IF('Rekapitulace stavby'!AN13="Vyplň údaj","",IF('Rekapitulace stavby'!AN13="","",'Rekapitulace stavby'!AN13))</f>
        <v/>
      </c>
      <c r="K17" s="48"/>
    </row>
    <row r="18" s="1" customFormat="1" ht="18" customHeight="1">
      <c r="B18" s="43"/>
      <c r="C18" s="44"/>
      <c r="D18" s="44"/>
      <c r="E18" s="32" t="str">
        <f>IF('Rekapitulace stavby'!E14="Vyplň údaj","",IF('Rekapitulace stavby'!E14="","",'Rekapitulace stavby'!E14))</f>
        <v/>
      </c>
      <c r="F18" s="44"/>
      <c r="G18" s="44"/>
      <c r="H18" s="44"/>
      <c r="I18" s="144" t="s">
        <v>29</v>
      </c>
      <c r="J18" s="32" t="str">
        <f>IF('Rekapitulace stavby'!AN14="Vyplň údaj","",IF('Rekapitulace stavby'!AN14="","",'Rekapitulace stavby'!AN14))</f>
        <v/>
      </c>
      <c r="K18" s="48"/>
    </row>
    <row r="19" s="1" customFormat="1" ht="6.96" customHeight="1">
      <c r="B19" s="43"/>
      <c r="C19" s="44"/>
      <c r="D19" s="44"/>
      <c r="E19" s="44"/>
      <c r="F19" s="44"/>
      <c r="G19" s="44"/>
      <c r="H19" s="44"/>
      <c r="I19" s="142"/>
      <c r="J19" s="44"/>
      <c r="K19" s="48"/>
    </row>
    <row r="20" s="1" customFormat="1" ht="14.4" customHeight="1">
      <c r="B20" s="43"/>
      <c r="C20" s="44"/>
      <c r="D20" s="37" t="s">
        <v>32</v>
      </c>
      <c r="E20" s="44"/>
      <c r="F20" s="44"/>
      <c r="G20" s="44"/>
      <c r="H20" s="44"/>
      <c r="I20" s="144" t="s">
        <v>28</v>
      </c>
      <c r="J20" s="32" t="str">
        <f>IF('Rekapitulace stavby'!AN16="","",'Rekapitulace stavby'!AN16)</f>
        <v/>
      </c>
      <c r="K20" s="48"/>
    </row>
    <row r="21" s="1" customFormat="1" ht="18" customHeight="1">
      <c r="B21" s="43"/>
      <c r="C21" s="44"/>
      <c r="D21" s="44"/>
      <c r="E21" s="32" t="str">
        <f>IF('Rekapitulace stavby'!E17="","",'Rekapitulace stavby'!E17)</f>
        <v xml:space="preserve"> </v>
      </c>
      <c r="F21" s="44"/>
      <c r="G21" s="44"/>
      <c r="H21" s="44"/>
      <c r="I21" s="144" t="s">
        <v>29</v>
      </c>
      <c r="J21" s="32" t="str">
        <f>IF('Rekapitulace stavby'!AN17="","",'Rekapitulace stavby'!AN17)</f>
        <v/>
      </c>
      <c r="K21" s="48"/>
    </row>
    <row r="22" s="1" customFormat="1" ht="6.96" customHeight="1">
      <c r="B22" s="43"/>
      <c r="C22" s="44"/>
      <c r="D22" s="44"/>
      <c r="E22" s="44"/>
      <c r="F22" s="44"/>
      <c r="G22" s="44"/>
      <c r="H22" s="44"/>
      <c r="I22" s="142"/>
      <c r="J22" s="44"/>
      <c r="K22" s="48"/>
    </row>
    <row r="23" s="1" customFormat="1" ht="14.4" customHeight="1">
      <c r="B23" s="43"/>
      <c r="C23" s="44"/>
      <c r="D23" s="37" t="s">
        <v>34</v>
      </c>
      <c r="E23" s="44"/>
      <c r="F23" s="44"/>
      <c r="G23" s="44"/>
      <c r="H23" s="44"/>
      <c r="I23" s="142"/>
      <c r="J23" s="44"/>
      <c r="K23" s="48"/>
    </row>
    <row r="24" s="6" customFormat="1" ht="16.5" customHeight="1">
      <c r="B24" s="146"/>
      <c r="C24" s="147"/>
      <c r="D24" s="147"/>
      <c r="E24" s="41" t="s">
        <v>21</v>
      </c>
      <c r="F24" s="41"/>
      <c r="G24" s="41"/>
      <c r="H24" s="41"/>
      <c r="I24" s="148"/>
      <c r="J24" s="147"/>
      <c r="K24" s="149"/>
    </row>
    <row r="25" s="1" customFormat="1" ht="6.96" customHeight="1">
      <c r="B25" s="43"/>
      <c r="C25" s="44"/>
      <c r="D25" s="44"/>
      <c r="E25" s="44"/>
      <c r="F25" s="44"/>
      <c r="G25" s="44"/>
      <c r="H25" s="44"/>
      <c r="I25" s="142"/>
      <c r="J25" s="44"/>
      <c r="K25" s="48"/>
    </row>
    <row r="26" s="1" customFormat="1" ht="6.96" customHeight="1">
      <c r="B26" s="43"/>
      <c r="C26" s="44"/>
      <c r="D26" s="103"/>
      <c r="E26" s="103"/>
      <c r="F26" s="103"/>
      <c r="G26" s="103"/>
      <c r="H26" s="103"/>
      <c r="I26" s="150"/>
      <c r="J26" s="103"/>
      <c r="K26" s="151"/>
    </row>
    <row r="27" s="1" customFormat="1" ht="25.44" customHeight="1">
      <c r="B27" s="43"/>
      <c r="C27" s="44"/>
      <c r="D27" s="152" t="s">
        <v>35</v>
      </c>
      <c r="E27" s="44"/>
      <c r="F27" s="44"/>
      <c r="G27" s="44"/>
      <c r="H27" s="44"/>
      <c r="I27" s="142"/>
      <c r="J27" s="153">
        <f>ROUND(J87,2)</f>
        <v>0</v>
      </c>
      <c r="K27" s="48"/>
    </row>
    <row r="28" s="1" customFormat="1" ht="6.96" customHeight="1">
      <c r="B28" s="43"/>
      <c r="C28" s="44"/>
      <c r="D28" s="103"/>
      <c r="E28" s="103"/>
      <c r="F28" s="103"/>
      <c r="G28" s="103"/>
      <c r="H28" s="103"/>
      <c r="I28" s="150"/>
      <c r="J28" s="103"/>
      <c r="K28" s="151"/>
    </row>
    <row r="29" s="1" customFormat="1" ht="14.4" customHeight="1">
      <c r="B29" s="43"/>
      <c r="C29" s="44"/>
      <c r="D29" s="44"/>
      <c r="E29" s="44"/>
      <c r="F29" s="49" t="s">
        <v>37</v>
      </c>
      <c r="G29" s="44"/>
      <c r="H29" s="44"/>
      <c r="I29" s="154" t="s">
        <v>36</v>
      </c>
      <c r="J29" s="49" t="s">
        <v>38</v>
      </c>
      <c r="K29" s="48"/>
    </row>
    <row r="30" s="1" customFormat="1" ht="14.4" customHeight="1">
      <c r="B30" s="43"/>
      <c r="C30" s="44"/>
      <c r="D30" s="52" t="s">
        <v>39</v>
      </c>
      <c r="E30" s="52" t="s">
        <v>40</v>
      </c>
      <c r="F30" s="155">
        <f>ROUND(SUM(BE87:BE139), 2)</f>
        <v>0</v>
      </c>
      <c r="G30" s="44"/>
      <c r="H30" s="44"/>
      <c r="I30" s="156">
        <v>0.20999999999999999</v>
      </c>
      <c r="J30" s="155">
        <f>ROUND(ROUND((SUM(BE87:BE139)), 2)*I30, 2)</f>
        <v>0</v>
      </c>
      <c r="K30" s="48"/>
    </row>
    <row r="31" s="1" customFormat="1" ht="14.4" customHeight="1">
      <c r="B31" s="43"/>
      <c r="C31" s="44"/>
      <c r="D31" s="44"/>
      <c r="E31" s="52" t="s">
        <v>41</v>
      </c>
      <c r="F31" s="155">
        <f>ROUND(SUM(BF87:BF139), 2)</f>
        <v>0</v>
      </c>
      <c r="G31" s="44"/>
      <c r="H31" s="44"/>
      <c r="I31" s="156">
        <v>0.14999999999999999</v>
      </c>
      <c r="J31" s="155">
        <f>ROUND(ROUND((SUM(BF87:BF139)), 2)*I31, 2)</f>
        <v>0</v>
      </c>
      <c r="K31" s="48"/>
    </row>
    <row r="32" hidden="1" s="1" customFormat="1" ht="14.4" customHeight="1">
      <c r="B32" s="43"/>
      <c r="C32" s="44"/>
      <c r="D32" s="44"/>
      <c r="E32" s="52" t="s">
        <v>42</v>
      </c>
      <c r="F32" s="155">
        <f>ROUND(SUM(BG87:BG139), 2)</f>
        <v>0</v>
      </c>
      <c r="G32" s="44"/>
      <c r="H32" s="44"/>
      <c r="I32" s="156">
        <v>0.20999999999999999</v>
      </c>
      <c r="J32" s="155">
        <v>0</v>
      </c>
      <c r="K32" s="48"/>
    </row>
    <row r="33" hidden="1" s="1" customFormat="1" ht="14.4" customHeight="1">
      <c r="B33" s="43"/>
      <c r="C33" s="44"/>
      <c r="D33" s="44"/>
      <c r="E33" s="52" t="s">
        <v>43</v>
      </c>
      <c r="F33" s="155">
        <f>ROUND(SUM(BH87:BH139), 2)</f>
        <v>0</v>
      </c>
      <c r="G33" s="44"/>
      <c r="H33" s="44"/>
      <c r="I33" s="156">
        <v>0.14999999999999999</v>
      </c>
      <c r="J33" s="155">
        <v>0</v>
      </c>
      <c r="K33" s="48"/>
    </row>
    <row r="34" hidden="1" s="1" customFormat="1" ht="14.4" customHeight="1">
      <c r="B34" s="43"/>
      <c r="C34" s="44"/>
      <c r="D34" s="44"/>
      <c r="E34" s="52" t="s">
        <v>44</v>
      </c>
      <c r="F34" s="155">
        <f>ROUND(SUM(BI87:BI139), 2)</f>
        <v>0</v>
      </c>
      <c r="G34" s="44"/>
      <c r="H34" s="44"/>
      <c r="I34" s="156">
        <v>0</v>
      </c>
      <c r="J34" s="155">
        <v>0</v>
      </c>
      <c r="K34" s="48"/>
    </row>
    <row r="35" s="1" customFormat="1" ht="6.96" customHeight="1">
      <c r="B35" s="43"/>
      <c r="C35" s="44"/>
      <c r="D35" s="44"/>
      <c r="E35" s="44"/>
      <c r="F35" s="44"/>
      <c r="G35" s="44"/>
      <c r="H35" s="44"/>
      <c r="I35" s="142"/>
      <c r="J35" s="44"/>
      <c r="K35" s="48"/>
    </row>
    <row r="36" s="1" customFormat="1" ht="25.44" customHeight="1">
      <c r="B36" s="43"/>
      <c r="C36" s="157"/>
      <c r="D36" s="158" t="s">
        <v>45</v>
      </c>
      <c r="E36" s="95"/>
      <c r="F36" s="95"/>
      <c r="G36" s="159" t="s">
        <v>46</v>
      </c>
      <c r="H36" s="160" t="s">
        <v>47</v>
      </c>
      <c r="I36" s="161"/>
      <c r="J36" s="162">
        <f>SUM(J27:J34)</f>
        <v>0</v>
      </c>
      <c r="K36" s="163"/>
    </row>
    <row r="37" s="1" customFormat="1" ht="14.4" customHeight="1">
      <c r="B37" s="64"/>
      <c r="C37" s="65"/>
      <c r="D37" s="65"/>
      <c r="E37" s="65"/>
      <c r="F37" s="65"/>
      <c r="G37" s="65"/>
      <c r="H37" s="65"/>
      <c r="I37" s="164"/>
      <c r="J37" s="65"/>
      <c r="K37" s="66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3"/>
      <c r="C42" s="27" t="s">
        <v>119</v>
      </c>
      <c r="D42" s="44"/>
      <c r="E42" s="44"/>
      <c r="F42" s="44"/>
      <c r="G42" s="44"/>
      <c r="H42" s="44"/>
      <c r="I42" s="142"/>
      <c r="J42" s="44"/>
      <c r="K42" s="48"/>
    </row>
    <row r="43" s="1" customFormat="1" ht="6.96" customHeight="1">
      <c r="B43" s="43"/>
      <c r="C43" s="44"/>
      <c r="D43" s="44"/>
      <c r="E43" s="44"/>
      <c r="F43" s="44"/>
      <c r="G43" s="44"/>
      <c r="H43" s="44"/>
      <c r="I43" s="142"/>
      <c r="J43" s="44"/>
      <c r="K43" s="48"/>
    </row>
    <row r="44" s="1" customFormat="1" ht="14.4" customHeight="1">
      <c r="B44" s="43"/>
      <c r="C44" s="37" t="s">
        <v>18</v>
      </c>
      <c r="D44" s="44"/>
      <c r="E44" s="44"/>
      <c r="F44" s="44"/>
      <c r="G44" s="44"/>
      <c r="H44" s="44"/>
      <c r="I44" s="142"/>
      <c r="J44" s="44"/>
      <c r="K44" s="48"/>
    </row>
    <row r="45" s="1" customFormat="1" ht="16.5" customHeight="1">
      <c r="B45" s="43"/>
      <c r="C45" s="44"/>
      <c r="D45" s="44"/>
      <c r="E45" s="141" t="str">
        <f>E7</f>
        <v>Posílení rekreační funkce obecních lesů Čížová</v>
      </c>
      <c r="F45" s="37"/>
      <c r="G45" s="37"/>
      <c r="H45" s="37"/>
      <c r="I45" s="142"/>
      <c r="J45" s="44"/>
      <c r="K45" s="48"/>
    </row>
    <row r="46" s="1" customFormat="1" ht="14.4" customHeight="1">
      <c r="B46" s="43"/>
      <c r="C46" s="37" t="s">
        <v>106</v>
      </c>
      <c r="D46" s="44"/>
      <c r="E46" s="44"/>
      <c r="F46" s="44"/>
      <c r="G46" s="44"/>
      <c r="H46" s="44"/>
      <c r="I46" s="142"/>
      <c r="J46" s="44"/>
      <c r="K46" s="48"/>
    </row>
    <row r="47" s="1" customFormat="1" ht="17.25" customHeight="1">
      <c r="B47" s="43"/>
      <c r="C47" s="44"/>
      <c r="D47" s="44"/>
      <c r="E47" s="143" t="str">
        <f>E9</f>
        <v>02 - Turistické odpočinkové stanoviště Pod Kosejřínem</v>
      </c>
      <c r="F47" s="44"/>
      <c r="G47" s="44"/>
      <c r="H47" s="44"/>
      <c r="I47" s="142"/>
      <c r="J47" s="44"/>
      <c r="K47" s="48"/>
    </row>
    <row r="48" s="1" customFormat="1" ht="6.96" customHeight="1">
      <c r="B48" s="43"/>
      <c r="C48" s="44"/>
      <c r="D48" s="44"/>
      <c r="E48" s="44"/>
      <c r="F48" s="44"/>
      <c r="G48" s="44"/>
      <c r="H48" s="44"/>
      <c r="I48" s="142"/>
      <c r="J48" s="44"/>
      <c r="K48" s="48"/>
    </row>
    <row r="49" s="1" customFormat="1" ht="18" customHeight="1">
      <c r="B49" s="43"/>
      <c r="C49" s="37" t="s">
        <v>23</v>
      </c>
      <c r="D49" s="44"/>
      <c r="E49" s="44"/>
      <c r="F49" s="32" t="str">
        <f>F12</f>
        <v xml:space="preserve"> </v>
      </c>
      <c r="G49" s="44"/>
      <c r="H49" s="44"/>
      <c r="I49" s="144" t="s">
        <v>25</v>
      </c>
      <c r="J49" s="145" t="str">
        <f>IF(J12="","",J12)</f>
        <v>4. 3. 2019</v>
      </c>
      <c r="K49" s="48"/>
    </row>
    <row r="50" s="1" customFormat="1" ht="6.96" customHeight="1">
      <c r="B50" s="43"/>
      <c r="C50" s="44"/>
      <c r="D50" s="44"/>
      <c r="E50" s="44"/>
      <c r="F50" s="44"/>
      <c r="G50" s="44"/>
      <c r="H50" s="44"/>
      <c r="I50" s="142"/>
      <c r="J50" s="44"/>
      <c r="K50" s="48"/>
    </row>
    <row r="51" s="1" customFormat="1">
      <c r="B51" s="43"/>
      <c r="C51" s="37" t="s">
        <v>27</v>
      </c>
      <c r="D51" s="44"/>
      <c r="E51" s="44"/>
      <c r="F51" s="32" t="str">
        <f>E15</f>
        <v xml:space="preserve"> </v>
      </c>
      <c r="G51" s="44"/>
      <c r="H51" s="44"/>
      <c r="I51" s="144" t="s">
        <v>32</v>
      </c>
      <c r="J51" s="41" t="str">
        <f>E21</f>
        <v xml:space="preserve"> </v>
      </c>
      <c r="K51" s="48"/>
    </row>
    <row r="52" s="1" customFormat="1" ht="14.4" customHeight="1">
      <c r="B52" s="43"/>
      <c r="C52" s="37" t="s">
        <v>30</v>
      </c>
      <c r="D52" s="44"/>
      <c r="E52" s="44"/>
      <c r="F52" s="32" t="str">
        <f>IF(E18="","",E18)</f>
        <v/>
      </c>
      <c r="G52" s="44"/>
      <c r="H52" s="44"/>
      <c r="I52" s="142"/>
      <c r="J52" s="169"/>
      <c r="K52" s="48"/>
    </row>
    <row r="53" s="1" customFormat="1" ht="10.32" customHeight="1">
      <c r="B53" s="43"/>
      <c r="C53" s="44"/>
      <c r="D53" s="44"/>
      <c r="E53" s="44"/>
      <c r="F53" s="44"/>
      <c r="G53" s="44"/>
      <c r="H53" s="44"/>
      <c r="I53" s="142"/>
      <c r="J53" s="44"/>
      <c r="K53" s="48"/>
    </row>
    <row r="54" s="1" customFormat="1" ht="29.28" customHeight="1">
      <c r="B54" s="43"/>
      <c r="C54" s="170" t="s">
        <v>120</v>
      </c>
      <c r="D54" s="157"/>
      <c r="E54" s="157"/>
      <c r="F54" s="157"/>
      <c r="G54" s="157"/>
      <c r="H54" s="157"/>
      <c r="I54" s="171"/>
      <c r="J54" s="172" t="s">
        <v>121</v>
      </c>
      <c r="K54" s="173"/>
    </row>
    <row r="55" s="1" customFormat="1" ht="10.32" customHeight="1">
      <c r="B55" s="43"/>
      <c r="C55" s="44"/>
      <c r="D55" s="44"/>
      <c r="E55" s="44"/>
      <c r="F55" s="44"/>
      <c r="G55" s="44"/>
      <c r="H55" s="44"/>
      <c r="I55" s="142"/>
      <c r="J55" s="44"/>
      <c r="K55" s="48"/>
    </row>
    <row r="56" s="1" customFormat="1" ht="29.28" customHeight="1">
      <c r="B56" s="43"/>
      <c r="C56" s="174" t="s">
        <v>122</v>
      </c>
      <c r="D56" s="44"/>
      <c r="E56" s="44"/>
      <c r="F56" s="44"/>
      <c r="G56" s="44"/>
      <c r="H56" s="44"/>
      <c r="I56" s="142"/>
      <c r="J56" s="153">
        <f>J87</f>
        <v>0</v>
      </c>
      <c r="K56" s="48"/>
      <c r="AU56" s="21" t="s">
        <v>123</v>
      </c>
    </row>
    <row r="57" s="7" customFormat="1" ht="24.96" customHeight="1">
      <c r="B57" s="175"/>
      <c r="C57" s="176"/>
      <c r="D57" s="177" t="s">
        <v>124</v>
      </c>
      <c r="E57" s="178"/>
      <c r="F57" s="178"/>
      <c r="G57" s="178"/>
      <c r="H57" s="178"/>
      <c r="I57" s="179"/>
      <c r="J57" s="180">
        <f>J88</f>
        <v>0</v>
      </c>
      <c r="K57" s="181"/>
    </row>
    <row r="58" s="8" customFormat="1" ht="19.92" customHeight="1">
      <c r="B58" s="182"/>
      <c r="C58" s="183"/>
      <c r="D58" s="184" t="s">
        <v>125</v>
      </c>
      <c r="E58" s="185"/>
      <c r="F58" s="185"/>
      <c r="G58" s="185"/>
      <c r="H58" s="185"/>
      <c r="I58" s="186"/>
      <c r="J58" s="187">
        <f>J89</f>
        <v>0</v>
      </c>
      <c r="K58" s="188"/>
    </row>
    <row r="59" s="8" customFormat="1" ht="19.92" customHeight="1">
      <c r="B59" s="182"/>
      <c r="C59" s="183"/>
      <c r="D59" s="184" t="s">
        <v>295</v>
      </c>
      <c r="E59" s="185"/>
      <c r="F59" s="185"/>
      <c r="G59" s="185"/>
      <c r="H59" s="185"/>
      <c r="I59" s="186"/>
      <c r="J59" s="187">
        <f>J110</f>
        <v>0</v>
      </c>
      <c r="K59" s="188"/>
    </row>
    <row r="60" s="8" customFormat="1" ht="19.92" customHeight="1">
      <c r="B60" s="182"/>
      <c r="C60" s="183"/>
      <c r="D60" s="184" t="s">
        <v>127</v>
      </c>
      <c r="E60" s="185"/>
      <c r="F60" s="185"/>
      <c r="G60" s="185"/>
      <c r="H60" s="185"/>
      <c r="I60" s="186"/>
      <c r="J60" s="187">
        <f>J115</f>
        <v>0</v>
      </c>
      <c r="K60" s="188"/>
    </row>
    <row r="61" s="8" customFormat="1" ht="19.92" customHeight="1">
      <c r="B61" s="182"/>
      <c r="C61" s="183"/>
      <c r="D61" s="184" t="s">
        <v>128</v>
      </c>
      <c r="E61" s="185"/>
      <c r="F61" s="185"/>
      <c r="G61" s="185"/>
      <c r="H61" s="185"/>
      <c r="I61" s="186"/>
      <c r="J61" s="187">
        <f>J118</f>
        <v>0</v>
      </c>
      <c r="K61" s="188"/>
    </row>
    <row r="62" s="8" customFormat="1" ht="19.92" customHeight="1">
      <c r="B62" s="182"/>
      <c r="C62" s="183"/>
      <c r="D62" s="184" t="s">
        <v>130</v>
      </c>
      <c r="E62" s="185"/>
      <c r="F62" s="185"/>
      <c r="G62" s="185"/>
      <c r="H62" s="185"/>
      <c r="I62" s="186"/>
      <c r="J62" s="187">
        <f>J125</f>
        <v>0</v>
      </c>
      <c r="K62" s="188"/>
    </row>
    <row r="63" s="8" customFormat="1" ht="19.92" customHeight="1">
      <c r="B63" s="182"/>
      <c r="C63" s="183"/>
      <c r="D63" s="184" t="s">
        <v>131</v>
      </c>
      <c r="E63" s="185"/>
      <c r="F63" s="185"/>
      <c r="G63" s="185"/>
      <c r="H63" s="185"/>
      <c r="I63" s="186"/>
      <c r="J63" s="187">
        <f>J130</f>
        <v>0</v>
      </c>
      <c r="K63" s="188"/>
    </row>
    <row r="64" s="7" customFormat="1" ht="24.96" customHeight="1">
      <c r="B64" s="175"/>
      <c r="C64" s="176"/>
      <c r="D64" s="177" t="s">
        <v>296</v>
      </c>
      <c r="E64" s="178"/>
      <c r="F64" s="178"/>
      <c r="G64" s="178"/>
      <c r="H64" s="178"/>
      <c r="I64" s="179"/>
      <c r="J64" s="180">
        <f>J132</f>
        <v>0</v>
      </c>
      <c r="K64" s="181"/>
    </row>
    <row r="65" s="8" customFormat="1" ht="19.92" customHeight="1">
      <c r="B65" s="182"/>
      <c r="C65" s="183"/>
      <c r="D65" s="184" t="s">
        <v>297</v>
      </c>
      <c r="E65" s="185"/>
      <c r="F65" s="185"/>
      <c r="G65" s="185"/>
      <c r="H65" s="185"/>
      <c r="I65" s="186"/>
      <c r="J65" s="187">
        <f>J133</f>
        <v>0</v>
      </c>
      <c r="K65" s="188"/>
    </row>
    <row r="66" s="7" customFormat="1" ht="24.96" customHeight="1">
      <c r="B66" s="175"/>
      <c r="C66" s="176"/>
      <c r="D66" s="177" t="s">
        <v>132</v>
      </c>
      <c r="E66" s="178"/>
      <c r="F66" s="178"/>
      <c r="G66" s="178"/>
      <c r="H66" s="178"/>
      <c r="I66" s="179"/>
      <c r="J66" s="180">
        <f>J136</f>
        <v>0</v>
      </c>
      <c r="K66" s="181"/>
    </row>
    <row r="67" s="8" customFormat="1" ht="19.92" customHeight="1">
      <c r="B67" s="182"/>
      <c r="C67" s="183"/>
      <c r="D67" s="184" t="s">
        <v>133</v>
      </c>
      <c r="E67" s="185"/>
      <c r="F67" s="185"/>
      <c r="G67" s="185"/>
      <c r="H67" s="185"/>
      <c r="I67" s="186"/>
      <c r="J67" s="187">
        <f>J137</f>
        <v>0</v>
      </c>
      <c r="K67" s="188"/>
    </row>
    <row r="68" s="1" customFormat="1" ht="21.84" customHeight="1">
      <c r="B68" s="43"/>
      <c r="C68" s="44"/>
      <c r="D68" s="44"/>
      <c r="E68" s="44"/>
      <c r="F68" s="44"/>
      <c r="G68" s="44"/>
      <c r="H68" s="44"/>
      <c r="I68" s="142"/>
      <c r="J68" s="44"/>
      <c r="K68" s="48"/>
    </row>
    <row r="69" s="1" customFormat="1" ht="6.96" customHeight="1">
      <c r="B69" s="64"/>
      <c r="C69" s="65"/>
      <c r="D69" s="65"/>
      <c r="E69" s="65"/>
      <c r="F69" s="65"/>
      <c r="G69" s="65"/>
      <c r="H69" s="65"/>
      <c r="I69" s="164"/>
      <c r="J69" s="65"/>
      <c r="K69" s="66"/>
    </row>
    <row r="73" s="1" customFormat="1" ht="6.96" customHeight="1">
      <c r="B73" s="67"/>
      <c r="C73" s="68"/>
      <c r="D73" s="68"/>
      <c r="E73" s="68"/>
      <c r="F73" s="68"/>
      <c r="G73" s="68"/>
      <c r="H73" s="68"/>
      <c r="I73" s="167"/>
      <c r="J73" s="68"/>
      <c r="K73" s="68"/>
      <c r="L73" s="69"/>
    </row>
    <row r="74" s="1" customFormat="1" ht="36.96" customHeight="1">
      <c r="B74" s="43"/>
      <c r="C74" s="70" t="s">
        <v>134</v>
      </c>
      <c r="D74" s="71"/>
      <c r="E74" s="71"/>
      <c r="F74" s="71"/>
      <c r="G74" s="71"/>
      <c r="H74" s="71"/>
      <c r="I74" s="189"/>
      <c r="J74" s="71"/>
      <c r="K74" s="71"/>
      <c r="L74" s="69"/>
    </row>
    <row r="75" s="1" customFormat="1" ht="6.96" customHeight="1">
      <c r="B75" s="43"/>
      <c r="C75" s="71"/>
      <c r="D75" s="71"/>
      <c r="E75" s="71"/>
      <c r="F75" s="71"/>
      <c r="G75" s="71"/>
      <c r="H75" s="71"/>
      <c r="I75" s="189"/>
      <c r="J75" s="71"/>
      <c r="K75" s="71"/>
      <c r="L75" s="69"/>
    </row>
    <row r="76" s="1" customFormat="1" ht="14.4" customHeight="1">
      <c r="B76" s="43"/>
      <c r="C76" s="73" t="s">
        <v>18</v>
      </c>
      <c r="D76" s="71"/>
      <c r="E76" s="71"/>
      <c r="F76" s="71"/>
      <c r="G76" s="71"/>
      <c r="H76" s="71"/>
      <c r="I76" s="189"/>
      <c r="J76" s="71"/>
      <c r="K76" s="71"/>
      <c r="L76" s="69"/>
    </row>
    <row r="77" s="1" customFormat="1" ht="16.5" customHeight="1">
      <c r="B77" s="43"/>
      <c r="C77" s="71"/>
      <c r="D77" s="71"/>
      <c r="E77" s="190" t="str">
        <f>E7</f>
        <v>Posílení rekreační funkce obecních lesů Čížová</v>
      </c>
      <c r="F77" s="73"/>
      <c r="G77" s="73"/>
      <c r="H77" s="73"/>
      <c r="I77" s="189"/>
      <c r="J77" s="71"/>
      <c r="K77" s="71"/>
      <c r="L77" s="69"/>
    </row>
    <row r="78" s="1" customFormat="1" ht="14.4" customHeight="1">
      <c r="B78" s="43"/>
      <c r="C78" s="73" t="s">
        <v>106</v>
      </c>
      <c r="D78" s="71"/>
      <c r="E78" s="71"/>
      <c r="F78" s="71"/>
      <c r="G78" s="71"/>
      <c r="H78" s="71"/>
      <c r="I78" s="189"/>
      <c r="J78" s="71"/>
      <c r="K78" s="71"/>
      <c r="L78" s="69"/>
    </row>
    <row r="79" s="1" customFormat="1" ht="17.25" customHeight="1">
      <c r="B79" s="43"/>
      <c r="C79" s="71"/>
      <c r="D79" s="71"/>
      <c r="E79" s="79" t="str">
        <f>E9</f>
        <v>02 - Turistické odpočinkové stanoviště Pod Kosejřínem</v>
      </c>
      <c r="F79" s="71"/>
      <c r="G79" s="71"/>
      <c r="H79" s="71"/>
      <c r="I79" s="189"/>
      <c r="J79" s="71"/>
      <c r="K79" s="71"/>
      <c r="L79" s="69"/>
    </row>
    <row r="80" s="1" customFormat="1" ht="6.96" customHeight="1">
      <c r="B80" s="43"/>
      <c r="C80" s="71"/>
      <c r="D80" s="71"/>
      <c r="E80" s="71"/>
      <c r="F80" s="71"/>
      <c r="G80" s="71"/>
      <c r="H80" s="71"/>
      <c r="I80" s="189"/>
      <c r="J80" s="71"/>
      <c r="K80" s="71"/>
      <c r="L80" s="69"/>
    </row>
    <row r="81" s="1" customFormat="1" ht="18" customHeight="1">
      <c r="B81" s="43"/>
      <c r="C81" s="73" t="s">
        <v>23</v>
      </c>
      <c r="D81" s="71"/>
      <c r="E81" s="71"/>
      <c r="F81" s="191" t="str">
        <f>F12</f>
        <v xml:space="preserve"> </v>
      </c>
      <c r="G81" s="71"/>
      <c r="H81" s="71"/>
      <c r="I81" s="192" t="s">
        <v>25</v>
      </c>
      <c r="J81" s="82" t="str">
        <f>IF(J12="","",J12)</f>
        <v>4. 3. 2019</v>
      </c>
      <c r="K81" s="71"/>
      <c r="L81" s="69"/>
    </row>
    <row r="82" s="1" customFormat="1" ht="6.96" customHeight="1">
      <c r="B82" s="43"/>
      <c r="C82" s="71"/>
      <c r="D82" s="71"/>
      <c r="E82" s="71"/>
      <c r="F82" s="71"/>
      <c r="G82" s="71"/>
      <c r="H82" s="71"/>
      <c r="I82" s="189"/>
      <c r="J82" s="71"/>
      <c r="K82" s="71"/>
      <c r="L82" s="69"/>
    </row>
    <row r="83" s="1" customFormat="1">
      <c r="B83" s="43"/>
      <c r="C83" s="73" t="s">
        <v>27</v>
      </c>
      <c r="D83" s="71"/>
      <c r="E83" s="71"/>
      <c r="F83" s="191" t="str">
        <f>E15</f>
        <v xml:space="preserve"> </v>
      </c>
      <c r="G83" s="71"/>
      <c r="H83" s="71"/>
      <c r="I83" s="192" t="s">
        <v>32</v>
      </c>
      <c r="J83" s="191" t="str">
        <f>E21</f>
        <v xml:space="preserve"> </v>
      </c>
      <c r="K83" s="71"/>
      <c r="L83" s="69"/>
    </row>
    <row r="84" s="1" customFormat="1" ht="14.4" customHeight="1">
      <c r="B84" s="43"/>
      <c r="C84" s="73" t="s">
        <v>30</v>
      </c>
      <c r="D84" s="71"/>
      <c r="E84" s="71"/>
      <c r="F84" s="191" t="str">
        <f>IF(E18="","",E18)</f>
        <v/>
      </c>
      <c r="G84" s="71"/>
      <c r="H84" s="71"/>
      <c r="I84" s="189"/>
      <c r="J84" s="71"/>
      <c r="K84" s="71"/>
      <c r="L84" s="69"/>
    </row>
    <row r="85" s="1" customFormat="1" ht="10.32" customHeight="1">
      <c r="B85" s="43"/>
      <c r="C85" s="71"/>
      <c r="D85" s="71"/>
      <c r="E85" s="71"/>
      <c r="F85" s="71"/>
      <c r="G85" s="71"/>
      <c r="H85" s="71"/>
      <c r="I85" s="189"/>
      <c r="J85" s="71"/>
      <c r="K85" s="71"/>
      <c r="L85" s="69"/>
    </row>
    <row r="86" s="9" customFormat="1" ht="29.28" customHeight="1">
      <c r="B86" s="193"/>
      <c r="C86" s="194" t="s">
        <v>135</v>
      </c>
      <c r="D86" s="195" t="s">
        <v>54</v>
      </c>
      <c r="E86" s="195" t="s">
        <v>50</v>
      </c>
      <c r="F86" s="195" t="s">
        <v>136</v>
      </c>
      <c r="G86" s="195" t="s">
        <v>137</v>
      </c>
      <c r="H86" s="195" t="s">
        <v>138</v>
      </c>
      <c r="I86" s="196" t="s">
        <v>139</v>
      </c>
      <c r="J86" s="195" t="s">
        <v>121</v>
      </c>
      <c r="K86" s="197" t="s">
        <v>140</v>
      </c>
      <c r="L86" s="198"/>
      <c r="M86" s="99" t="s">
        <v>141</v>
      </c>
      <c r="N86" s="100" t="s">
        <v>39</v>
      </c>
      <c r="O86" s="100" t="s">
        <v>142</v>
      </c>
      <c r="P86" s="100" t="s">
        <v>143</v>
      </c>
      <c r="Q86" s="100" t="s">
        <v>144</v>
      </c>
      <c r="R86" s="100" t="s">
        <v>145</v>
      </c>
      <c r="S86" s="100" t="s">
        <v>146</v>
      </c>
      <c r="T86" s="101" t="s">
        <v>147</v>
      </c>
    </row>
    <row r="87" s="1" customFormat="1" ht="29.28" customHeight="1">
      <c r="B87" s="43"/>
      <c r="C87" s="105" t="s">
        <v>122</v>
      </c>
      <c r="D87" s="71"/>
      <c r="E87" s="71"/>
      <c r="F87" s="71"/>
      <c r="G87" s="71"/>
      <c r="H87" s="71"/>
      <c r="I87" s="189"/>
      <c r="J87" s="199">
        <f>BK87</f>
        <v>0</v>
      </c>
      <c r="K87" s="71"/>
      <c r="L87" s="69"/>
      <c r="M87" s="102"/>
      <c r="N87" s="103"/>
      <c r="O87" s="103"/>
      <c r="P87" s="200">
        <f>P88+P132+P136</f>
        <v>0</v>
      </c>
      <c r="Q87" s="103"/>
      <c r="R87" s="200">
        <f>R88+R132+R136</f>
        <v>87.295159999999996</v>
      </c>
      <c r="S87" s="103"/>
      <c r="T87" s="201">
        <f>T88+T132+T136</f>
        <v>0</v>
      </c>
      <c r="AT87" s="21" t="s">
        <v>68</v>
      </c>
      <c r="AU87" s="21" t="s">
        <v>123</v>
      </c>
      <c r="BK87" s="202">
        <f>BK88+BK132+BK136</f>
        <v>0</v>
      </c>
    </row>
    <row r="88" s="10" customFormat="1" ht="37.44001" customHeight="1">
      <c r="B88" s="203"/>
      <c r="C88" s="204"/>
      <c r="D88" s="205" t="s">
        <v>68</v>
      </c>
      <c r="E88" s="206" t="s">
        <v>148</v>
      </c>
      <c r="F88" s="206" t="s">
        <v>149</v>
      </c>
      <c r="G88" s="204"/>
      <c r="H88" s="204"/>
      <c r="I88" s="207"/>
      <c r="J88" s="208">
        <f>BK88</f>
        <v>0</v>
      </c>
      <c r="K88" s="204"/>
      <c r="L88" s="209"/>
      <c r="M88" s="210"/>
      <c r="N88" s="211"/>
      <c r="O88" s="211"/>
      <c r="P88" s="212">
        <f>P89+P110+P115+P118+P125+P130</f>
        <v>0</v>
      </c>
      <c r="Q88" s="211"/>
      <c r="R88" s="212">
        <f>R89+R110+R115+R118+R125+R130</f>
        <v>87.295159999999996</v>
      </c>
      <c r="S88" s="211"/>
      <c r="T88" s="213">
        <f>T89+T110+T115+T118+T125+T130</f>
        <v>0</v>
      </c>
      <c r="AR88" s="214" t="s">
        <v>77</v>
      </c>
      <c r="AT88" s="215" t="s">
        <v>68</v>
      </c>
      <c r="AU88" s="215" t="s">
        <v>69</v>
      </c>
      <c r="AY88" s="214" t="s">
        <v>150</v>
      </c>
      <c r="BK88" s="216">
        <f>BK89+BK110+BK115+BK118+BK125+BK130</f>
        <v>0</v>
      </c>
    </row>
    <row r="89" s="10" customFormat="1" ht="19.92" customHeight="1">
      <c r="B89" s="203"/>
      <c r="C89" s="204"/>
      <c r="D89" s="205" t="s">
        <v>68</v>
      </c>
      <c r="E89" s="217" t="s">
        <v>77</v>
      </c>
      <c r="F89" s="217" t="s">
        <v>151</v>
      </c>
      <c r="G89" s="204"/>
      <c r="H89" s="204"/>
      <c r="I89" s="207"/>
      <c r="J89" s="218">
        <f>BK89</f>
        <v>0</v>
      </c>
      <c r="K89" s="204"/>
      <c r="L89" s="209"/>
      <c r="M89" s="210"/>
      <c r="N89" s="211"/>
      <c r="O89" s="211"/>
      <c r="P89" s="212">
        <f>SUM(P90:P109)</f>
        <v>0</v>
      </c>
      <c r="Q89" s="211"/>
      <c r="R89" s="212">
        <f>SUM(R90:R109)</f>
        <v>0</v>
      </c>
      <c r="S89" s="211"/>
      <c r="T89" s="213">
        <f>SUM(T90:T109)</f>
        <v>0</v>
      </c>
      <c r="AR89" s="214" t="s">
        <v>77</v>
      </c>
      <c r="AT89" s="215" t="s">
        <v>68</v>
      </c>
      <c r="AU89" s="215" t="s">
        <v>77</v>
      </c>
      <c r="AY89" s="214" t="s">
        <v>150</v>
      </c>
      <c r="BK89" s="216">
        <f>SUM(BK90:BK109)</f>
        <v>0</v>
      </c>
    </row>
    <row r="90" s="1" customFormat="1" ht="25.5" customHeight="1">
      <c r="B90" s="43"/>
      <c r="C90" s="219" t="s">
        <v>77</v>
      </c>
      <c r="D90" s="219" t="s">
        <v>152</v>
      </c>
      <c r="E90" s="220" t="s">
        <v>298</v>
      </c>
      <c r="F90" s="221" t="s">
        <v>299</v>
      </c>
      <c r="G90" s="222" t="s">
        <v>163</v>
      </c>
      <c r="H90" s="223">
        <v>2.3999999999999999</v>
      </c>
      <c r="I90" s="224"/>
      <c r="J90" s="225">
        <f>ROUND(I90*H90,2)</f>
        <v>0</v>
      </c>
      <c r="K90" s="221" t="s">
        <v>156</v>
      </c>
      <c r="L90" s="69"/>
      <c r="M90" s="226" t="s">
        <v>21</v>
      </c>
      <c r="N90" s="227" t="s">
        <v>40</v>
      </c>
      <c r="O90" s="44"/>
      <c r="P90" s="228">
        <f>O90*H90</f>
        <v>0</v>
      </c>
      <c r="Q90" s="228">
        <v>0</v>
      </c>
      <c r="R90" s="228">
        <f>Q90*H90</f>
        <v>0</v>
      </c>
      <c r="S90" s="228">
        <v>0</v>
      </c>
      <c r="T90" s="229">
        <f>S90*H90</f>
        <v>0</v>
      </c>
      <c r="AR90" s="21" t="s">
        <v>157</v>
      </c>
      <c r="AT90" s="21" t="s">
        <v>152</v>
      </c>
      <c r="AU90" s="21" t="s">
        <v>79</v>
      </c>
      <c r="AY90" s="21" t="s">
        <v>150</v>
      </c>
      <c r="BE90" s="230">
        <f>IF(N90="základní",J90,0)</f>
        <v>0</v>
      </c>
      <c r="BF90" s="230">
        <f>IF(N90="snížená",J90,0)</f>
        <v>0</v>
      </c>
      <c r="BG90" s="230">
        <f>IF(N90="zákl. přenesená",J90,0)</f>
        <v>0</v>
      </c>
      <c r="BH90" s="230">
        <f>IF(N90="sníž. přenesená",J90,0)</f>
        <v>0</v>
      </c>
      <c r="BI90" s="230">
        <f>IF(N90="nulová",J90,0)</f>
        <v>0</v>
      </c>
      <c r="BJ90" s="21" t="s">
        <v>77</v>
      </c>
      <c r="BK90" s="230">
        <f>ROUND(I90*H90,2)</f>
        <v>0</v>
      </c>
      <c r="BL90" s="21" t="s">
        <v>157</v>
      </c>
      <c r="BM90" s="21" t="s">
        <v>300</v>
      </c>
    </row>
    <row r="91" s="11" customFormat="1">
      <c r="B91" s="231"/>
      <c r="C91" s="232"/>
      <c r="D91" s="233" t="s">
        <v>159</v>
      </c>
      <c r="E91" s="234" t="s">
        <v>21</v>
      </c>
      <c r="F91" s="235" t="s">
        <v>301</v>
      </c>
      <c r="G91" s="232"/>
      <c r="H91" s="236">
        <v>2.3999999999999999</v>
      </c>
      <c r="I91" s="237"/>
      <c r="J91" s="232"/>
      <c r="K91" s="232"/>
      <c r="L91" s="238"/>
      <c r="M91" s="239"/>
      <c r="N91" s="240"/>
      <c r="O91" s="240"/>
      <c r="P91" s="240"/>
      <c r="Q91" s="240"/>
      <c r="R91" s="240"/>
      <c r="S91" s="240"/>
      <c r="T91" s="241"/>
      <c r="AT91" s="242" t="s">
        <v>159</v>
      </c>
      <c r="AU91" s="242" t="s">
        <v>79</v>
      </c>
      <c r="AV91" s="11" t="s">
        <v>79</v>
      </c>
      <c r="AW91" s="11" t="s">
        <v>33</v>
      </c>
      <c r="AX91" s="11" t="s">
        <v>77</v>
      </c>
      <c r="AY91" s="242" t="s">
        <v>150</v>
      </c>
    </row>
    <row r="92" s="1" customFormat="1" ht="16.5" customHeight="1">
      <c r="B92" s="43"/>
      <c r="C92" s="219" t="s">
        <v>79</v>
      </c>
      <c r="D92" s="219" t="s">
        <v>152</v>
      </c>
      <c r="E92" s="220" t="s">
        <v>166</v>
      </c>
      <c r="F92" s="221" t="s">
        <v>167</v>
      </c>
      <c r="G92" s="222" t="s">
        <v>163</v>
      </c>
      <c r="H92" s="223">
        <v>10.4</v>
      </c>
      <c r="I92" s="224"/>
      <c r="J92" s="225">
        <f>ROUND(I92*H92,2)</f>
        <v>0</v>
      </c>
      <c r="K92" s="221" t="s">
        <v>156</v>
      </c>
      <c r="L92" s="69"/>
      <c r="M92" s="226" t="s">
        <v>21</v>
      </c>
      <c r="N92" s="227" t="s">
        <v>40</v>
      </c>
      <c r="O92" s="44"/>
      <c r="P92" s="228">
        <f>O92*H92</f>
        <v>0</v>
      </c>
      <c r="Q92" s="228">
        <v>0</v>
      </c>
      <c r="R92" s="228">
        <f>Q92*H92</f>
        <v>0</v>
      </c>
      <c r="S92" s="228">
        <v>0</v>
      </c>
      <c r="T92" s="229">
        <f>S92*H92</f>
        <v>0</v>
      </c>
      <c r="AR92" s="21" t="s">
        <v>157</v>
      </c>
      <c r="AT92" s="21" t="s">
        <v>152</v>
      </c>
      <c r="AU92" s="21" t="s">
        <v>79</v>
      </c>
      <c r="AY92" s="21" t="s">
        <v>150</v>
      </c>
      <c r="BE92" s="230">
        <f>IF(N92="základní",J92,0)</f>
        <v>0</v>
      </c>
      <c r="BF92" s="230">
        <f>IF(N92="snížená",J92,0)</f>
        <v>0</v>
      </c>
      <c r="BG92" s="230">
        <f>IF(N92="zákl. přenesená",J92,0)</f>
        <v>0</v>
      </c>
      <c r="BH92" s="230">
        <f>IF(N92="sníž. přenesená",J92,0)</f>
        <v>0</v>
      </c>
      <c r="BI92" s="230">
        <f>IF(N92="nulová",J92,0)</f>
        <v>0</v>
      </c>
      <c r="BJ92" s="21" t="s">
        <v>77</v>
      </c>
      <c r="BK92" s="230">
        <f>ROUND(I92*H92,2)</f>
        <v>0</v>
      </c>
      <c r="BL92" s="21" t="s">
        <v>157</v>
      </c>
      <c r="BM92" s="21" t="s">
        <v>302</v>
      </c>
    </row>
    <row r="93" s="11" customFormat="1">
      <c r="B93" s="231"/>
      <c r="C93" s="232"/>
      <c r="D93" s="233" t="s">
        <v>159</v>
      </c>
      <c r="E93" s="234" t="s">
        <v>88</v>
      </c>
      <c r="F93" s="235" t="s">
        <v>303</v>
      </c>
      <c r="G93" s="232"/>
      <c r="H93" s="236">
        <v>30</v>
      </c>
      <c r="I93" s="237"/>
      <c r="J93" s="232"/>
      <c r="K93" s="232"/>
      <c r="L93" s="238"/>
      <c r="M93" s="239"/>
      <c r="N93" s="240"/>
      <c r="O93" s="240"/>
      <c r="P93" s="240"/>
      <c r="Q93" s="240"/>
      <c r="R93" s="240"/>
      <c r="S93" s="240"/>
      <c r="T93" s="241"/>
      <c r="AT93" s="242" t="s">
        <v>159</v>
      </c>
      <c r="AU93" s="242" t="s">
        <v>79</v>
      </c>
      <c r="AV93" s="11" t="s">
        <v>79</v>
      </c>
      <c r="AW93" s="11" t="s">
        <v>33</v>
      </c>
      <c r="AX93" s="11" t="s">
        <v>69</v>
      </c>
      <c r="AY93" s="242" t="s">
        <v>150</v>
      </c>
    </row>
    <row r="94" s="11" customFormat="1">
      <c r="B94" s="231"/>
      <c r="C94" s="232"/>
      <c r="D94" s="233" t="s">
        <v>159</v>
      </c>
      <c r="E94" s="234" t="s">
        <v>91</v>
      </c>
      <c r="F94" s="235" t="s">
        <v>292</v>
      </c>
      <c r="G94" s="232"/>
      <c r="H94" s="236">
        <v>104</v>
      </c>
      <c r="I94" s="237"/>
      <c r="J94" s="232"/>
      <c r="K94" s="232"/>
      <c r="L94" s="238"/>
      <c r="M94" s="239"/>
      <c r="N94" s="240"/>
      <c r="O94" s="240"/>
      <c r="P94" s="240"/>
      <c r="Q94" s="240"/>
      <c r="R94" s="240"/>
      <c r="S94" s="240"/>
      <c r="T94" s="241"/>
      <c r="AT94" s="242" t="s">
        <v>159</v>
      </c>
      <c r="AU94" s="242" t="s">
        <v>79</v>
      </c>
      <c r="AV94" s="11" t="s">
        <v>79</v>
      </c>
      <c r="AW94" s="11" t="s">
        <v>33</v>
      </c>
      <c r="AX94" s="11" t="s">
        <v>69</v>
      </c>
      <c r="AY94" s="242" t="s">
        <v>150</v>
      </c>
    </row>
    <row r="95" s="11" customFormat="1">
      <c r="B95" s="231"/>
      <c r="C95" s="232"/>
      <c r="D95" s="233" t="s">
        <v>159</v>
      </c>
      <c r="E95" s="234" t="s">
        <v>169</v>
      </c>
      <c r="F95" s="235" t="s">
        <v>304</v>
      </c>
      <c r="G95" s="232"/>
      <c r="H95" s="236">
        <v>10.4</v>
      </c>
      <c r="I95" s="237"/>
      <c r="J95" s="232"/>
      <c r="K95" s="232"/>
      <c r="L95" s="238"/>
      <c r="M95" s="239"/>
      <c r="N95" s="240"/>
      <c r="O95" s="240"/>
      <c r="P95" s="240"/>
      <c r="Q95" s="240"/>
      <c r="R95" s="240"/>
      <c r="S95" s="240"/>
      <c r="T95" s="241"/>
      <c r="AT95" s="242" t="s">
        <v>159</v>
      </c>
      <c r="AU95" s="242" t="s">
        <v>79</v>
      </c>
      <c r="AV95" s="11" t="s">
        <v>79</v>
      </c>
      <c r="AW95" s="11" t="s">
        <v>33</v>
      </c>
      <c r="AX95" s="11" t="s">
        <v>77</v>
      </c>
      <c r="AY95" s="242" t="s">
        <v>150</v>
      </c>
    </row>
    <row r="96" s="1" customFormat="1" ht="16.5" customHeight="1">
      <c r="B96" s="43"/>
      <c r="C96" s="219" t="s">
        <v>109</v>
      </c>
      <c r="D96" s="219" t="s">
        <v>152</v>
      </c>
      <c r="E96" s="220" t="s">
        <v>171</v>
      </c>
      <c r="F96" s="221" t="s">
        <v>172</v>
      </c>
      <c r="G96" s="222" t="s">
        <v>163</v>
      </c>
      <c r="H96" s="223">
        <v>36.399999999999999</v>
      </c>
      <c r="I96" s="224"/>
      <c r="J96" s="225">
        <f>ROUND(I96*H96,2)</f>
        <v>0</v>
      </c>
      <c r="K96" s="221" t="s">
        <v>156</v>
      </c>
      <c r="L96" s="69"/>
      <c r="M96" s="226" t="s">
        <v>21</v>
      </c>
      <c r="N96" s="227" t="s">
        <v>40</v>
      </c>
      <c r="O96" s="44"/>
      <c r="P96" s="228">
        <f>O96*H96</f>
        <v>0</v>
      </c>
      <c r="Q96" s="228">
        <v>0</v>
      </c>
      <c r="R96" s="228">
        <f>Q96*H96</f>
        <v>0</v>
      </c>
      <c r="S96" s="228">
        <v>0</v>
      </c>
      <c r="T96" s="229">
        <f>S96*H96</f>
        <v>0</v>
      </c>
      <c r="AR96" s="21" t="s">
        <v>157</v>
      </c>
      <c r="AT96" s="21" t="s">
        <v>152</v>
      </c>
      <c r="AU96" s="21" t="s">
        <v>79</v>
      </c>
      <c r="AY96" s="21" t="s">
        <v>150</v>
      </c>
      <c r="BE96" s="230">
        <f>IF(N96="základní",J96,0)</f>
        <v>0</v>
      </c>
      <c r="BF96" s="230">
        <f>IF(N96="snížená",J96,0)</f>
        <v>0</v>
      </c>
      <c r="BG96" s="230">
        <f>IF(N96="zákl. přenesená",J96,0)</f>
        <v>0</v>
      </c>
      <c r="BH96" s="230">
        <f>IF(N96="sníž. přenesená",J96,0)</f>
        <v>0</v>
      </c>
      <c r="BI96" s="230">
        <f>IF(N96="nulová",J96,0)</f>
        <v>0</v>
      </c>
      <c r="BJ96" s="21" t="s">
        <v>77</v>
      </c>
      <c r="BK96" s="230">
        <f>ROUND(I96*H96,2)</f>
        <v>0</v>
      </c>
      <c r="BL96" s="21" t="s">
        <v>157</v>
      </c>
      <c r="BM96" s="21" t="s">
        <v>305</v>
      </c>
    </row>
    <row r="97" s="11" customFormat="1">
      <c r="B97" s="231"/>
      <c r="C97" s="232"/>
      <c r="D97" s="233" t="s">
        <v>159</v>
      </c>
      <c r="E97" s="234" t="s">
        <v>95</v>
      </c>
      <c r="F97" s="235" t="s">
        <v>306</v>
      </c>
      <c r="G97" s="232"/>
      <c r="H97" s="236">
        <v>36.399999999999999</v>
      </c>
      <c r="I97" s="237"/>
      <c r="J97" s="232"/>
      <c r="K97" s="232"/>
      <c r="L97" s="238"/>
      <c r="M97" s="239"/>
      <c r="N97" s="240"/>
      <c r="O97" s="240"/>
      <c r="P97" s="240"/>
      <c r="Q97" s="240"/>
      <c r="R97" s="240"/>
      <c r="S97" s="240"/>
      <c r="T97" s="241"/>
      <c r="AT97" s="242" t="s">
        <v>159</v>
      </c>
      <c r="AU97" s="242" t="s">
        <v>79</v>
      </c>
      <c r="AV97" s="11" t="s">
        <v>79</v>
      </c>
      <c r="AW97" s="11" t="s">
        <v>33</v>
      </c>
      <c r="AX97" s="11" t="s">
        <v>77</v>
      </c>
      <c r="AY97" s="242" t="s">
        <v>150</v>
      </c>
    </row>
    <row r="98" s="1" customFormat="1" ht="16.5" customHeight="1">
      <c r="B98" s="43"/>
      <c r="C98" s="219" t="s">
        <v>157</v>
      </c>
      <c r="D98" s="219" t="s">
        <v>152</v>
      </c>
      <c r="E98" s="220" t="s">
        <v>181</v>
      </c>
      <c r="F98" s="221" t="s">
        <v>182</v>
      </c>
      <c r="G98" s="222" t="s">
        <v>163</v>
      </c>
      <c r="H98" s="223">
        <v>36.399999999999999</v>
      </c>
      <c r="I98" s="224"/>
      <c r="J98" s="225">
        <f>ROUND(I98*H98,2)</f>
        <v>0</v>
      </c>
      <c r="K98" s="221" t="s">
        <v>156</v>
      </c>
      <c r="L98" s="69"/>
      <c r="M98" s="226" t="s">
        <v>21</v>
      </c>
      <c r="N98" s="227" t="s">
        <v>40</v>
      </c>
      <c r="O98" s="44"/>
      <c r="P98" s="228">
        <f>O98*H98</f>
        <v>0</v>
      </c>
      <c r="Q98" s="228">
        <v>0</v>
      </c>
      <c r="R98" s="228">
        <f>Q98*H98</f>
        <v>0</v>
      </c>
      <c r="S98" s="228">
        <v>0</v>
      </c>
      <c r="T98" s="229">
        <f>S98*H98</f>
        <v>0</v>
      </c>
      <c r="AR98" s="21" t="s">
        <v>157</v>
      </c>
      <c r="AT98" s="21" t="s">
        <v>152</v>
      </c>
      <c r="AU98" s="21" t="s">
        <v>79</v>
      </c>
      <c r="AY98" s="21" t="s">
        <v>150</v>
      </c>
      <c r="BE98" s="230">
        <f>IF(N98="základní",J98,0)</f>
        <v>0</v>
      </c>
      <c r="BF98" s="230">
        <f>IF(N98="snížená",J98,0)</f>
        <v>0</v>
      </c>
      <c r="BG98" s="230">
        <f>IF(N98="zákl. přenesená",J98,0)</f>
        <v>0</v>
      </c>
      <c r="BH98" s="230">
        <f>IF(N98="sníž. přenesená",J98,0)</f>
        <v>0</v>
      </c>
      <c r="BI98" s="230">
        <f>IF(N98="nulová",J98,0)</f>
        <v>0</v>
      </c>
      <c r="BJ98" s="21" t="s">
        <v>77</v>
      </c>
      <c r="BK98" s="230">
        <f>ROUND(I98*H98,2)</f>
        <v>0</v>
      </c>
      <c r="BL98" s="21" t="s">
        <v>157</v>
      </c>
      <c r="BM98" s="21" t="s">
        <v>307</v>
      </c>
    </row>
    <row r="99" s="11" customFormat="1">
      <c r="B99" s="231"/>
      <c r="C99" s="232"/>
      <c r="D99" s="233" t="s">
        <v>159</v>
      </c>
      <c r="E99" s="234" t="s">
        <v>111</v>
      </c>
      <c r="F99" s="235" t="s">
        <v>95</v>
      </c>
      <c r="G99" s="232"/>
      <c r="H99" s="236">
        <v>36.399999999999999</v>
      </c>
      <c r="I99" s="237"/>
      <c r="J99" s="232"/>
      <c r="K99" s="232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159</v>
      </c>
      <c r="AU99" s="242" t="s">
        <v>79</v>
      </c>
      <c r="AV99" s="11" t="s">
        <v>79</v>
      </c>
      <c r="AW99" s="11" t="s">
        <v>33</v>
      </c>
      <c r="AX99" s="11" t="s">
        <v>77</v>
      </c>
      <c r="AY99" s="242" t="s">
        <v>150</v>
      </c>
    </row>
    <row r="100" s="1" customFormat="1" ht="16.5" customHeight="1">
      <c r="B100" s="43"/>
      <c r="C100" s="219" t="s">
        <v>175</v>
      </c>
      <c r="D100" s="219" t="s">
        <v>152</v>
      </c>
      <c r="E100" s="220" t="s">
        <v>186</v>
      </c>
      <c r="F100" s="221" t="s">
        <v>187</v>
      </c>
      <c r="G100" s="222" t="s">
        <v>163</v>
      </c>
      <c r="H100" s="223">
        <v>36.399999999999999</v>
      </c>
      <c r="I100" s="224"/>
      <c r="J100" s="225">
        <f>ROUND(I100*H100,2)</f>
        <v>0</v>
      </c>
      <c r="K100" s="221" t="s">
        <v>156</v>
      </c>
      <c r="L100" s="69"/>
      <c r="M100" s="226" t="s">
        <v>21</v>
      </c>
      <c r="N100" s="227" t="s">
        <v>40</v>
      </c>
      <c r="O100" s="44"/>
      <c r="P100" s="228">
        <f>O100*H100</f>
        <v>0</v>
      </c>
      <c r="Q100" s="228">
        <v>0</v>
      </c>
      <c r="R100" s="228">
        <f>Q100*H100</f>
        <v>0</v>
      </c>
      <c r="S100" s="228">
        <v>0</v>
      </c>
      <c r="T100" s="229">
        <f>S100*H100</f>
        <v>0</v>
      </c>
      <c r="AR100" s="21" t="s">
        <v>157</v>
      </c>
      <c r="AT100" s="21" t="s">
        <v>152</v>
      </c>
      <c r="AU100" s="21" t="s">
        <v>79</v>
      </c>
      <c r="AY100" s="21" t="s">
        <v>150</v>
      </c>
      <c r="BE100" s="230">
        <f>IF(N100="základní",J100,0)</f>
        <v>0</v>
      </c>
      <c r="BF100" s="230">
        <f>IF(N100="snížená",J100,0)</f>
        <v>0</v>
      </c>
      <c r="BG100" s="230">
        <f>IF(N100="zákl. přenesená",J100,0)</f>
        <v>0</v>
      </c>
      <c r="BH100" s="230">
        <f>IF(N100="sníž. přenesená",J100,0)</f>
        <v>0</v>
      </c>
      <c r="BI100" s="230">
        <f>IF(N100="nulová",J100,0)</f>
        <v>0</v>
      </c>
      <c r="BJ100" s="21" t="s">
        <v>77</v>
      </c>
      <c r="BK100" s="230">
        <f>ROUND(I100*H100,2)</f>
        <v>0</v>
      </c>
      <c r="BL100" s="21" t="s">
        <v>157</v>
      </c>
      <c r="BM100" s="21" t="s">
        <v>308</v>
      </c>
    </row>
    <row r="101" s="11" customFormat="1">
      <c r="B101" s="231"/>
      <c r="C101" s="232"/>
      <c r="D101" s="233" t="s">
        <v>159</v>
      </c>
      <c r="E101" s="234" t="s">
        <v>21</v>
      </c>
      <c r="F101" s="235" t="s">
        <v>111</v>
      </c>
      <c r="G101" s="232"/>
      <c r="H101" s="236">
        <v>36.399999999999999</v>
      </c>
      <c r="I101" s="237"/>
      <c r="J101" s="232"/>
      <c r="K101" s="232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159</v>
      </c>
      <c r="AU101" s="242" t="s">
        <v>79</v>
      </c>
      <c r="AV101" s="11" t="s">
        <v>79</v>
      </c>
      <c r="AW101" s="11" t="s">
        <v>33</v>
      </c>
      <c r="AX101" s="11" t="s">
        <v>77</v>
      </c>
      <c r="AY101" s="242" t="s">
        <v>150</v>
      </c>
    </row>
    <row r="102" s="1" customFormat="1" ht="25.5" customHeight="1">
      <c r="B102" s="43"/>
      <c r="C102" s="219" t="s">
        <v>180</v>
      </c>
      <c r="D102" s="219" t="s">
        <v>152</v>
      </c>
      <c r="E102" s="220" t="s">
        <v>309</v>
      </c>
      <c r="F102" s="221" t="s">
        <v>310</v>
      </c>
      <c r="G102" s="222" t="s">
        <v>163</v>
      </c>
      <c r="H102" s="223">
        <v>26</v>
      </c>
      <c r="I102" s="224"/>
      <c r="J102" s="225">
        <f>ROUND(I102*H102,2)</f>
        <v>0</v>
      </c>
      <c r="K102" s="221" t="s">
        <v>156</v>
      </c>
      <c r="L102" s="69"/>
      <c r="M102" s="226" t="s">
        <v>21</v>
      </c>
      <c r="N102" s="227" t="s">
        <v>40</v>
      </c>
      <c r="O102" s="44"/>
      <c r="P102" s="228">
        <f>O102*H102</f>
        <v>0</v>
      </c>
      <c r="Q102" s="228">
        <v>0</v>
      </c>
      <c r="R102" s="228">
        <f>Q102*H102</f>
        <v>0</v>
      </c>
      <c r="S102" s="228">
        <v>0</v>
      </c>
      <c r="T102" s="229">
        <f>S102*H102</f>
        <v>0</v>
      </c>
      <c r="AR102" s="21" t="s">
        <v>157</v>
      </c>
      <c r="AT102" s="21" t="s">
        <v>152</v>
      </c>
      <c r="AU102" s="21" t="s">
        <v>79</v>
      </c>
      <c r="AY102" s="21" t="s">
        <v>150</v>
      </c>
      <c r="BE102" s="230">
        <f>IF(N102="základní",J102,0)</f>
        <v>0</v>
      </c>
      <c r="BF102" s="230">
        <f>IF(N102="snížená",J102,0)</f>
        <v>0</v>
      </c>
      <c r="BG102" s="230">
        <f>IF(N102="zákl. přenesená",J102,0)</f>
        <v>0</v>
      </c>
      <c r="BH102" s="230">
        <f>IF(N102="sníž. přenesená",J102,0)</f>
        <v>0</v>
      </c>
      <c r="BI102" s="230">
        <f>IF(N102="nulová",J102,0)</f>
        <v>0</v>
      </c>
      <c r="BJ102" s="21" t="s">
        <v>77</v>
      </c>
      <c r="BK102" s="230">
        <f>ROUND(I102*H102,2)</f>
        <v>0</v>
      </c>
      <c r="BL102" s="21" t="s">
        <v>157</v>
      </c>
      <c r="BM102" s="21" t="s">
        <v>311</v>
      </c>
    </row>
    <row r="103" s="11" customFormat="1">
      <c r="B103" s="231"/>
      <c r="C103" s="232"/>
      <c r="D103" s="233" t="s">
        <v>159</v>
      </c>
      <c r="E103" s="234" t="s">
        <v>312</v>
      </c>
      <c r="F103" s="235" t="s">
        <v>313</v>
      </c>
      <c r="G103" s="232"/>
      <c r="H103" s="236">
        <v>26</v>
      </c>
      <c r="I103" s="237"/>
      <c r="J103" s="232"/>
      <c r="K103" s="232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159</v>
      </c>
      <c r="AU103" s="242" t="s">
        <v>79</v>
      </c>
      <c r="AV103" s="11" t="s">
        <v>79</v>
      </c>
      <c r="AW103" s="11" t="s">
        <v>33</v>
      </c>
      <c r="AX103" s="11" t="s">
        <v>77</v>
      </c>
      <c r="AY103" s="242" t="s">
        <v>150</v>
      </c>
    </row>
    <row r="104" s="1" customFormat="1" ht="16.5" customHeight="1">
      <c r="B104" s="43"/>
      <c r="C104" s="219" t="s">
        <v>185</v>
      </c>
      <c r="D104" s="219" t="s">
        <v>152</v>
      </c>
      <c r="E104" s="220" t="s">
        <v>190</v>
      </c>
      <c r="F104" s="221" t="s">
        <v>191</v>
      </c>
      <c r="G104" s="222" t="s">
        <v>163</v>
      </c>
      <c r="H104" s="223">
        <v>36.399999999999999</v>
      </c>
      <c r="I104" s="224"/>
      <c r="J104" s="225">
        <f>ROUND(I104*H104,2)</f>
        <v>0</v>
      </c>
      <c r="K104" s="221" t="s">
        <v>156</v>
      </c>
      <c r="L104" s="69"/>
      <c r="M104" s="226" t="s">
        <v>21</v>
      </c>
      <c r="N104" s="227" t="s">
        <v>40</v>
      </c>
      <c r="O104" s="44"/>
      <c r="P104" s="228">
        <f>O104*H104</f>
        <v>0</v>
      </c>
      <c r="Q104" s="228">
        <v>0</v>
      </c>
      <c r="R104" s="228">
        <f>Q104*H104</f>
        <v>0</v>
      </c>
      <c r="S104" s="228">
        <v>0</v>
      </c>
      <c r="T104" s="229">
        <f>S104*H104</f>
        <v>0</v>
      </c>
      <c r="AR104" s="21" t="s">
        <v>157</v>
      </c>
      <c r="AT104" s="21" t="s">
        <v>152</v>
      </c>
      <c r="AU104" s="21" t="s">
        <v>79</v>
      </c>
      <c r="AY104" s="21" t="s">
        <v>150</v>
      </c>
      <c r="BE104" s="230">
        <f>IF(N104="základní",J104,0)</f>
        <v>0</v>
      </c>
      <c r="BF104" s="230">
        <f>IF(N104="snížená",J104,0)</f>
        <v>0</v>
      </c>
      <c r="BG104" s="230">
        <f>IF(N104="zákl. přenesená",J104,0)</f>
        <v>0</v>
      </c>
      <c r="BH104" s="230">
        <f>IF(N104="sníž. přenesená",J104,0)</f>
        <v>0</v>
      </c>
      <c r="BI104" s="230">
        <f>IF(N104="nulová",J104,0)</f>
        <v>0</v>
      </c>
      <c r="BJ104" s="21" t="s">
        <v>77</v>
      </c>
      <c r="BK104" s="230">
        <f>ROUND(I104*H104,2)</f>
        <v>0</v>
      </c>
      <c r="BL104" s="21" t="s">
        <v>157</v>
      </c>
      <c r="BM104" s="21" t="s">
        <v>314</v>
      </c>
    </row>
    <row r="105" s="11" customFormat="1">
      <c r="B105" s="231"/>
      <c r="C105" s="232"/>
      <c r="D105" s="233" t="s">
        <v>159</v>
      </c>
      <c r="E105" s="234" t="s">
        <v>21</v>
      </c>
      <c r="F105" s="235" t="s">
        <v>111</v>
      </c>
      <c r="G105" s="232"/>
      <c r="H105" s="236">
        <v>36.399999999999999</v>
      </c>
      <c r="I105" s="237"/>
      <c r="J105" s="232"/>
      <c r="K105" s="232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159</v>
      </c>
      <c r="AU105" s="242" t="s">
        <v>79</v>
      </c>
      <c r="AV105" s="11" t="s">
        <v>79</v>
      </c>
      <c r="AW105" s="11" t="s">
        <v>33</v>
      </c>
      <c r="AX105" s="11" t="s">
        <v>77</v>
      </c>
      <c r="AY105" s="242" t="s">
        <v>150</v>
      </c>
    </row>
    <row r="106" s="1" customFormat="1" ht="16.5" customHeight="1">
      <c r="B106" s="43"/>
      <c r="C106" s="219" t="s">
        <v>189</v>
      </c>
      <c r="D106" s="219" t="s">
        <v>152</v>
      </c>
      <c r="E106" s="220" t="s">
        <v>194</v>
      </c>
      <c r="F106" s="221" t="s">
        <v>195</v>
      </c>
      <c r="G106" s="222" t="s">
        <v>155</v>
      </c>
      <c r="H106" s="223">
        <v>104</v>
      </c>
      <c r="I106" s="224"/>
      <c r="J106" s="225">
        <f>ROUND(I106*H106,2)</f>
        <v>0</v>
      </c>
      <c r="K106" s="221" t="s">
        <v>156</v>
      </c>
      <c r="L106" s="69"/>
      <c r="M106" s="226" t="s">
        <v>21</v>
      </c>
      <c r="N106" s="227" t="s">
        <v>40</v>
      </c>
      <c r="O106" s="44"/>
      <c r="P106" s="228">
        <f>O106*H106</f>
        <v>0</v>
      </c>
      <c r="Q106" s="228">
        <v>0</v>
      </c>
      <c r="R106" s="228">
        <f>Q106*H106</f>
        <v>0</v>
      </c>
      <c r="S106" s="228">
        <v>0</v>
      </c>
      <c r="T106" s="229">
        <f>S106*H106</f>
        <v>0</v>
      </c>
      <c r="AR106" s="21" t="s">
        <v>157</v>
      </c>
      <c r="AT106" s="21" t="s">
        <v>152</v>
      </c>
      <c r="AU106" s="21" t="s">
        <v>79</v>
      </c>
      <c r="AY106" s="21" t="s">
        <v>150</v>
      </c>
      <c r="BE106" s="230">
        <f>IF(N106="základní",J106,0)</f>
        <v>0</v>
      </c>
      <c r="BF106" s="230">
        <f>IF(N106="snížená",J106,0)</f>
        <v>0</v>
      </c>
      <c r="BG106" s="230">
        <f>IF(N106="zákl. přenesená",J106,0)</f>
        <v>0</v>
      </c>
      <c r="BH106" s="230">
        <f>IF(N106="sníž. přenesená",J106,0)</f>
        <v>0</v>
      </c>
      <c r="BI106" s="230">
        <f>IF(N106="nulová",J106,0)</f>
        <v>0</v>
      </c>
      <c r="BJ106" s="21" t="s">
        <v>77</v>
      </c>
      <c r="BK106" s="230">
        <f>ROUND(I106*H106,2)</f>
        <v>0</v>
      </c>
      <c r="BL106" s="21" t="s">
        <v>157</v>
      </c>
      <c r="BM106" s="21" t="s">
        <v>315</v>
      </c>
    </row>
    <row r="107" s="11" customFormat="1">
      <c r="B107" s="231"/>
      <c r="C107" s="232"/>
      <c r="D107" s="233" t="s">
        <v>159</v>
      </c>
      <c r="E107" s="234" t="s">
        <v>21</v>
      </c>
      <c r="F107" s="235" t="s">
        <v>91</v>
      </c>
      <c r="G107" s="232"/>
      <c r="H107" s="236">
        <v>104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159</v>
      </c>
      <c r="AU107" s="242" t="s">
        <v>79</v>
      </c>
      <c r="AV107" s="11" t="s">
        <v>79</v>
      </c>
      <c r="AW107" s="11" t="s">
        <v>33</v>
      </c>
      <c r="AX107" s="11" t="s">
        <v>77</v>
      </c>
      <c r="AY107" s="242" t="s">
        <v>150</v>
      </c>
    </row>
    <row r="108" s="1" customFormat="1" ht="16.5" customHeight="1">
      <c r="B108" s="43"/>
      <c r="C108" s="219" t="s">
        <v>193</v>
      </c>
      <c r="D108" s="219" t="s">
        <v>152</v>
      </c>
      <c r="E108" s="220" t="s">
        <v>199</v>
      </c>
      <c r="F108" s="221" t="s">
        <v>200</v>
      </c>
      <c r="G108" s="222" t="s">
        <v>155</v>
      </c>
      <c r="H108" s="223">
        <v>60</v>
      </c>
      <c r="I108" s="224"/>
      <c r="J108" s="225">
        <f>ROUND(I108*H108,2)</f>
        <v>0</v>
      </c>
      <c r="K108" s="221" t="s">
        <v>21</v>
      </c>
      <c r="L108" s="69"/>
      <c r="M108" s="226" t="s">
        <v>21</v>
      </c>
      <c r="N108" s="227" t="s">
        <v>40</v>
      </c>
      <c r="O108" s="44"/>
      <c r="P108" s="228">
        <f>O108*H108</f>
        <v>0</v>
      </c>
      <c r="Q108" s="228">
        <v>0</v>
      </c>
      <c r="R108" s="228">
        <f>Q108*H108</f>
        <v>0</v>
      </c>
      <c r="S108" s="228">
        <v>0</v>
      </c>
      <c r="T108" s="229">
        <f>S108*H108</f>
        <v>0</v>
      </c>
      <c r="AR108" s="21" t="s">
        <v>157</v>
      </c>
      <c r="AT108" s="21" t="s">
        <v>152</v>
      </c>
      <c r="AU108" s="21" t="s">
        <v>79</v>
      </c>
      <c r="AY108" s="21" t="s">
        <v>150</v>
      </c>
      <c r="BE108" s="230">
        <f>IF(N108="základní",J108,0)</f>
        <v>0</v>
      </c>
      <c r="BF108" s="230">
        <f>IF(N108="snížená",J108,0)</f>
        <v>0</v>
      </c>
      <c r="BG108" s="230">
        <f>IF(N108="zákl. přenesená",J108,0)</f>
        <v>0</v>
      </c>
      <c r="BH108" s="230">
        <f>IF(N108="sníž. přenesená",J108,0)</f>
        <v>0</v>
      </c>
      <c r="BI108" s="230">
        <f>IF(N108="nulová",J108,0)</f>
        <v>0</v>
      </c>
      <c r="BJ108" s="21" t="s">
        <v>77</v>
      </c>
      <c r="BK108" s="230">
        <f>ROUND(I108*H108,2)</f>
        <v>0</v>
      </c>
      <c r="BL108" s="21" t="s">
        <v>157</v>
      </c>
      <c r="BM108" s="21" t="s">
        <v>316</v>
      </c>
    </row>
    <row r="109" s="11" customFormat="1">
      <c r="B109" s="231"/>
      <c r="C109" s="232"/>
      <c r="D109" s="233" t="s">
        <v>159</v>
      </c>
      <c r="E109" s="234" t="s">
        <v>21</v>
      </c>
      <c r="F109" s="235" t="s">
        <v>160</v>
      </c>
      <c r="G109" s="232"/>
      <c r="H109" s="236">
        <v>60</v>
      </c>
      <c r="I109" s="237"/>
      <c r="J109" s="232"/>
      <c r="K109" s="232"/>
      <c r="L109" s="238"/>
      <c r="M109" s="239"/>
      <c r="N109" s="240"/>
      <c r="O109" s="240"/>
      <c r="P109" s="240"/>
      <c r="Q109" s="240"/>
      <c r="R109" s="240"/>
      <c r="S109" s="240"/>
      <c r="T109" s="241"/>
      <c r="AT109" s="242" t="s">
        <v>159</v>
      </c>
      <c r="AU109" s="242" t="s">
        <v>79</v>
      </c>
      <c r="AV109" s="11" t="s">
        <v>79</v>
      </c>
      <c r="AW109" s="11" t="s">
        <v>33</v>
      </c>
      <c r="AX109" s="11" t="s">
        <v>77</v>
      </c>
      <c r="AY109" s="242" t="s">
        <v>150</v>
      </c>
    </row>
    <row r="110" s="10" customFormat="1" ht="29.88" customHeight="1">
      <c r="B110" s="203"/>
      <c r="C110" s="204"/>
      <c r="D110" s="205" t="s">
        <v>68</v>
      </c>
      <c r="E110" s="217" t="s">
        <v>109</v>
      </c>
      <c r="F110" s="217" t="s">
        <v>317</v>
      </c>
      <c r="G110" s="204"/>
      <c r="H110" s="204"/>
      <c r="I110" s="207"/>
      <c r="J110" s="218">
        <f>BK110</f>
        <v>0</v>
      </c>
      <c r="K110" s="204"/>
      <c r="L110" s="209"/>
      <c r="M110" s="210"/>
      <c r="N110" s="211"/>
      <c r="O110" s="211"/>
      <c r="P110" s="212">
        <f>SUM(P111:P114)</f>
        <v>0</v>
      </c>
      <c r="Q110" s="211"/>
      <c r="R110" s="212">
        <f>SUM(R111:R114)</f>
        <v>1.692</v>
      </c>
      <c r="S110" s="211"/>
      <c r="T110" s="213">
        <f>SUM(T111:T114)</f>
        <v>0</v>
      </c>
      <c r="AR110" s="214" t="s">
        <v>77</v>
      </c>
      <c r="AT110" s="215" t="s">
        <v>68</v>
      </c>
      <c r="AU110" s="215" t="s">
        <v>77</v>
      </c>
      <c r="AY110" s="214" t="s">
        <v>150</v>
      </c>
      <c r="BK110" s="216">
        <f>SUM(BK111:BK114)</f>
        <v>0</v>
      </c>
    </row>
    <row r="111" s="1" customFormat="1" ht="25.5" customHeight="1">
      <c r="B111" s="43"/>
      <c r="C111" s="219" t="s">
        <v>198</v>
      </c>
      <c r="D111" s="219" t="s">
        <v>152</v>
      </c>
      <c r="E111" s="220" t="s">
        <v>318</v>
      </c>
      <c r="F111" s="221" t="s">
        <v>319</v>
      </c>
      <c r="G111" s="222" t="s">
        <v>206</v>
      </c>
      <c r="H111" s="223">
        <v>18</v>
      </c>
      <c r="I111" s="224"/>
      <c r="J111" s="225">
        <f>ROUND(I111*H111,2)</f>
        <v>0</v>
      </c>
      <c r="K111" s="221" t="s">
        <v>156</v>
      </c>
      <c r="L111" s="69"/>
      <c r="M111" s="226" t="s">
        <v>21</v>
      </c>
      <c r="N111" s="227" t="s">
        <v>40</v>
      </c>
      <c r="O111" s="44"/>
      <c r="P111" s="228">
        <f>O111*H111</f>
        <v>0</v>
      </c>
      <c r="Q111" s="228">
        <v>0.082659999999999997</v>
      </c>
      <c r="R111" s="228">
        <f>Q111*H111</f>
        <v>1.4878799999999999</v>
      </c>
      <c r="S111" s="228">
        <v>0</v>
      </c>
      <c r="T111" s="229">
        <f>S111*H111</f>
        <v>0</v>
      </c>
      <c r="AR111" s="21" t="s">
        <v>157</v>
      </c>
      <c r="AT111" s="21" t="s">
        <v>152</v>
      </c>
      <c r="AU111" s="21" t="s">
        <v>79</v>
      </c>
      <c r="AY111" s="21" t="s">
        <v>150</v>
      </c>
      <c r="BE111" s="230">
        <f>IF(N111="základní",J111,0)</f>
        <v>0</v>
      </c>
      <c r="BF111" s="230">
        <f>IF(N111="snížená",J111,0)</f>
        <v>0</v>
      </c>
      <c r="BG111" s="230">
        <f>IF(N111="zákl. přenesená",J111,0)</f>
        <v>0</v>
      </c>
      <c r="BH111" s="230">
        <f>IF(N111="sníž. přenesená",J111,0)</f>
        <v>0</v>
      </c>
      <c r="BI111" s="230">
        <f>IF(N111="nulová",J111,0)</f>
        <v>0</v>
      </c>
      <c r="BJ111" s="21" t="s">
        <v>77</v>
      </c>
      <c r="BK111" s="230">
        <f>ROUND(I111*H111,2)</f>
        <v>0</v>
      </c>
      <c r="BL111" s="21" t="s">
        <v>157</v>
      </c>
      <c r="BM111" s="21" t="s">
        <v>320</v>
      </c>
    </row>
    <row r="112" s="11" customFormat="1">
      <c r="B112" s="231"/>
      <c r="C112" s="232"/>
      <c r="D112" s="233" t="s">
        <v>159</v>
      </c>
      <c r="E112" s="234" t="s">
        <v>21</v>
      </c>
      <c r="F112" s="235" t="s">
        <v>321</v>
      </c>
      <c r="G112" s="232"/>
      <c r="H112" s="236">
        <v>18</v>
      </c>
      <c r="I112" s="237"/>
      <c r="J112" s="232"/>
      <c r="K112" s="232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159</v>
      </c>
      <c r="AU112" s="242" t="s">
        <v>79</v>
      </c>
      <c r="AV112" s="11" t="s">
        <v>79</v>
      </c>
      <c r="AW112" s="11" t="s">
        <v>33</v>
      </c>
      <c r="AX112" s="11" t="s">
        <v>77</v>
      </c>
      <c r="AY112" s="242" t="s">
        <v>150</v>
      </c>
    </row>
    <row r="113" s="1" customFormat="1" ht="16.5" customHeight="1">
      <c r="B113" s="43"/>
      <c r="C113" s="243" t="s">
        <v>203</v>
      </c>
      <c r="D113" s="243" t="s">
        <v>248</v>
      </c>
      <c r="E113" s="244" t="s">
        <v>322</v>
      </c>
      <c r="F113" s="245" t="s">
        <v>323</v>
      </c>
      <c r="G113" s="246" t="s">
        <v>206</v>
      </c>
      <c r="H113" s="247">
        <v>21.600000000000001</v>
      </c>
      <c r="I113" s="248"/>
      <c r="J113" s="249">
        <f>ROUND(I113*H113,2)</f>
        <v>0</v>
      </c>
      <c r="K113" s="245" t="s">
        <v>156</v>
      </c>
      <c r="L113" s="250"/>
      <c r="M113" s="251" t="s">
        <v>21</v>
      </c>
      <c r="N113" s="252" t="s">
        <v>40</v>
      </c>
      <c r="O113" s="44"/>
      <c r="P113" s="228">
        <f>O113*H113</f>
        <v>0</v>
      </c>
      <c r="Q113" s="228">
        <v>0.0094500000000000001</v>
      </c>
      <c r="R113" s="228">
        <f>Q113*H113</f>
        <v>0.20412000000000002</v>
      </c>
      <c r="S113" s="228">
        <v>0</v>
      </c>
      <c r="T113" s="229">
        <f>S113*H113</f>
        <v>0</v>
      </c>
      <c r="AR113" s="21" t="s">
        <v>189</v>
      </c>
      <c r="AT113" s="21" t="s">
        <v>248</v>
      </c>
      <c r="AU113" s="21" t="s">
        <v>79</v>
      </c>
      <c r="AY113" s="21" t="s">
        <v>150</v>
      </c>
      <c r="BE113" s="230">
        <f>IF(N113="základní",J113,0)</f>
        <v>0</v>
      </c>
      <c r="BF113" s="230">
        <f>IF(N113="snížená",J113,0)</f>
        <v>0</v>
      </c>
      <c r="BG113" s="230">
        <f>IF(N113="zákl. přenesená",J113,0)</f>
        <v>0</v>
      </c>
      <c r="BH113" s="230">
        <f>IF(N113="sníž. přenesená",J113,0)</f>
        <v>0</v>
      </c>
      <c r="BI113" s="230">
        <f>IF(N113="nulová",J113,0)</f>
        <v>0</v>
      </c>
      <c r="BJ113" s="21" t="s">
        <v>77</v>
      </c>
      <c r="BK113" s="230">
        <f>ROUND(I113*H113,2)</f>
        <v>0</v>
      </c>
      <c r="BL113" s="21" t="s">
        <v>157</v>
      </c>
      <c r="BM113" s="21" t="s">
        <v>324</v>
      </c>
    </row>
    <row r="114" s="11" customFormat="1">
      <c r="B114" s="231"/>
      <c r="C114" s="232"/>
      <c r="D114" s="233" t="s">
        <v>159</v>
      </c>
      <c r="E114" s="234" t="s">
        <v>21</v>
      </c>
      <c r="F114" s="235" t="s">
        <v>325</v>
      </c>
      <c r="G114" s="232"/>
      <c r="H114" s="236">
        <v>21.600000000000001</v>
      </c>
      <c r="I114" s="237"/>
      <c r="J114" s="232"/>
      <c r="K114" s="232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159</v>
      </c>
      <c r="AU114" s="242" t="s">
        <v>79</v>
      </c>
      <c r="AV114" s="11" t="s">
        <v>79</v>
      </c>
      <c r="AW114" s="11" t="s">
        <v>33</v>
      </c>
      <c r="AX114" s="11" t="s">
        <v>77</v>
      </c>
      <c r="AY114" s="242" t="s">
        <v>150</v>
      </c>
    </row>
    <row r="115" s="10" customFormat="1" ht="29.88" customHeight="1">
      <c r="B115" s="203"/>
      <c r="C115" s="204"/>
      <c r="D115" s="205" t="s">
        <v>68</v>
      </c>
      <c r="E115" s="217" t="s">
        <v>157</v>
      </c>
      <c r="F115" s="217" t="s">
        <v>208</v>
      </c>
      <c r="G115" s="204"/>
      <c r="H115" s="204"/>
      <c r="I115" s="207"/>
      <c r="J115" s="218">
        <f>BK115</f>
        <v>0</v>
      </c>
      <c r="K115" s="204"/>
      <c r="L115" s="209"/>
      <c r="M115" s="210"/>
      <c r="N115" s="211"/>
      <c r="O115" s="211"/>
      <c r="P115" s="212">
        <f>SUM(P116:P117)</f>
        <v>0</v>
      </c>
      <c r="Q115" s="211"/>
      <c r="R115" s="212">
        <f>SUM(R116:R117)</f>
        <v>1.62148</v>
      </c>
      <c r="S115" s="211"/>
      <c r="T115" s="213">
        <f>SUM(T116:T117)</f>
        <v>0</v>
      </c>
      <c r="AR115" s="214" t="s">
        <v>77</v>
      </c>
      <c r="AT115" s="215" t="s">
        <v>68</v>
      </c>
      <c r="AU115" s="215" t="s">
        <v>77</v>
      </c>
      <c r="AY115" s="214" t="s">
        <v>150</v>
      </c>
      <c r="BK115" s="216">
        <f>SUM(BK116:BK117)</f>
        <v>0</v>
      </c>
    </row>
    <row r="116" s="1" customFormat="1" ht="16.5" customHeight="1">
      <c r="B116" s="43"/>
      <c r="C116" s="219" t="s">
        <v>209</v>
      </c>
      <c r="D116" s="219" t="s">
        <v>152</v>
      </c>
      <c r="E116" s="220" t="s">
        <v>326</v>
      </c>
      <c r="F116" s="221" t="s">
        <v>327</v>
      </c>
      <c r="G116" s="222" t="s">
        <v>206</v>
      </c>
      <c r="H116" s="223">
        <v>28</v>
      </c>
      <c r="I116" s="224"/>
      <c r="J116" s="225">
        <f>ROUND(I116*H116,2)</f>
        <v>0</v>
      </c>
      <c r="K116" s="221" t="s">
        <v>156</v>
      </c>
      <c r="L116" s="69"/>
      <c r="M116" s="226" t="s">
        <v>21</v>
      </c>
      <c r="N116" s="227" t="s">
        <v>40</v>
      </c>
      <c r="O116" s="44"/>
      <c r="P116" s="228">
        <f>O116*H116</f>
        <v>0</v>
      </c>
      <c r="Q116" s="228">
        <v>0.057910000000000003</v>
      </c>
      <c r="R116" s="228">
        <f>Q116*H116</f>
        <v>1.62148</v>
      </c>
      <c r="S116" s="228">
        <v>0</v>
      </c>
      <c r="T116" s="229">
        <f>S116*H116</f>
        <v>0</v>
      </c>
      <c r="AR116" s="21" t="s">
        <v>157</v>
      </c>
      <c r="AT116" s="21" t="s">
        <v>152</v>
      </c>
      <c r="AU116" s="21" t="s">
        <v>79</v>
      </c>
      <c r="AY116" s="21" t="s">
        <v>150</v>
      </c>
      <c r="BE116" s="230">
        <f>IF(N116="základní",J116,0)</f>
        <v>0</v>
      </c>
      <c r="BF116" s="230">
        <f>IF(N116="snížená",J116,0)</f>
        <v>0</v>
      </c>
      <c r="BG116" s="230">
        <f>IF(N116="zákl. přenesená",J116,0)</f>
        <v>0</v>
      </c>
      <c r="BH116" s="230">
        <f>IF(N116="sníž. přenesená",J116,0)</f>
        <v>0</v>
      </c>
      <c r="BI116" s="230">
        <f>IF(N116="nulová",J116,0)</f>
        <v>0</v>
      </c>
      <c r="BJ116" s="21" t="s">
        <v>77</v>
      </c>
      <c r="BK116" s="230">
        <f>ROUND(I116*H116,2)</f>
        <v>0</v>
      </c>
      <c r="BL116" s="21" t="s">
        <v>157</v>
      </c>
      <c r="BM116" s="21" t="s">
        <v>328</v>
      </c>
    </row>
    <row r="117" s="11" customFormat="1">
      <c r="B117" s="231"/>
      <c r="C117" s="232"/>
      <c r="D117" s="233" t="s">
        <v>159</v>
      </c>
      <c r="E117" s="234" t="s">
        <v>21</v>
      </c>
      <c r="F117" s="235" t="s">
        <v>329</v>
      </c>
      <c r="G117" s="232"/>
      <c r="H117" s="236">
        <v>28</v>
      </c>
      <c r="I117" s="237"/>
      <c r="J117" s="232"/>
      <c r="K117" s="232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159</v>
      </c>
      <c r="AU117" s="242" t="s">
        <v>79</v>
      </c>
      <c r="AV117" s="11" t="s">
        <v>79</v>
      </c>
      <c r="AW117" s="11" t="s">
        <v>33</v>
      </c>
      <c r="AX117" s="11" t="s">
        <v>77</v>
      </c>
      <c r="AY117" s="242" t="s">
        <v>150</v>
      </c>
    </row>
    <row r="118" s="10" customFormat="1" ht="29.88" customHeight="1">
      <c r="B118" s="203"/>
      <c r="C118" s="204"/>
      <c r="D118" s="205" t="s">
        <v>68</v>
      </c>
      <c r="E118" s="217" t="s">
        <v>175</v>
      </c>
      <c r="F118" s="217" t="s">
        <v>214</v>
      </c>
      <c r="G118" s="204"/>
      <c r="H118" s="204"/>
      <c r="I118" s="207"/>
      <c r="J118" s="218">
        <f>BK118</f>
        <v>0</v>
      </c>
      <c r="K118" s="204"/>
      <c r="L118" s="209"/>
      <c r="M118" s="210"/>
      <c r="N118" s="211"/>
      <c r="O118" s="211"/>
      <c r="P118" s="212">
        <f>SUM(P119:P124)</f>
        <v>0</v>
      </c>
      <c r="Q118" s="211"/>
      <c r="R118" s="212">
        <f>SUM(R119:R124)</f>
        <v>82.52816</v>
      </c>
      <c r="S118" s="211"/>
      <c r="T118" s="213">
        <f>SUM(T119:T124)</f>
        <v>0</v>
      </c>
      <c r="AR118" s="214" t="s">
        <v>77</v>
      </c>
      <c r="AT118" s="215" t="s">
        <v>68</v>
      </c>
      <c r="AU118" s="215" t="s">
        <v>77</v>
      </c>
      <c r="AY118" s="214" t="s">
        <v>150</v>
      </c>
      <c r="BK118" s="216">
        <f>SUM(BK119:BK124)</f>
        <v>0</v>
      </c>
    </row>
    <row r="119" s="1" customFormat="1" ht="16.5" customHeight="1">
      <c r="B119" s="43"/>
      <c r="C119" s="219" t="s">
        <v>215</v>
      </c>
      <c r="D119" s="219" t="s">
        <v>152</v>
      </c>
      <c r="E119" s="220" t="s">
        <v>330</v>
      </c>
      <c r="F119" s="221" t="s">
        <v>331</v>
      </c>
      <c r="G119" s="222" t="s">
        <v>155</v>
      </c>
      <c r="H119" s="223">
        <v>104</v>
      </c>
      <c r="I119" s="224"/>
      <c r="J119" s="225">
        <f>ROUND(I119*H119,2)</f>
        <v>0</v>
      </c>
      <c r="K119" s="221" t="s">
        <v>156</v>
      </c>
      <c r="L119" s="69"/>
      <c r="M119" s="226" t="s">
        <v>21</v>
      </c>
      <c r="N119" s="227" t="s">
        <v>40</v>
      </c>
      <c r="O119" s="44"/>
      <c r="P119" s="228">
        <f>O119*H119</f>
        <v>0</v>
      </c>
      <c r="Q119" s="228">
        <v>0.36834</v>
      </c>
      <c r="R119" s="228">
        <f>Q119*H119</f>
        <v>38.307360000000003</v>
      </c>
      <c r="S119" s="228">
        <v>0</v>
      </c>
      <c r="T119" s="229">
        <f>S119*H119</f>
        <v>0</v>
      </c>
      <c r="AR119" s="21" t="s">
        <v>157</v>
      </c>
      <c r="AT119" s="21" t="s">
        <v>152</v>
      </c>
      <c r="AU119" s="21" t="s">
        <v>79</v>
      </c>
      <c r="AY119" s="21" t="s">
        <v>150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21" t="s">
        <v>77</v>
      </c>
      <c r="BK119" s="230">
        <f>ROUND(I119*H119,2)</f>
        <v>0</v>
      </c>
      <c r="BL119" s="21" t="s">
        <v>157</v>
      </c>
      <c r="BM119" s="21" t="s">
        <v>332</v>
      </c>
    </row>
    <row r="120" s="11" customFormat="1">
      <c r="B120" s="231"/>
      <c r="C120" s="232"/>
      <c r="D120" s="233" t="s">
        <v>159</v>
      </c>
      <c r="E120" s="234" t="s">
        <v>21</v>
      </c>
      <c r="F120" s="235" t="s">
        <v>91</v>
      </c>
      <c r="G120" s="232"/>
      <c r="H120" s="236">
        <v>104</v>
      </c>
      <c r="I120" s="237"/>
      <c r="J120" s="232"/>
      <c r="K120" s="232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159</v>
      </c>
      <c r="AU120" s="242" t="s">
        <v>79</v>
      </c>
      <c r="AV120" s="11" t="s">
        <v>79</v>
      </c>
      <c r="AW120" s="11" t="s">
        <v>33</v>
      </c>
      <c r="AX120" s="11" t="s">
        <v>77</v>
      </c>
      <c r="AY120" s="242" t="s">
        <v>150</v>
      </c>
    </row>
    <row r="121" s="1" customFormat="1" ht="16.5" customHeight="1">
      <c r="B121" s="43"/>
      <c r="C121" s="219" t="s">
        <v>219</v>
      </c>
      <c r="D121" s="219" t="s">
        <v>152</v>
      </c>
      <c r="E121" s="220" t="s">
        <v>223</v>
      </c>
      <c r="F121" s="221" t="s">
        <v>224</v>
      </c>
      <c r="G121" s="222" t="s">
        <v>155</v>
      </c>
      <c r="H121" s="223">
        <v>104</v>
      </c>
      <c r="I121" s="224"/>
      <c r="J121" s="225">
        <f>ROUND(I121*H121,2)</f>
        <v>0</v>
      </c>
      <c r="K121" s="221" t="s">
        <v>156</v>
      </c>
      <c r="L121" s="69"/>
      <c r="M121" s="226" t="s">
        <v>21</v>
      </c>
      <c r="N121" s="227" t="s">
        <v>40</v>
      </c>
      <c r="O121" s="44"/>
      <c r="P121" s="228">
        <f>O121*H121</f>
        <v>0</v>
      </c>
      <c r="Q121" s="228">
        <v>0.24793999999999999</v>
      </c>
      <c r="R121" s="228">
        <f>Q121*H121</f>
        <v>25.78576</v>
      </c>
      <c r="S121" s="228">
        <v>0</v>
      </c>
      <c r="T121" s="229">
        <f>S121*H121</f>
        <v>0</v>
      </c>
      <c r="AR121" s="21" t="s">
        <v>157</v>
      </c>
      <c r="AT121" s="21" t="s">
        <v>152</v>
      </c>
      <c r="AU121" s="21" t="s">
        <v>79</v>
      </c>
      <c r="AY121" s="21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21" t="s">
        <v>77</v>
      </c>
      <c r="BK121" s="230">
        <f>ROUND(I121*H121,2)</f>
        <v>0</v>
      </c>
      <c r="BL121" s="21" t="s">
        <v>157</v>
      </c>
      <c r="BM121" s="21" t="s">
        <v>333</v>
      </c>
    </row>
    <row r="122" s="11" customFormat="1">
      <c r="B122" s="231"/>
      <c r="C122" s="232"/>
      <c r="D122" s="233" t="s">
        <v>159</v>
      </c>
      <c r="E122" s="234" t="s">
        <v>21</v>
      </c>
      <c r="F122" s="235" t="s">
        <v>91</v>
      </c>
      <c r="G122" s="232"/>
      <c r="H122" s="236">
        <v>104</v>
      </c>
      <c r="I122" s="237"/>
      <c r="J122" s="232"/>
      <c r="K122" s="232"/>
      <c r="L122" s="238"/>
      <c r="M122" s="239"/>
      <c r="N122" s="240"/>
      <c r="O122" s="240"/>
      <c r="P122" s="240"/>
      <c r="Q122" s="240"/>
      <c r="R122" s="240"/>
      <c r="S122" s="240"/>
      <c r="T122" s="241"/>
      <c r="AT122" s="242" t="s">
        <v>159</v>
      </c>
      <c r="AU122" s="242" t="s">
        <v>79</v>
      </c>
      <c r="AV122" s="11" t="s">
        <v>79</v>
      </c>
      <c r="AW122" s="11" t="s">
        <v>33</v>
      </c>
      <c r="AX122" s="11" t="s">
        <v>77</v>
      </c>
      <c r="AY122" s="242" t="s">
        <v>150</v>
      </c>
    </row>
    <row r="123" s="1" customFormat="1" ht="25.5" customHeight="1">
      <c r="B123" s="43"/>
      <c r="C123" s="219" t="s">
        <v>10</v>
      </c>
      <c r="D123" s="219" t="s">
        <v>152</v>
      </c>
      <c r="E123" s="220" t="s">
        <v>227</v>
      </c>
      <c r="F123" s="221" t="s">
        <v>228</v>
      </c>
      <c r="G123" s="222" t="s">
        <v>155</v>
      </c>
      <c r="H123" s="223">
        <v>104</v>
      </c>
      <c r="I123" s="224"/>
      <c r="J123" s="225">
        <f>ROUND(I123*H123,2)</f>
        <v>0</v>
      </c>
      <c r="K123" s="221" t="s">
        <v>156</v>
      </c>
      <c r="L123" s="69"/>
      <c r="M123" s="226" t="s">
        <v>21</v>
      </c>
      <c r="N123" s="227" t="s">
        <v>40</v>
      </c>
      <c r="O123" s="44"/>
      <c r="P123" s="228">
        <f>O123*H123</f>
        <v>0</v>
      </c>
      <c r="Q123" s="228">
        <v>0.17726</v>
      </c>
      <c r="R123" s="228">
        <f>Q123*H123</f>
        <v>18.435040000000001</v>
      </c>
      <c r="S123" s="228">
        <v>0</v>
      </c>
      <c r="T123" s="229">
        <f>S123*H123</f>
        <v>0</v>
      </c>
      <c r="AR123" s="21" t="s">
        <v>157</v>
      </c>
      <c r="AT123" s="21" t="s">
        <v>152</v>
      </c>
      <c r="AU123" s="21" t="s">
        <v>79</v>
      </c>
      <c r="AY123" s="21" t="s">
        <v>150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21" t="s">
        <v>77</v>
      </c>
      <c r="BK123" s="230">
        <f>ROUND(I123*H123,2)</f>
        <v>0</v>
      </c>
      <c r="BL123" s="21" t="s">
        <v>157</v>
      </c>
      <c r="BM123" s="21" t="s">
        <v>334</v>
      </c>
    </row>
    <row r="124" s="11" customFormat="1">
      <c r="B124" s="231"/>
      <c r="C124" s="232"/>
      <c r="D124" s="233" t="s">
        <v>159</v>
      </c>
      <c r="E124" s="234" t="s">
        <v>21</v>
      </c>
      <c r="F124" s="235" t="s">
        <v>91</v>
      </c>
      <c r="G124" s="232"/>
      <c r="H124" s="236">
        <v>104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AT124" s="242" t="s">
        <v>159</v>
      </c>
      <c r="AU124" s="242" t="s">
        <v>79</v>
      </c>
      <c r="AV124" s="11" t="s">
        <v>79</v>
      </c>
      <c r="AW124" s="11" t="s">
        <v>33</v>
      </c>
      <c r="AX124" s="11" t="s">
        <v>77</v>
      </c>
      <c r="AY124" s="242" t="s">
        <v>150</v>
      </c>
    </row>
    <row r="125" s="10" customFormat="1" ht="29.88" customHeight="1">
      <c r="B125" s="203"/>
      <c r="C125" s="204"/>
      <c r="D125" s="205" t="s">
        <v>68</v>
      </c>
      <c r="E125" s="217" t="s">
        <v>193</v>
      </c>
      <c r="F125" s="217" t="s">
        <v>242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SUM(P126:P129)</f>
        <v>0</v>
      </c>
      <c r="Q125" s="211"/>
      <c r="R125" s="212">
        <f>SUM(R126:R129)</f>
        <v>1.4535200000000002</v>
      </c>
      <c r="S125" s="211"/>
      <c r="T125" s="213">
        <f>SUM(T126:T129)</f>
        <v>0</v>
      </c>
      <c r="AR125" s="214" t="s">
        <v>77</v>
      </c>
      <c r="AT125" s="215" t="s">
        <v>68</v>
      </c>
      <c r="AU125" s="215" t="s">
        <v>77</v>
      </c>
      <c r="AY125" s="214" t="s">
        <v>150</v>
      </c>
      <c r="BK125" s="216">
        <f>SUM(BK126:BK129)</f>
        <v>0</v>
      </c>
    </row>
    <row r="126" s="1" customFormat="1" ht="16.5" customHeight="1">
      <c r="B126" s="43"/>
      <c r="C126" s="219" t="s">
        <v>226</v>
      </c>
      <c r="D126" s="219" t="s">
        <v>152</v>
      </c>
      <c r="E126" s="220" t="s">
        <v>335</v>
      </c>
      <c r="F126" s="221" t="s">
        <v>336</v>
      </c>
      <c r="G126" s="222" t="s">
        <v>251</v>
      </c>
      <c r="H126" s="223">
        <v>3</v>
      </c>
      <c r="I126" s="224"/>
      <c r="J126" s="225">
        <f>ROUND(I126*H126,2)</f>
        <v>0</v>
      </c>
      <c r="K126" s="221" t="s">
        <v>156</v>
      </c>
      <c r="L126" s="69"/>
      <c r="M126" s="226" t="s">
        <v>21</v>
      </c>
      <c r="N126" s="227" t="s">
        <v>40</v>
      </c>
      <c r="O126" s="44"/>
      <c r="P126" s="228">
        <f>O126*H126</f>
        <v>0</v>
      </c>
      <c r="Q126" s="228">
        <v>0.37744</v>
      </c>
      <c r="R126" s="228">
        <f>Q126*H126</f>
        <v>1.13232</v>
      </c>
      <c r="S126" s="228">
        <v>0</v>
      </c>
      <c r="T126" s="229">
        <f>S126*H126</f>
        <v>0</v>
      </c>
      <c r="AR126" s="21" t="s">
        <v>157</v>
      </c>
      <c r="AT126" s="21" t="s">
        <v>152</v>
      </c>
      <c r="AU126" s="21" t="s">
        <v>79</v>
      </c>
      <c r="AY126" s="21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21" t="s">
        <v>77</v>
      </c>
      <c r="BK126" s="230">
        <f>ROUND(I126*H126,2)</f>
        <v>0</v>
      </c>
      <c r="BL126" s="21" t="s">
        <v>157</v>
      </c>
      <c r="BM126" s="21" t="s">
        <v>337</v>
      </c>
    </row>
    <row r="127" s="1" customFormat="1" ht="16.5" customHeight="1">
      <c r="B127" s="43"/>
      <c r="C127" s="243" t="s">
        <v>230</v>
      </c>
      <c r="D127" s="243" t="s">
        <v>248</v>
      </c>
      <c r="E127" s="244" t="s">
        <v>338</v>
      </c>
      <c r="F127" s="245" t="s">
        <v>339</v>
      </c>
      <c r="G127" s="246" t="s">
        <v>251</v>
      </c>
      <c r="H127" s="247">
        <v>3</v>
      </c>
      <c r="I127" s="248"/>
      <c r="J127" s="249">
        <f>ROUND(I127*H127,2)</f>
        <v>0</v>
      </c>
      <c r="K127" s="245" t="s">
        <v>156</v>
      </c>
      <c r="L127" s="250"/>
      <c r="M127" s="251" t="s">
        <v>21</v>
      </c>
      <c r="N127" s="252" t="s">
        <v>40</v>
      </c>
      <c r="O127" s="44"/>
      <c r="P127" s="228">
        <f>O127*H127</f>
        <v>0</v>
      </c>
      <c r="Q127" s="228">
        <v>0.10000000000000001</v>
      </c>
      <c r="R127" s="228">
        <f>Q127*H127</f>
        <v>0.30000000000000004</v>
      </c>
      <c r="S127" s="228">
        <v>0</v>
      </c>
      <c r="T127" s="229">
        <f>S127*H127</f>
        <v>0</v>
      </c>
      <c r="AR127" s="21" t="s">
        <v>189</v>
      </c>
      <c r="AT127" s="21" t="s">
        <v>248</v>
      </c>
      <c r="AU127" s="21" t="s">
        <v>79</v>
      </c>
      <c r="AY127" s="21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21" t="s">
        <v>77</v>
      </c>
      <c r="BK127" s="230">
        <f>ROUND(I127*H127,2)</f>
        <v>0</v>
      </c>
      <c r="BL127" s="21" t="s">
        <v>157</v>
      </c>
      <c r="BM127" s="21" t="s">
        <v>340</v>
      </c>
    </row>
    <row r="128" s="1" customFormat="1" ht="16.5" customHeight="1">
      <c r="B128" s="43"/>
      <c r="C128" s="219" t="s">
        <v>237</v>
      </c>
      <c r="D128" s="219" t="s">
        <v>152</v>
      </c>
      <c r="E128" s="220" t="s">
        <v>341</v>
      </c>
      <c r="F128" s="221" t="s">
        <v>342</v>
      </c>
      <c r="G128" s="222" t="s">
        <v>251</v>
      </c>
      <c r="H128" s="223">
        <v>1</v>
      </c>
      <c r="I128" s="224"/>
      <c r="J128" s="225">
        <f>ROUND(I128*H128,2)</f>
        <v>0</v>
      </c>
      <c r="K128" s="221" t="s">
        <v>156</v>
      </c>
      <c r="L128" s="69"/>
      <c r="M128" s="226" t="s">
        <v>21</v>
      </c>
      <c r="N128" s="227" t="s">
        <v>40</v>
      </c>
      <c r="O128" s="44"/>
      <c r="P128" s="228">
        <f>O128*H128</f>
        <v>0</v>
      </c>
      <c r="Q128" s="228">
        <v>0.0011999999999999999</v>
      </c>
      <c r="R128" s="228">
        <f>Q128*H128</f>
        <v>0.0011999999999999999</v>
      </c>
      <c r="S128" s="228">
        <v>0</v>
      </c>
      <c r="T128" s="229">
        <f>S128*H128</f>
        <v>0</v>
      </c>
      <c r="AR128" s="21" t="s">
        <v>157</v>
      </c>
      <c r="AT128" s="21" t="s">
        <v>152</v>
      </c>
      <c r="AU128" s="21" t="s">
        <v>79</v>
      </c>
      <c r="AY128" s="21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21" t="s">
        <v>77</v>
      </c>
      <c r="BK128" s="230">
        <f>ROUND(I128*H128,2)</f>
        <v>0</v>
      </c>
      <c r="BL128" s="21" t="s">
        <v>157</v>
      </c>
      <c r="BM128" s="21" t="s">
        <v>343</v>
      </c>
    </row>
    <row r="129" s="1" customFormat="1" ht="16.5" customHeight="1">
      <c r="B129" s="43"/>
      <c r="C129" s="243" t="s">
        <v>243</v>
      </c>
      <c r="D129" s="243" t="s">
        <v>248</v>
      </c>
      <c r="E129" s="244" t="s">
        <v>344</v>
      </c>
      <c r="F129" s="245" t="s">
        <v>345</v>
      </c>
      <c r="G129" s="246" t="s">
        <v>251</v>
      </c>
      <c r="H129" s="247">
        <v>1</v>
      </c>
      <c r="I129" s="248"/>
      <c r="J129" s="249">
        <f>ROUND(I129*H129,2)</f>
        <v>0</v>
      </c>
      <c r="K129" s="245" t="s">
        <v>21</v>
      </c>
      <c r="L129" s="250"/>
      <c r="M129" s="251" t="s">
        <v>21</v>
      </c>
      <c r="N129" s="252" t="s">
        <v>40</v>
      </c>
      <c r="O129" s="44"/>
      <c r="P129" s="228">
        <f>O129*H129</f>
        <v>0</v>
      </c>
      <c r="Q129" s="228">
        <v>0.02</v>
      </c>
      <c r="R129" s="228">
        <f>Q129*H129</f>
        <v>0.02</v>
      </c>
      <c r="S129" s="228">
        <v>0</v>
      </c>
      <c r="T129" s="229">
        <f>S129*H129</f>
        <v>0</v>
      </c>
      <c r="AR129" s="21" t="s">
        <v>189</v>
      </c>
      <c r="AT129" s="21" t="s">
        <v>248</v>
      </c>
      <c r="AU129" s="21" t="s">
        <v>79</v>
      </c>
      <c r="AY129" s="21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21" t="s">
        <v>77</v>
      </c>
      <c r="BK129" s="230">
        <f>ROUND(I129*H129,2)</f>
        <v>0</v>
      </c>
      <c r="BL129" s="21" t="s">
        <v>157</v>
      </c>
      <c r="BM129" s="21" t="s">
        <v>346</v>
      </c>
    </row>
    <row r="130" s="10" customFormat="1" ht="29.88" customHeight="1">
      <c r="B130" s="203"/>
      <c r="C130" s="204"/>
      <c r="D130" s="205" t="s">
        <v>68</v>
      </c>
      <c r="E130" s="217" t="s">
        <v>275</v>
      </c>
      <c r="F130" s="217" t="s">
        <v>276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P131</f>
        <v>0</v>
      </c>
      <c r="Q130" s="211"/>
      <c r="R130" s="212">
        <f>R131</f>
        <v>0</v>
      </c>
      <c r="S130" s="211"/>
      <c r="T130" s="213">
        <f>T131</f>
        <v>0</v>
      </c>
      <c r="AR130" s="214" t="s">
        <v>77</v>
      </c>
      <c r="AT130" s="215" t="s">
        <v>68</v>
      </c>
      <c r="AU130" s="215" t="s">
        <v>77</v>
      </c>
      <c r="AY130" s="214" t="s">
        <v>150</v>
      </c>
      <c r="BK130" s="216">
        <f>BK131</f>
        <v>0</v>
      </c>
    </row>
    <row r="131" s="1" customFormat="1" ht="25.5" customHeight="1">
      <c r="B131" s="43"/>
      <c r="C131" s="219" t="s">
        <v>247</v>
      </c>
      <c r="D131" s="219" t="s">
        <v>152</v>
      </c>
      <c r="E131" s="220" t="s">
        <v>278</v>
      </c>
      <c r="F131" s="221" t="s">
        <v>279</v>
      </c>
      <c r="G131" s="222" t="s">
        <v>280</v>
      </c>
      <c r="H131" s="223">
        <v>87.295000000000002</v>
      </c>
      <c r="I131" s="224"/>
      <c r="J131" s="225">
        <f>ROUND(I131*H131,2)</f>
        <v>0</v>
      </c>
      <c r="K131" s="221" t="s">
        <v>156</v>
      </c>
      <c r="L131" s="69"/>
      <c r="M131" s="226" t="s">
        <v>21</v>
      </c>
      <c r="N131" s="227" t="s">
        <v>40</v>
      </c>
      <c r="O131" s="44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AR131" s="21" t="s">
        <v>157</v>
      </c>
      <c r="AT131" s="21" t="s">
        <v>152</v>
      </c>
      <c r="AU131" s="21" t="s">
        <v>79</v>
      </c>
      <c r="AY131" s="21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21" t="s">
        <v>77</v>
      </c>
      <c r="BK131" s="230">
        <f>ROUND(I131*H131,2)</f>
        <v>0</v>
      </c>
      <c r="BL131" s="21" t="s">
        <v>157</v>
      </c>
      <c r="BM131" s="21" t="s">
        <v>347</v>
      </c>
    </row>
    <row r="132" s="10" customFormat="1" ht="37.44001" customHeight="1">
      <c r="B132" s="203"/>
      <c r="C132" s="204"/>
      <c r="D132" s="205" t="s">
        <v>68</v>
      </c>
      <c r="E132" s="206" t="s">
        <v>348</v>
      </c>
      <c r="F132" s="206" t="s">
        <v>349</v>
      </c>
      <c r="G132" s="204"/>
      <c r="H132" s="204"/>
      <c r="I132" s="207"/>
      <c r="J132" s="208">
        <f>BK132</f>
        <v>0</v>
      </c>
      <c r="K132" s="204"/>
      <c r="L132" s="209"/>
      <c r="M132" s="210"/>
      <c r="N132" s="211"/>
      <c r="O132" s="211"/>
      <c r="P132" s="212">
        <f>P133</f>
        <v>0</v>
      </c>
      <c r="Q132" s="211"/>
      <c r="R132" s="212">
        <f>R133</f>
        <v>0</v>
      </c>
      <c r="S132" s="211"/>
      <c r="T132" s="213">
        <f>T133</f>
        <v>0</v>
      </c>
      <c r="AR132" s="214" t="s">
        <v>79</v>
      </c>
      <c r="AT132" s="215" t="s">
        <v>68</v>
      </c>
      <c r="AU132" s="215" t="s">
        <v>69</v>
      </c>
      <c r="AY132" s="214" t="s">
        <v>150</v>
      </c>
      <c r="BK132" s="216">
        <f>BK133</f>
        <v>0</v>
      </c>
    </row>
    <row r="133" s="10" customFormat="1" ht="19.92" customHeight="1">
      <c r="B133" s="203"/>
      <c r="C133" s="204"/>
      <c r="D133" s="205" t="s">
        <v>68</v>
      </c>
      <c r="E133" s="217" t="s">
        <v>350</v>
      </c>
      <c r="F133" s="217" t="s">
        <v>351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SUM(P134:P135)</f>
        <v>0</v>
      </c>
      <c r="Q133" s="211"/>
      <c r="R133" s="212">
        <f>SUM(R134:R135)</f>
        <v>0</v>
      </c>
      <c r="S133" s="211"/>
      <c r="T133" s="213">
        <f>SUM(T134:T135)</f>
        <v>0</v>
      </c>
      <c r="AR133" s="214" t="s">
        <v>79</v>
      </c>
      <c r="AT133" s="215" t="s">
        <v>68</v>
      </c>
      <c r="AU133" s="215" t="s">
        <v>77</v>
      </c>
      <c r="AY133" s="214" t="s">
        <v>150</v>
      </c>
      <c r="BK133" s="216">
        <f>SUM(BK134:BK135)</f>
        <v>0</v>
      </c>
    </row>
    <row r="134" s="1" customFormat="1" ht="16.5" customHeight="1">
      <c r="B134" s="43"/>
      <c r="C134" s="219" t="s">
        <v>9</v>
      </c>
      <c r="D134" s="219" t="s">
        <v>152</v>
      </c>
      <c r="E134" s="220" t="s">
        <v>352</v>
      </c>
      <c r="F134" s="221" t="s">
        <v>353</v>
      </c>
      <c r="G134" s="222" t="s">
        <v>155</v>
      </c>
      <c r="H134" s="223">
        <v>18</v>
      </c>
      <c r="I134" s="224"/>
      <c r="J134" s="225">
        <f>ROUND(I134*H134,2)</f>
        <v>0</v>
      </c>
      <c r="K134" s="221" t="s">
        <v>21</v>
      </c>
      <c r="L134" s="69"/>
      <c r="M134" s="226" t="s">
        <v>21</v>
      </c>
      <c r="N134" s="227" t="s">
        <v>40</v>
      </c>
      <c r="O134" s="44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AR134" s="21" t="s">
        <v>226</v>
      </c>
      <c r="AT134" s="21" t="s">
        <v>152</v>
      </c>
      <c r="AU134" s="21" t="s">
        <v>79</v>
      </c>
      <c r="AY134" s="21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21" t="s">
        <v>77</v>
      </c>
      <c r="BK134" s="230">
        <f>ROUND(I134*H134,2)</f>
        <v>0</v>
      </c>
      <c r="BL134" s="21" t="s">
        <v>226</v>
      </c>
      <c r="BM134" s="21" t="s">
        <v>354</v>
      </c>
    </row>
    <row r="135" s="11" customFormat="1">
      <c r="B135" s="231"/>
      <c r="C135" s="232"/>
      <c r="D135" s="233" t="s">
        <v>159</v>
      </c>
      <c r="E135" s="234" t="s">
        <v>21</v>
      </c>
      <c r="F135" s="235" t="s">
        <v>355</v>
      </c>
      <c r="G135" s="232"/>
      <c r="H135" s="236">
        <v>18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159</v>
      </c>
      <c r="AU135" s="242" t="s">
        <v>79</v>
      </c>
      <c r="AV135" s="11" t="s">
        <v>79</v>
      </c>
      <c r="AW135" s="11" t="s">
        <v>33</v>
      </c>
      <c r="AX135" s="11" t="s">
        <v>77</v>
      </c>
      <c r="AY135" s="242" t="s">
        <v>150</v>
      </c>
    </row>
    <row r="136" s="10" customFormat="1" ht="37.44001" customHeight="1">
      <c r="B136" s="203"/>
      <c r="C136" s="204"/>
      <c r="D136" s="205" t="s">
        <v>68</v>
      </c>
      <c r="E136" s="206" t="s">
        <v>282</v>
      </c>
      <c r="F136" s="206" t="s">
        <v>283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P137</f>
        <v>0</v>
      </c>
      <c r="Q136" s="211"/>
      <c r="R136" s="212">
        <f>R137</f>
        <v>0</v>
      </c>
      <c r="S136" s="211"/>
      <c r="T136" s="213">
        <f>T137</f>
        <v>0</v>
      </c>
      <c r="AR136" s="214" t="s">
        <v>175</v>
      </c>
      <c r="AT136" s="215" t="s">
        <v>68</v>
      </c>
      <c r="AU136" s="215" t="s">
        <v>69</v>
      </c>
      <c r="AY136" s="214" t="s">
        <v>150</v>
      </c>
      <c r="BK136" s="216">
        <f>BK137</f>
        <v>0</v>
      </c>
    </row>
    <row r="137" s="10" customFormat="1" ht="19.92" customHeight="1">
      <c r="B137" s="203"/>
      <c r="C137" s="204"/>
      <c r="D137" s="205" t="s">
        <v>68</v>
      </c>
      <c r="E137" s="217" t="s">
        <v>284</v>
      </c>
      <c r="F137" s="217" t="s">
        <v>285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SUM(P138:P139)</f>
        <v>0</v>
      </c>
      <c r="Q137" s="211"/>
      <c r="R137" s="212">
        <f>SUM(R138:R139)</f>
        <v>0</v>
      </c>
      <c r="S137" s="211"/>
      <c r="T137" s="213">
        <f>SUM(T138:T139)</f>
        <v>0</v>
      </c>
      <c r="AR137" s="214" t="s">
        <v>175</v>
      </c>
      <c r="AT137" s="215" t="s">
        <v>68</v>
      </c>
      <c r="AU137" s="215" t="s">
        <v>77</v>
      </c>
      <c r="AY137" s="214" t="s">
        <v>150</v>
      </c>
      <c r="BK137" s="216">
        <f>SUM(BK138:BK139)</f>
        <v>0</v>
      </c>
    </row>
    <row r="138" s="1" customFormat="1" ht="16.5" customHeight="1">
      <c r="B138" s="43"/>
      <c r="C138" s="219" t="s">
        <v>257</v>
      </c>
      <c r="D138" s="219" t="s">
        <v>152</v>
      </c>
      <c r="E138" s="220" t="s">
        <v>356</v>
      </c>
      <c r="F138" s="221" t="s">
        <v>357</v>
      </c>
      <c r="G138" s="222" t="s">
        <v>288</v>
      </c>
      <c r="H138" s="223">
        <v>1</v>
      </c>
      <c r="I138" s="224"/>
      <c r="J138" s="225">
        <f>ROUND(I138*H138,2)</f>
        <v>0</v>
      </c>
      <c r="K138" s="221" t="s">
        <v>156</v>
      </c>
      <c r="L138" s="69"/>
      <c r="M138" s="226" t="s">
        <v>21</v>
      </c>
      <c r="N138" s="227" t="s">
        <v>40</v>
      </c>
      <c r="O138" s="44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AR138" s="21" t="s">
        <v>289</v>
      </c>
      <c r="AT138" s="21" t="s">
        <v>152</v>
      </c>
      <c r="AU138" s="21" t="s">
        <v>79</v>
      </c>
      <c r="AY138" s="21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21" t="s">
        <v>77</v>
      </c>
      <c r="BK138" s="230">
        <f>ROUND(I138*H138,2)</f>
        <v>0</v>
      </c>
      <c r="BL138" s="21" t="s">
        <v>289</v>
      </c>
      <c r="BM138" s="21" t="s">
        <v>358</v>
      </c>
    </row>
    <row r="139" s="1" customFormat="1" ht="16.5" customHeight="1">
      <c r="B139" s="43"/>
      <c r="C139" s="219" t="s">
        <v>261</v>
      </c>
      <c r="D139" s="219" t="s">
        <v>152</v>
      </c>
      <c r="E139" s="220" t="s">
        <v>286</v>
      </c>
      <c r="F139" s="221" t="s">
        <v>287</v>
      </c>
      <c r="G139" s="222" t="s">
        <v>288</v>
      </c>
      <c r="H139" s="223">
        <v>1</v>
      </c>
      <c r="I139" s="224"/>
      <c r="J139" s="225">
        <f>ROUND(I139*H139,2)</f>
        <v>0</v>
      </c>
      <c r="K139" s="221" t="s">
        <v>156</v>
      </c>
      <c r="L139" s="69"/>
      <c r="M139" s="226" t="s">
        <v>21</v>
      </c>
      <c r="N139" s="253" t="s">
        <v>40</v>
      </c>
      <c r="O139" s="254"/>
      <c r="P139" s="255">
        <f>O139*H139</f>
        <v>0</v>
      </c>
      <c r="Q139" s="255">
        <v>0</v>
      </c>
      <c r="R139" s="255">
        <f>Q139*H139</f>
        <v>0</v>
      </c>
      <c r="S139" s="255">
        <v>0</v>
      </c>
      <c r="T139" s="256">
        <f>S139*H139</f>
        <v>0</v>
      </c>
      <c r="AR139" s="21" t="s">
        <v>289</v>
      </c>
      <c r="AT139" s="21" t="s">
        <v>152</v>
      </c>
      <c r="AU139" s="21" t="s">
        <v>79</v>
      </c>
      <c r="AY139" s="21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21" t="s">
        <v>77</v>
      </c>
      <c r="BK139" s="230">
        <f>ROUND(I139*H139,2)</f>
        <v>0</v>
      </c>
      <c r="BL139" s="21" t="s">
        <v>289</v>
      </c>
      <c r="BM139" s="21" t="s">
        <v>359</v>
      </c>
    </row>
    <row r="140" s="1" customFormat="1" ht="6.96" customHeight="1">
      <c r="B140" s="64"/>
      <c r="C140" s="65"/>
      <c r="D140" s="65"/>
      <c r="E140" s="65"/>
      <c r="F140" s="65"/>
      <c r="G140" s="65"/>
      <c r="H140" s="65"/>
      <c r="I140" s="164"/>
      <c r="J140" s="65"/>
      <c r="K140" s="65"/>
      <c r="L140" s="69"/>
    </row>
  </sheetData>
  <sheetProtection sheet="1" autoFilter="0" formatColumns="0" formatRows="0" objects="1" scenarios="1" spinCount="100000" saltValue="VBL+TccLCuD8K0McmNUu22fSPRTS0OQwbYS5EpmO0EoUrj+7zxbh7lEiiLy9kFv4lidhJMvUkIEI3SYpnQ2kzQ==" hashValue="GiGRiuZx+3buBzLYOFQiB7v/OtDm945cf9ZM9HkUK3Buk0z4rvzrmujxiH2aZoWi3Gg0N4WJkVf72yT6nf7xJw==" algorithmName="SHA-512" password="CC35"/>
  <autoFilter ref="C86:K139"/>
  <mergeCells count="10">
    <mergeCell ref="E7:H7"/>
    <mergeCell ref="E9:H9"/>
    <mergeCell ref="E24:H24"/>
    <mergeCell ref="E45:H45"/>
    <mergeCell ref="E47:H47"/>
    <mergeCell ref="J51:J52"/>
    <mergeCell ref="E77:H77"/>
    <mergeCell ref="E79:H79"/>
    <mergeCell ref="G1:H1"/>
    <mergeCell ref="L2:V2"/>
  </mergeCells>
  <hyperlinks>
    <hyperlink ref="F1:G1" location="C2" display="1) Krycí list soupisu"/>
    <hyperlink ref="G1:H1" location="C54" display="2) Rekapitulace"/>
    <hyperlink ref="J1" location="C8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57" customWidth="1"/>
    <col min="2" max="2" width="1.664063" style="257" customWidth="1"/>
    <col min="3" max="4" width="5" style="257" customWidth="1"/>
    <col min="5" max="5" width="11.67" style="257" customWidth="1"/>
    <col min="6" max="6" width="9.17" style="257" customWidth="1"/>
    <col min="7" max="7" width="5" style="257" customWidth="1"/>
    <col min="8" max="8" width="77.83" style="257" customWidth="1"/>
    <col min="9" max="10" width="20" style="257" customWidth="1"/>
    <col min="11" max="11" width="1.664063" style="257" customWidth="1"/>
  </cols>
  <sheetData>
    <row r="1" ht="37.5" customHeight="1"/>
    <row r="2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2" customFormat="1" ht="45" customHeight="1">
      <c r="B3" s="261"/>
      <c r="C3" s="262" t="s">
        <v>360</v>
      </c>
      <c r="D3" s="262"/>
      <c r="E3" s="262"/>
      <c r="F3" s="262"/>
      <c r="G3" s="262"/>
      <c r="H3" s="262"/>
      <c r="I3" s="262"/>
      <c r="J3" s="262"/>
      <c r="K3" s="263"/>
    </row>
    <row r="4" ht="25.5" customHeight="1">
      <c r="B4" s="264"/>
      <c r="C4" s="265" t="s">
        <v>361</v>
      </c>
      <c r="D4" s="265"/>
      <c r="E4" s="265"/>
      <c r="F4" s="265"/>
      <c r="G4" s="265"/>
      <c r="H4" s="265"/>
      <c r="I4" s="265"/>
      <c r="J4" s="265"/>
      <c r="K4" s="266"/>
    </row>
    <row r="5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ht="15" customHeight="1">
      <c r="B6" s="264"/>
      <c r="C6" s="268" t="s">
        <v>362</v>
      </c>
      <c r="D6" s="268"/>
      <c r="E6" s="268"/>
      <c r="F6" s="268"/>
      <c r="G6" s="268"/>
      <c r="H6" s="268"/>
      <c r="I6" s="268"/>
      <c r="J6" s="268"/>
      <c r="K6" s="266"/>
    </row>
    <row r="7" ht="15" customHeight="1">
      <c r="B7" s="269"/>
      <c r="C7" s="268" t="s">
        <v>363</v>
      </c>
      <c r="D7" s="268"/>
      <c r="E7" s="268"/>
      <c r="F7" s="268"/>
      <c r="G7" s="268"/>
      <c r="H7" s="268"/>
      <c r="I7" s="268"/>
      <c r="J7" s="268"/>
      <c r="K7" s="266"/>
    </row>
    <row r="8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ht="15" customHeight="1">
      <c r="B9" s="269"/>
      <c r="C9" s="268" t="s">
        <v>364</v>
      </c>
      <c r="D9" s="268"/>
      <c r="E9" s="268"/>
      <c r="F9" s="268"/>
      <c r="G9" s="268"/>
      <c r="H9" s="268"/>
      <c r="I9" s="268"/>
      <c r="J9" s="268"/>
      <c r="K9" s="266"/>
    </row>
    <row r="10" ht="15" customHeight="1">
      <c r="B10" s="269"/>
      <c r="C10" s="268"/>
      <c r="D10" s="268" t="s">
        <v>365</v>
      </c>
      <c r="E10" s="268"/>
      <c r="F10" s="268"/>
      <c r="G10" s="268"/>
      <c r="H10" s="268"/>
      <c r="I10" s="268"/>
      <c r="J10" s="268"/>
      <c r="K10" s="266"/>
    </row>
    <row r="11" ht="15" customHeight="1">
      <c r="B11" s="269"/>
      <c r="C11" s="270"/>
      <c r="D11" s="268" t="s">
        <v>366</v>
      </c>
      <c r="E11" s="268"/>
      <c r="F11" s="268"/>
      <c r="G11" s="268"/>
      <c r="H11" s="268"/>
      <c r="I11" s="268"/>
      <c r="J11" s="268"/>
      <c r="K11" s="266"/>
    </row>
    <row r="12" ht="12.7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66"/>
    </row>
    <row r="13" ht="15" customHeight="1">
      <c r="B13" s="269"/>
      <c r="C13" s="270"/>
      <c r="D13" s="268" t="s">
        <v>367</v>
      </c>
      <c r="E13" s="268"/>
      <c r="F13" s="268"/>
      <c r="G13" s="268"/>
      <c r="H13" s="268"/>
      <c r="I13" s="268"/>
      <c r="J13" s="268"/>
      <c r="K13" s="266"/>
    </row>
    <row r="14" ht="15" customHeight="1">
      <c r="B14" s="269"/>
      <c r="C14" s="270"/>
      <c r="D14" s="268" t="s">
        <v>368</v>
      </c>
      <c r="E14" s="268"/>
      <c r="F14" s="268"/>
      <c r="G14" s="268"/>
      <c r="H14" s="268"/>
      <c r="I14" s="268"/>
      <c r="J14" s="268"/>
      <c r="K14" s="266"/>
    </row>
    <row r="15" ht="15" customHeight="1">
      <c r="B15" s="269"/>
      <c r="C15" s="270"/>
      <c r="D15" s="268" t="s">
        <v>369</v>
      </c>
      <c r="E15" s="268"/>
      <c r="F15" s="268"/>
      <c r="G15" s="268"/>
      <c r="H15" s="268"/>
      <c r="I15" s="268"/>
      <c r="J15" s="268"/>
      <c r="K15" s="266"/>
    </row>
    <row r="16" ht="15" customHeight="1">
      <c r="B16" s="269"/>
      <c r="C16" s="270"/>
      <c r="D16" s="270"/>
      <c r="E16" s="271" t="s">
        <v>76</v>
      </c>
      <c r="F16" s="268" t="s">
        <v>370</v>
      </c>
      <c r="G16" s="268"/>
      <c r="H16" s="268"/>
      <c r="I16" s="268"/>
      <c r="J16" s="268"/>
      <c r="K16" s="266"/>
    </row>
    <row r="17" ht="15" customHeight="1">
      <c r="B17" s="269"/>
      <c r="C17" s="270"/>
      <c r="D17" s="270"/>
      <c r="E17" s="271" t="s">
        <v>371</v>
      </c>
      <c r="F17" s="268" t="s">
        <v>372</v>
      </c>
      <c r="G17" s="268"/>
      <c r="H17" s="268"/>
      <c r="I17" s="268"/>
      <c r="J17" s="268"/>
      <c r="K17" s="266"/>
    </row>
    <row r="18" ht="15" customHeight="1">
      <c r="B18" s="269"/>
      <c r="C18" s="270"/>
      <c r="D18" s="270"/>
      <c r="E18" s="271" t="s">
        <v>373</v>
      </c>
      <c r="F18" s="268" t="s">
        <v>374</v>
      </c>
      <c r="G18" s="268"/>
      <c r="H18" s="268"/>
      <c r="I18" s="268"/>
      <c r="J18" s="268"/>
      <c r="K18" s="266"/>
    </row>
    <row r="19" ht="15" customHeight="1">
      <c r="B19" s="269"/>
      <c r="C19" s="270"/>
      <c r="D19" s="270"/>
      <c r="E19" s="271" t="s">
        <v>375</v>
      </c>
      <c r="F19" s="268" t="s">
        <v>376</v>
      </c>
      <c r="G19" s="268"/>
      <c r="H19" s="268"/>
      <c r="I19" s="268"/>
      <c r="J19" s="268"/>
      <c r="K19" s="266"/>
    </row>
    <row r="20" ht="15" customHeight="1">
      <c r="B20" s="269"/>
      <c r="C20" s="270"/>
      <c r="D20" s="270"/>
      <c r="E20" s="271" t="s">
        <v>377</v>
      </c>
      <c r="F20" s="268" t="s">
        <v>378</v>
      </c>
      <c r="G20" s="268"/>
      <c r="H20" s="268"/>
      <c r="I20" s="268"/>
      <c r="J20" s="268"/>
      <c r="K20" s="266"/>
    </row>
    <row r="21" ht="15" customHeight="1">
      <c r="B21" s="269"/>
      <c r="C21" s="270"/>
      <c r="D21" s="270"/>
      <c r="E21" s="271" t="s">
        <v>379</v>
      </c>
      <c r="F21" s="268" t="s">
        <v>380</v>
      </c>
      <c r="G21" s="268"/>
      <c r="H21" s="268"/>
      <c r="I21" s="268"/>
      <c r="J21" s="268"/>
      <c r="K21" s="266"/>
    </row>
    <row r="22" ht="12.7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66"/>
    </row>
    <row r="23" ht="15" customHeight="1">
      <c r="B23" s="269"/>
      <c r="C23" s="268" t="s">
        <v>381</v>
      </c>
      <c r="D23" s="268"/>
      <c r="E23" s="268"/>
      <c r="F23" s="268"/>
      <c r="G23" s="268"/>
      <c r="H23" s="268"/>
      <c r="I23" s="268"/>
      <c r="J23" s="268"/>
      <c r="K23" s="266"/>
    </row>
    <row r="24" ht="15" customHeight="1">
      <c r="B24" s="269"/>
      <c r="C24" s="268" t="s">
        <v>382</v>
      </c>
      <c r="D24" s="268"/>
      <c r="E24" s="268"/>
      <c r="F24" s="268"/>
      <c r="G24" s="268"/>
      <c r="H24" s="268"/>
      <c r="I24" s="268"/>
      <c r="J24" s="268"/>
      <c r="K24" s="266"/>
    </row>
    <row r="25" ht="15" customHeight="1">
      <c r="B25" s="269"/>
      <c r="C25" s="268"/>
      <c r="D25" s="268" t="s">
        <v>383</v>
      </c>
      <c r="E25" s="268"/>
      <c r="F25" s="268"/>
      <c r="G25" s="268"/>
      <c r="H25" s="268"/>
      <c r="I25" s="268"/>
      <c r="J25" s="268"/>
      <c r="K25" s="266"/>
    </row>
    <row r="26" ht="15" customHeight="1">
      <c r="B26" s="269"/>
      <c r="C26" s="270"/>
      <c r="D26" s="268" t="s">
        <v>384</v>
      </c>
      <c r="E26" s="268"/>
      <c r="F26" s="268"/>
      <c r="G26" s="268"/>
      <c r="H26" s="268"/>
      <c r="I26" s="268"/>
      <c r="J26" s="268"/>
      <c r="K26" s="266"/>
    </row>
    <row r="27" ht="12.75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66"/>
    </row>
    <row r="28" ht="15" customHeight="1">
      <c r="B28" s="269"/>
      <c r="C28" s="270"/>
      <c r="D28" s="268" t="s">
        <v>385</v>
      </c>
      <c r="E28" s="268"/>
      <c r="F28" s="268"/>
      <c r="G28" s="268"/>
      <c r="H28" s="268"/>
      <c r="I28" s="268"/>
      <c r="J28" s="268"/>
      <c r="K28" s="266"/>
    </row>
    <row r="29" ht="15" customHeight="1">
      <c r="B29" s="269"/>
      <c r="C29" s="270"/>
      <c r="D29" s="268" t="s">
        <v>386</v>
      </c>
      <c r="E29" s="268"/>
      <c r="F29" s="268"/>
      <c r="G29" s="268"/>
      <c r="H29" s="268"/>
      <c r="I29" s="268"/>
      <c r="J29" s="268"/>
      <c r="K29" s="266"/>
    </row>
    <row r="30" ht="12.75" customHeight="1">
      <c r="B30" s="269"/>
      <c r="C30" s="270"/>
      <c r="D30" s="270"/>
      <c r="E30" s="270"/>
      <c r="F30" s="270"/>
      <c r="G30" s="270"/>
      <c r="H30" s="270"/>
      <c r="I30" s="270"/>
      <c r="J30" s="270"/>
      <c r="K30" s="266"/>
    </row>
    <row r="31" ht="15" customHeight="1">
      <c r="B31" s="269"/>
      <c r="C31" s="270"/>
      <c r="D31" s="268" t="s">
        <v>387</v>
      </c>
      <c r="E31" s="268"/>
      <c r="F31" s="268"/>
      <c r="G31" s="268"/>
      <c r="H31" s="268"/>
      <c r="I31" s="268"/>
      <c r="J31" s="268"/>
      <c r="K31" s="266"/>
    </row>
    <row r="32" ht="15" customHeight="1">
      <c r="B32" s="269"/>
      <c r="C32" s="270"/>
      <c r="D32" s="268" t="s">
        <v>388</v>
      </c>
      <c r="E32" s="268"/>
      <c r="F32" s="268"/>
      <c r="G32" s="268"/>
      <c r="H32" s="268"/>
      <c r="I32" s="268"/>
      <c r="J32" s="268"/>
      <c r="K32" s="266"/>
    </row>
    <row r="33" ht="15" customHeight="1">
      <c r="B33" s="269"/>
      <c r="C33" s="270"/>
      <c r="D33" s="268" t="s">
        <v>389</v>
      </c>
      <c r="E33" s="268"/>
      <c r="F33" s="268"/>
      <c r="G33" s="268"/>
      <c r="H33" s="268"/>
      <c r="I33" s="268"/>
      <c r="J33" s="268"/>
      <c r="K33" s="266"/>
    </row>
    <row r="34" ht="15" customHeight="1">
      <c r="B34" s="269"/>
      <c r="C34" s="270"/>
      <c r="D34" s="268"/>
      <c r="E34" s="272" t="s">
        <v>135</v>
      </c>
      <c r="F34" s="268"/>
      <c r="G34" s="268" t="s">
        <v>390</v>
      </c>
      <c r="H34" s="268"/>
      <c r="I34" s="268"/>
      <c r="J34" s="268"/>
      <c r="K34" s="266"/>
    </row>
    <row r="35" ht="30.75" customHeight="1">
      <c r="B35" s="269"/>
      <c r="C35" s="270"/>
      <c r="D35" s="268"/>
      <c r="E35" s="272" t="s">
        <v>391</v>
      </c>
      <c r="F35" s="268"/>
      <c r="G35" s="268" t="s">
        <v>392</v>
      </c>
      <c r="H35" s="268"/>
      <c r="I35" s="268"/>
      <c r="J35" s="268"/>
      <c r="K35" s="266"/>
    </row>
    <row r="36" ht="15" customHeight="1">
      <c r="B36" s="269"/>
      <c r="C36" s="270"/>
      <c r="D36" s="268"/>
      <c r="E36" s="272" t="s">
        <v>50</v>
      </c>
      <c r="F36" s="268"/>
      <c r="G36" s="268" t="s">
        <v>393</v>
      </c>
      <c r="H36" s="268"/>
      <c r="I36" s="268"/>
      <c r="J36" s="268"/>
      <c r="K36" s="266"/>
    </row>
    <row r="37" ht="15" customHeight="1">
      <c r="B37" s="269"/>
      <c r="C37" s="270"/>
      <c r="D37" s="268"/>
      <c r="E37" s="272" t="s">
        <v>136</v>
      </c>
      <c r="F37" s="268"/>
      <c r="G37" s="268" t="s">
        <v>394</v>
      </c>
      <c r="H37" s="268"/>
      <c r="I37" s="268"/>
      <c r="J37" s="268"/>
      <c r="K37" s="266"/>
    </row>
    <row r="38" ht="15" customHeight="1">
      <c r="B38" s="269"/>
      <c r="C38" s="270"/>
      <c r="D38" s="268"/>
      <c r="E38" s="272" t="s">
        <v>137</v>
      </c>
      <c r="F38" s="268"/>
      <c r="G38" s="268" t="s">
        <v>395</v>
      </c>
      <c r="H38" s="268"/>
      <c r="I38" s="268"/>
      <c r="J38" s="268"/>
      <c r="K38" s="266"/>
    </row>
    <row r="39" ht="15" customHeight="1">
      <c r="B39" s="269"/>
      <c r="C39" s="270"/>
      <c r="D39" s="268"/>
      <c r="E39" s="272" t="s">
        <v>138</v>
      </c>
      <c r="F39" s="268"/>
      <c r="G39" s="268" t="s">
        <v>396</v>
      </c>
      <c r="H39" s="268"/>
      <c r="I39" s="268"/>
      <c r="J39" s="268"/>
      <c r="K39" s="266"/>
    </row>
    <row r="40" ht="15" customHeight="1">
      <c r="B40" s="269"/>
      <c r="C40" s="270"/>
      <c r="D40" s="268"/>
      <c r="E40" s="272" t="s">
        <v>397</v>
      </c>
      <c r="F40" s="268"/>
      <c r="G40" s="268" t="s">
        <v>398</v>
      </c>
      <c r="H40" s="268"/>
      <c r="I40" s="268"/>
      <c r="J40" s="268"/>
      <c r="K40" s="266"/>
    </row>
    <row r="41" ht="15" customHeight="1">
      <c r="B41" s="269"/>
      <c r="C41" s="270"/>
      <c r="D41" s="268"/>
      <c r="E41" s="272"/>
      <c r="F41" s="268"/>
      <c r="G41" s="268" t="s">
        <v>399</v>
      </c>
      <c r="H41" s="268"/>
      <c r="I41" s="268"/>
      <c r="J41" s="268"/>
      <c r="K41" s="266"/>
    </row>
    <row r="42" ht="15" customHeight="1">
      <c r="B42" s="269"/>
      <c r="C42" s="270"/>
      <c r="D42" s="268"/>
      <c r="E42" s="272" t="s">
        <v>400</v>
      </c>
      <c r="F42" s="268"/>
      <c r="G42" s="268" t="s">
        <v>401</v>
      </c>
      <c r="H42" s="268"/>
      <c r="I42" s="268"/>
      <c r="J42" s="268"/>
      <c r="K42" s="266"/>
    </row>
    <row r="43" ht="15" customHeight="1">
      <c r="B43" s="269"/>
      <c r="C43" s="270"/>
      <c r="D43" s="268"/>
      <c r="E43" s="272" t="s">
        <v>140</v>
      </c>
      <c r="F43" s="268"/>
      <c r="G43" s="268" t="s">
        <v>402</v>
      </c>
      <c r="H43" s="268"/>
      <c r="I43" s="268"/>
      <c r="J43" s="268"/>
      <c r="K43" s="266"/>
    </row>
    <row r="44" ht="12.75" customHeight="1">
      <c r="B44" s="269"/>
      <c r="C44" s="270"/>
      <c r="D44" s="268"/>
      <c r="E44" s="268"/>
      <c r="F44" s="268"/>
      <c r="G44" s="268"/>
      <c r="H44" s="268"/>
      <c r="I44" s="268"/>
      <c r="J44" s="268"/>
      <c r="K44" s="266"/>
    </row>
    <row r="45" ht="15" customHeight="1">
      <c r="B45" s="269"/>
      <c r="C45" s="270"/>
      <c r="D45" s="268" t="s">
        <v>403</v>
      </c>
      <c r="E45" s="268"/>
      <c r="F45" s="268"/>
      <c r="G45" s="268"/>
      <c r="H45" s="268"/>
      <c r="I45" s="268"/>
      <c r="J45" s="268"/>
      <c r="K45" s="266"/>
    </row>
    <row r="46" ht="15" customHeight="1">
      <c r="B46" s="269"/>
      <c r="C46" s="270"/>
      <c r="D46" s="270"/>
      <c r="E46" s="268" t="s">
        <v>404</v>
      </c>
      <c r="F46" s="268"/>
      <c r="G46" s="268"/>
      <c r="H46" s="268"/>
      <c r="I46" s="268"/>
      <c r="J46" s="268"/>
      <c r="K46" s="266"/>
    </row>
    <row r="47" ht="15" customHeight="1">
      <c r="B47" s="269"/>
      <c r="C47" s="270"/>
      <c r="D47" s="270"/>
      <c r="E47" s="268" t="s">
        <v>405</v>
      </c>
      <c r="F47" s="268"/>
      <c r="G47" s="268"/>
      <c r="H47" s="268"/>
      <c r="I47" s="268"/>
      <c r="J47" s="268"/>
      <c r="K47" s="266"/>
    </row>
    <row r="48" ht="15" customHeight="1">
      <c r="B48" s="269"/>
      <c r="C48" s="270"/>
      <c r="D48" s="270"/>
      <c r="E48" s="268" t="s">
        <v>406</v>
      </c>
      <c r="F48" s="268"/>
      <c r="G48" s="268"/>
      <c r="H48" s="268"/>
      <c r="I48" s="268"/>
      <c r="J48" s="268"/>
      <c r="K48" s="266"/>
    </row>
    <row r="49" ht="15" customHeight="1">
      <c r="B49" s="269"/>
      <c r="C49" s="270"/>
      <c r="D49" s="268" t="s">
        <v>407</v>
      </c>
      <c r="E49" s="268"/>
      <c r="F49" s="268"/>
      <c r="G49" s="268"/>
      <c r="H49" s="268"/>
      <c r="I49" s="268"/>
      <c r="J49" s="268"/>
      <c r="K49" s="266"/>
    </row>
    <row r="50" ht="25.5" customHeight="1">
      <c r="B50" s="264"/>
      <c r="C50" s="265" t="s">
        <v>408</v>
      </c>
      <c r="D50" s="265"/>
      <c r="E50" s="265"/>
      <c r="F50" s="265"/>
      <c r="G50" s="265"/>
      <c r="H50" s="265"/>
      <c r="I50" s="265"/>
      <c r="J50" s="265"/>
      <c r="K50" s="266"/>
    </row>
    <row r="51" ht="5.25" customHeight="1">
      <c r="B51" s="264"/>
      <c r="C51" s="267"/>
      <c r="D51" s="267"/>
      <c r="E51" s="267"/>
      <c r="F51" s="267"/>
      <c r="G51" s="267"/>
      <c r="H51" s="267"/>
      <c r="I51" s="267"/>
      <c r="J51" s="267"/>
      <c r="K51" s="266"/>
    </row>
    <row r="52" ht="15" customHeight="1">
      <c r="B52" s="264"/>
      <c r="C52" s="268" t="s">
        <v>409</v>
      </c>
      <c r="D52" s="268"/>
      <c r="E52" s="268"/>
      <c r="F52" s="268"/>
      <c r="G52" s="268"/>
      <c r="H52" s="268"/>
      <c r="I52" s="268"/>
      <c r="J52" s="268"/>
      <c r="K52" s="266"/>
    </row>
    <row r="53" ht="15" customHeight="1">
      <c r="B53" s="264"/>
      <c r="C53" s="268" t="s">
        <v>410</v>
      </c>
      <c r="D53" s="268"/>
      <c r="E53" s="268"/>
      <c r="F53" s="268"/>
      <c r="G53" s="268"/>
      <c r="H53" s="268"/>
      <c r="I53" s="268"/>
      <c r="J53" s="268"/>
      <c r="K53" s="266"/>
    </row>
    <row r="54" ht="12.75" customHeight="1">
      <c r="B54" s="264"/>
      <c r="C54" s="268"/>
      <c r="D54" s="268"/>
      <c r="E54" s="268"/>
      <c r="F54" s="268"/>
      <c r="G54" s="268"/>
      <c r="H54" s="268"/>
      <c r="I54" s="268"/>
      <c r="J54" s="268"/>
      <c r="K54" s="266"/>
    </row>
    <row r="55" ht="15" customHeight="1">
      <c r="B55" s="264"/>
      <c r="C55" s="268" t="s">
        <v>411</v>
      </c>
      <c r="D55" s="268"/>
      <c r="E55" s="268"/>
      <c r="F55" s="268"/>
      <c r="G55" s="268"/>
      <c r="H55" s="268"/>
      <c r="I55" s="268"/>
      <c r="J55" s="268"/>
      <c r="K55" s="266"/>
    </row>
    <row r="56" ht="15" customHeight="1">
      <c r="B56" s="264"/>
      <c r="C56" s="270"/>
      <c r="D56" s="268" t="s">
        <v>412</v>
      </c>
      <c r="E56" s="268"/>
      <c r="F56" s="268"/>
      <c r="G56" s="268"/>
      <c r="H56" s="268"/>
      <c r="I56" s="268"/>
      <c r="J56" s="268"/>
      <c r="K56" s="266"/>
    </row>
    <row r="57" ht="15" customHeight="1">
      <c r="B57" s="264"/>
      <c r="C57" s="270"/>
      <c r="D57" s="268" t="s">
        <v>413</v>
      </c>
      <c r="E57" s="268"/>
      <c r="F57" s="268"/>
      <c r="G57" s="268"/>
      <c r="H57" s="268"/>
      <c r="I57" s="268"/>
      <c r="J57" s="268"/>
      <c r="K57" s="266"/>
    </row>
    <row r="58" ht="15" customHeight="1">
      <c r="B58" s="264"/>
      <c r="C58" s="270"/>
      <c r="D58" s="268" t="s">
        <v>414</v>
      </c>
      <c r="E58" s="268"/>
      <c r="F58" s="268"/>
      <c r="G58" s="268"/>
      <c r="H58" s="268"/>
      <c r="I58" s="268"/>
      <c r="J58" s="268"/>
      <c r="K58" s="266"/>
    </row>
    <row r="59" ht="15" customHeight="1">
      <c r="B59" s="264"/>
      <c r="C59" s="270"/>
      <c r="D59" s="268" t="s">
        <v>415</v>
      </c>
      <c r="E59" s="268"/>
      <c r="F59" s="268"/>
      <c r="G59" s="268"/>
      <c r="H59" s="268"/>
      <c r="I59" s="268"/>
      <c r="J59" s="268"/>
      <c r="K59" s="266"/>
    </row>
    <row r="60" ht="15" customHeight="1">
      <c r="B60" s="264"/>
      <c r="C60" s="270"/>
      <c r="D60" s="273" t="s">
        <v>416</v>
      </c>
      <c r="E60" s="273"/>
      <c r="F60" s="273"/>
      <c r="G60" s="273"/>
      <c r="H60" s="273"/>
      <c r="I60" s="273"/>
      <c r="J60" s="273"/>
      <c r="K60" s="266"/>
    </row>
    <row r="61" ht="15" customHeight="1">
      <c r="B61" s="264"/>
      <c r="C61" s="270"/>
      <c r="D61" s="268" t="s">
        <v>417</v>
      </c>
      <c r="E61" s="268"/>
      <c r="F61" s="268"/>
      <c r="G61" s="268"/>
      <c r="H61" s="268"/>
      <c r="I61" s="268"/>
      <c r="J61" s="268"/>
      <c r="K61" s="266"/>
    </row>
    <row r="62" ht="12.75" customHeight="1">
      <c r="B62" s="264"/>
      <c r="C62" s="270"/>
      <c r="D62" s="270"/>
      <c r="E62" s="274"/>
      <c r="F62" s="270"/>
      <c r="G62" s="270"/>
      <c r="H62" s="270"/>
      <c r="I62" s="270"/>
      <c r="J62" s="270"/>
      <c r="K62" s="266"/>
    </row>
    <row r="63" ht="15" customHeight="1">
      <c r="B63" s="264"/>
      <c r="C63" s="270"/>
      <c r="D63" s="268" t="s">
        <v>418</v>
      </c>
      <c r="E63" s="268"/>
      <c r="F63" s="268"/>
      <c r="G63" s="268"/>
      <c r="H63" s="268"/>
      <c r="I63" s="268"/>
      <c r="J63" s="268"/>
      <c r="K63" s="266"/>
    </row>
    <row r="64" ht="15" customHeight="1">
      <c r="B64" s="264"/>
      <c r="C64" s="270"/>
      <c r="D64" s="273" t="s">
        <v>419</v>
      </c>
      <c r="E64" s="273"/>
      <c r="F64" s="273"/>
      <c r="G64" s="273"/>
      <c r="H64" s="273"/>
      <c r="I64" s="273"/>
      <c r="J64" s="273"/>
      <c r="K64" s="266"/>
    </row>
    <row r="65" ht="15" customHeight="1">
      <c r="B65" s="264"/>
      <c r="C65" s="270"/>
      <c r="D65" s="268" t="s">
        <v>420</v>
      </c>
      <c r="E65" s="268"/>
      <c r="F65" s="268"/>
      <c r="G65" s="268"/>
      <c r="H65" s="268"/>
      <c r="I65" s="268"/>
      <c r="J65" s="268"/>
      <c r="K65" s="266"/>
    </row>
    <row r="66" ht="15" customHeight="1">
      <c r="B66" s="264"/>
      <c r="C66" s="270"/>
      <c r="D66" s="268" t="s">
        <v>421</v>
      </c>
      <c r="E66" s="268"/>
      <c r="F66" s="268"/>
      <c r="G66" s="268"/>
      <c r="H66" s="268"/>
      <c r="I66" s="268"/>
      <c r="J66" s="268"/>
      <c r="K66" s="266"/>
    </row>
    <row r="67" ht="15" customHeight="1">
      <c r="B67" s="264"/>
      <c r="C67" s="270"/>
      <c r="D67" s="268" t="s">
        <v>422</v>
      </c>
      <c r="E67" s="268"/>
      <c r="F67" s="268"/>
      <c r="G67" s="268"/>
      <c r="H67" s="268"/>
      <c r="I67" s="268"/>
      <c r="J67" s="268"/>
      <c r="K67" s="266"/>
    </row>
    <row r="68" ht="15" customHeight="1">
      <c r="B68" s="264"/>
      <c r="C68" s="270"/>
      <c r="D68" s="268" t="s">
        <v>423</v>
      </c>
      <c r="E68" s="268"/>
      <c r="F68" s="268"/>
      <c r="G68" s="268"/>
      <c r="H68" s="268"/>
      <c r="I68" s="268"/>
      <c r="J68" s="268"/>
      <c r="K68" s="266"/>
    </row>
    <row r="69" ht="12.75" customHeight="1">
      <c r="B69" s="275"/>
      <c r="C69" s="276"/>
      <c r="D69" s="276"/>
      <c r="E69" s="276"/>
      <c r="F69" s="276"/>
      <c r="G69" s="276"/>
      <c r="H69" s="276"/>
      <c r="I69" s="276"/>
      <c r="J69" s="276"/>
      <c r="K69" s="277"/>
    </row>
    <row r="70" ht="18.75" customHeight="1">
      <c r="B70" s="278"/>
      <c r="C70" s="278"/>
      <c r="D70" s="278"/>
      <c r="E70" s="278"/>
      <c r="F70" s="278"/>
      <c r="G70" s="278"/>
      <c r="H70" s="278"/>
      <c r="I70" s="278"/>
      <c r="J70" s="278"/>
      <c r="K70" s="279"/>
    </row>
    <row r="71" ht="18.75" customHeight="1">
      <c r="B71" s="279"/>
      <c r="C71" s="279"/>
      <c r="D71" s="279"/>
      <c r="E71" s="279"/>
      <c r="F71" s="279"/>
      <c r="G71" s="279"/>
      <c r="H71" s="279"/>
      <c r="I71" s="279"/>
      <c r="J71" s="279"/>
      <c r="K71" s="279"/>
    </row>
    <row r="72" ht="7.5" customHeight="1">
      <c r="B72" s="280"/>
      <c r="C72" s="281"/>
      <c r="D72" s="281"/>
      <c r="E72" s="281"/>
      <c r="F72" s="281"/>
      <c r="G72" s="281"/>
      <c r="H72" s="281"/>
      <c r="I72" s="281"/>
      <c r="J72" s="281"/>
      <c r="K72" s="282"/>
    </row>
    <row r="73" ht="45" customHeight="1">
      <c r="B73" s="283"/>
      <c r="C73" s="284" t="s">
        <v>87</v>
      </c>
      <c r="D73" s="284"/>
      <c r="E73" s="284"/>
      <c r="F73" s="284"/>
      <c r="G73" s="284"/>
      <c r="H73" s="284"/>
      <c r="I73" s="284"/>
      <c r="J73" s="284"/>
      <c r="K73" s="285"/>
    </row>
    <row r="74" ht="17.25" customHeight="1">
      <c r="B74" s="283"/>
      <c r="C74" s="286" t="s">
        <v>424</v>
      </c>
      <c r="D74" s="286"/>
      <c r="E74" s="286"/>
      <c r="F74" s="286" t="s">
        <v>425</v>
      </c>
      <c r="G74" s="287"/>
      <c r="H74" s="286" t="s">
        <v>136</v>
      </c>
      <c r="I74" s="286" t="s">
        <v>54</v>
      </c>
      <c r="J74" s="286" t="s">
        <v>426</v>
      </c>
      <c r="K74" s="285"/>
    </row>
    <row r="75" ht="17.25" customHeight="1">
      <c r="B75" s="283"/>
      <c r="C75" s="288" t="s">
        <v>427</v>
      </c>
      <c r="D75" s="288"/>
      <c r="E75" s="288"/>
      <c r="F75" s="289" t="s">
        <v>428</v>
      </c>
      <c r="G75" s="290"/>
      <c r="H75" s="288"/>
      <c r="I75" s="288"/>
      <c r="J75" s="288" t="s">
        <v>429</v>
      </c>
      <c r="K75" s="285"/>
    </row>
    <row r="76" ht="5.25" customHeight="1">
      <c r="B76" s="283"/>
      <c r="C76" s="291"/>
      <c r="D76" s="291"/>
      <c r="E76" s="291"/>
      <c r="F76" s="291"/>
      <c r="G76" s="292"/>
      <c r="H76" s="291"/>
      <c r="I76" s="291"/>
      <c r="J76" s="291"/>
      <c r="K76" s="285"/>
    </row>
    <row r="77" ht="15" customHeight="1">
      <c r="B77" s="283"/>
      <c r="C77" s="272" t="s">
        <v>50</v>
      </c>
      <c r="D77" s="291"/>
      <c r="E77" s="291"/>
      <c r="F77" s="293" t="s">
        <v>430</v>
      </c>
      <c r="G77" s="292"/>
      <c r="H77" s="272" t="s">
        <v>431</v>
      </c>
      <c r="I77" s="272" t="s">
        <v>432</v>
      </c>
      <c r="J77" s="272">
        <v>20</v>
      </c>
      <c r="K77" s="285"/>
    </row>
    <row r="78" ht="15" customHeight="1">
      <c r="B78" s="283"/>
      <c r="C78" s="272" t="s">
        <v>433</v>
      </c>
      <c r="D78" s="272"/>
      <c r="E78" s="272"/>
      <c r="F78" s="293" t="s">
        <v>430</v>
      </c>
      <c r="G78" s="292"/>
      <c r="H78" s="272" t="s">
        <v>434</v>
      </c>
      <c r="I78" s="272" t="s">
        <v>432</v>
      </c>
      <c r="J78" s="272">
        <v>120</v>
      </c>
      <c r="K78" s="285"/>
    </row>
    <row r="79" ht="15" customHeight="1">
      <c r="B79" s="294"/>
      <c r="C79" s="272" t="s">
        <v>435</v>
      </c>
      <c r="D79" s="272"/>
      <c r="E79" s="272"/>
      <c r="F79" s="293" t="s">
        <v>436</v>
      </c>
      <c r="G79" s="292"/>
      <c r="H79" s="272" t="s">
        <v>437</v>
      </c>
      <c r="I79" s="272" t="s">
        <v>432</v>
      </c>
      <c r="J79" s="272">
        <v>50</v>
      </c>
      <c r="K79" s="285"/>
    </row>
    <row r="80" ht="15" customHeight="1">
      <c r="B80" s="294"/>
      <c r="C80" s="272" t="s">
        <v>438</v>
      </c>
      <c r="D80" s="272"/>
      <c r="E80" s="272"/>
      <c r="F80" s="293" t="s">
        <v>430</v>
      </c>
      <c r="G80" s="292"/>
      <c r="H80" s="272" t="s">
        <v>439</v>
      </c>
      <c r="I80" s="272" t="s">
        <v>440</v>
      </c>
      <c r="J80" s="272"/>
      <c r="K80" s="285"/>
    </row>
    <row r="81" ht="15" customHeight="1">
      <c r="B81" s="294"/>
      <c r="C81" s="295" t="s">
        <v>441</v>
      </c>
      <c r="D81" s="295"/>
      <c r="E81" s="295"/>
      <c r="F81" s="296" t="s">
        <v>436</v>
      </c>
      <c r="G81" s="295"/>
      <c r="H81" s="295" t="s">
        <v>442</v>
      </c>
      <c r="I81" s="295" t="s">
        <v>432</v>
      </c>
      <c r="J81" s="295">
        <v>15</v>
      </c>
      <c r="K81" s="285"/>
    </row>
    <row r="82" ht="15" customHeight="1">
      <c r="B82" s="294"/>
      <c r="C82" s="295" t="s">
        <v>443</v>
      </c>
      <c r="D82" s="295"/>
      <c r="E82" s="295"/>
      <c r="F82" s="296" t="s">
        <v>436</v>
      </c>
      <c r="G82" s="295"/>
      <c r="H82" s="295" t="s">
        <v>444</v>
      </c>
      <c r="I82" s="295" t="s">
        <v>432</v>
      </c>
      <c r="J82" s="295">
        <v>15</v>
      </c>
      <c r="K82" s="285"/>
    </row>
    <row r="83" ht="15" customHeight="1">
      <c r="B83" s="294"/>
      <c r="C83" s="295" t="s">
        <v>445</v>
      </c>
      <c r="D83" s="295"/>
      <c r="E83" s="295"/>
      <c r="F83" s="296" t="s">
        <v>436</v>
      </c>
      <c r="G83" s="295"/>
      <c r="H83" s="295" t="s">
        <v>446</v>
      </c>
      <c r="I83" s="295" t="s">
        <v>432</v>
      </c>
      <c r="J83" s="295">
        <v>20</v>
      </c>
      <c r="K83" s="285"/>
    </row>
    <row r="84" ht="15" customHeight="1">
      <c r="B84" s="294"/>
      <c r="C84" s="295" t="s">
        <v>447</v>
      </c>
      <c r="D84" s="295"/>
      <c r="E84" s="295"/>
      <c r="F84" s="296" t="s">
        <v>436</v>
      </c>
      <c r="G84" s="295"/>
      <c r="H84" s="295" t="s">
        <v>448</v>
      </c>
      <c r="I84" s="295" t="s">
        <v>432</v>
      </c>
      <c r="J84" s="295">
        <v>20</v>
      </c>
      <c r="K84" s="285"/>
    </row>
    <row r="85" ht="15" customHeight="1">
      <c r="B85" s="294"/>
      <c r="C85" s="272" t="s">
        <v>449</v>
      </c>
      <c r="D85" s="272"/>
      <c r="E85" s="272"/>
      <c r="F85" s="293" t="s">
        <v>436</v>
      </c>
      <c r="G85" s="292"/>
      <c r="H85" s="272" t="s">
        <v>450</v>
      </c>
      <c r="I85" s="272" t="s">
        <v>432</v>
      </c>
      <c r="J85" s="272">
        <v>50</v>
      </c>
      <c r="K85" s="285"/>
    </row>
    <row r="86" ht="15" customHeight="1">
      <c r="B86" s="294"/>
      <c r="C86" s="272" t="s">
        <v>451</v>
      </c>
      <c r="D86" s="272"/>
      <c r="E86" s="272"/>
      <c r="F86" s="293" t="s">
        <v>436</v>
      </c>
      <c r="G86" s="292"/>
      <c r="H86" s="272" t="s">
        <v>452</v>
      </c>
      <c r="I86" s="272" t="s">
        <v>432</v>
      </c>
      <c r="J86" s="272">
        <v>20</v>
      </c>
      <c r="K86" s="285"/>
    </row>
    <row r="87" ht="15" customHeight="1">
      <c r="B87" s="294"/>
      <c r="C87" s="272" t="s">
        <v>453</v>
      </c>
      <c r="D87" s="272"/>
      <c r="E87" s="272"/>
      <c r="F87" s="293" t="s">
        <v>436</v>
      </c>
      <c r="G87" s="292"/>
      <c r="H87" s="272" t="s">
        <v>454</v>
      </c>
      <c r="I87" s="272" t="s">
        <v>432</v>
      </c>
      <c r="J87" s="272">
        <v>20</v>
      </c>
      <c r="K87" s="285"/>
    </row>
    <row r="88" ht="15" customHeight="1">
      <c r="B88" s="294"/>
      <c r="C88" s="272" t="s">
        <v>455</v>
      </c>
      <c r="D88" s="272"/>
      <c r="E88" s="272"/>
      <c r="F88" s="293" t="s">
        <v>436</v>
      </c>
      <c r="G88" s="292"/>
      <c r="H88" s="272" t="s">
        <v>456</v>
      </c>
      <c r="I88" s="272" t="s">
        <v>432</v>
      </c>
      <c r="J88" s="272">
        <v>50</v>
      </c>
      <c r="K88" s="285"/>
    </row>
    <row r="89" ht="15" customHeight="1">
      <c r="B89" s="294"/>
      <c r="C89" s="272" t="s">
        <v>457</v>
      </c>
      <c r="D89" s="272"/>
      <c r="E89" s="272"/>
      <c r="F89" s="293" t="s">
        <v>436</v>
      </c>
      <c r="G89" s="292"/>
      <c r="H89" s="272" t="s">
        <v>457</v>
      </c>
      <c r="I89" s="272" t="s">
        <v>432</v>
      </c>
      <c r="J89" s="272">
        <v>50</v>
      </c>
      <c r="K89" s="285"/>
    </row>
    <row r="90" ht="15" customHeight="1">
      <c r="B90" s="294"/>
      <c r="C90" s="272" t="s">
        <v>141</v>
      </c>
      <c r="D90" s="272"/>
      <c r="E90" s="272"/>
      <c r="F90" s="293" t="s">
        <v>436</v>
      </c>
      <c r="G90" s="292"/>
      <c r="H90" s="272" t="s">
        <v>458</v>
      </c>
      <c r="I90" s="272" t="s">
        <v>432</v>
      </c>
      <c r="J90" s="272">
        <v>255</v>
      </c>
      <c r="K90" s="285"/>
    </row>
    <row r="91" ht="15" customHeight="1">
      <c r="B91" s="294"/>
      <c r="C91" s="272" t="s">
        <v>459</v>
      </c>
      <c r="D91" s="272"/>
      <c r="E91" s="272"/>
      <c r="F91" s="293" t="s">
        <v>430</v>
      </c>
      <c r="G91" s="292"/>
      <c r="H91" s="272" t="s">
        <v>460</v>
      </c>
      <c r="I91" s="272" t="s">
        <v>461</v>
      </c>
      <c r="J91" s="272"/>
      <c r="K91" s="285"/>
    </row>
    <row r="92" ht="15" customHeight="1">
      <c r="B92" s="294"/>
      <c r="C92" s="272" t="s">
        <v>462</v>
      </c>
      <c r="D92" s="272"/>
      <c r="E92" s="272"/>
      <c r="F92" s="293" t="s">
        <v>430</v>
      </c>
      <c r="G92" s="292"/>
      <c r="H92" s="272" t="s">
        <v>463</v>
      </c>
      <c r="I92" s="272" t="s">
        <v>464</v>
      </c>
      <c r="J92" s="272"/>
      <c r="K92" s="285"/>
    </row>
    <row r="93" ht="15" customHeight="1">
      <c r="B93" s="294"/>
      <c r="C93" s="272" t="s">
        <v>465</v>
      </c>
      <c r="D93" s="272"/>
      <c r="E93" s="272"/>
      <c r="F93" s="293" t="s">
        <v>430</v>
      </c>
      <c r="G93" s="292"/>
      <c r="H93" s="272" t="s">
        <v>465</v>
      </c>
      <c r="I93" s="272" t="s">
        <v>464</v>
      </c>
      <c r="J93" s="272"/>
      <c r="K93" s="285"/>
    </row>
    <row r="94" ht="15" customHeight="1">
      <c r="B94" s="294"/>
      <c r="C94" s="272" t="s">
        <v>35</v>
      </c>
      <c r="D94" s="272"/>
      <c r="E94" s="272"/>
      <c r="F94" s="293" t="s">
        <v>430</v>
      </c>
      <c r="G94" s="292"/>
      <c r="H94" s="272" t="s">
        <v>466</v>
      </c>
      <c r="I94" s="272" t="s">
        <v>464</v>
      </c>
      <c r="J94" s="272"/>
      <c r="K94" s="285"/>
    </row>
    <row r="95" ht="15" customHeight="1">
      <c r="B95" s="294"/>
      <c r="C95" s="272" t="s">
        <v>45</v>
      </c>
      <c r="D95" s="272"/>
      <c r="E95" s="272"/>
      <c r="F95" s="293" t="s">
        <v>430</v>
      </c>
      <c r="G95" s="292"/>
      <c r="H95" s="272" t="s">
        <v>467</v>
      </c>
      <c r="I95" s="272" t="s">
        <v>464</v>
      </c>
      <c r="J95" s="272"/>
      <c r="K95" s="285"/>
    </row>
    <row r="96" ht="15" customHeight="1">
      <c r="B96" s="297"/>
      <c r="C96" s="298"/>
      <c r="D96" s="298"/>
      <c r="E96" s="298"/>
      <c r="F96" s="298"/>
      <c r="G96" s="298"/>
      <c r="H96" s="298"/>
      <c r="I96" s="298"/>
      <c r="J96" s="298"/>
      <c r="K96" s="299"/>
    </row>
    <row r="97" ht="18.75" customHeight="1">
      <c r="B97" s="300"/>
      <c r="C97" s="301"/>
      <c r="D97" s="301"/>
      <c r="E97" s="301"/>
      <c r="F97" s="301"/>
      <c r="G97" s="301"/>
      <c r="H97" s="301"/>
      <c r="I97" s="301"/>
      <c r="J97" s="301"/>
      <c r="K97" s="300"/>
    </row>
    <row r="98" ht="18.75" customHeight="1">
      <c r="B98" s="279"/>
      <c r="C98" s="279"/>
      <c r="D98" s="279"/>
      <c r="E98" s="279"/>
      <c r="F98" s="279"/>
      <c r="G98" s="279"/>
      <c r="H98" s="279"/>
      <c r="I98" s="279"/>
      <c r="J98" s="279"/>
      <c r="K98" s="279"/>
    </row>
    <row r="99" ht="7.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2"/>
    </row>
    <row r="100" ht="45" customHeight="1">
      <c r="B100" s="283"/>
      <c r="C100" s="284" t="s">
        <v>468</v>
      </c>
      <c r="D100" s="284"/>
      <c r="E100" s="284"/>
      <c r="F100" s="284"/>
      <c r="G100" s="284"/>
      <c r="H100" s="284"/>
      <c r="I100" s="284"/>
      <c r="J100" s="284"/>
      <c r="K100" s="285"/>
    </row>
    <row r="101" ht="17.25" customHeight="1">
      <c r="B101" s="283"/>
      <c r="C101" s="286" t="s">
        <v>424</v>
      </c>
      <c r="D101" s="286"/>
      <c r="E101" s="286"/>
      <c r="F101" s="286" t="s">
        <v>425</v>
      </c>
      <c r="G101" s="287"/>
      <c r="H101" s="286" t="s">
        <v>136</v>
      </c>
      <c r="I101" s="286" t="s">
        <v>54</v>
      </c>
      <c r="J101" s="286" t="s">
        <v>426</v>
      </c>
      <c r="K101" s="285"/>
    </row>
    <row r="102" ht="17.25" customHeight="1">
      <c r="B102" s="283"/>
      <c r="C102" s="288" t="s">
        <v>427</v>
      </c>
      <c r="D102" s="288"/>
      <c r="E102" s="288"/>
      <c r="F102" s="289" t="s">
        <v>428</v>
      </c>
      <c r="G102" s="290"/>
      <c r="H102" s="288"/>
      <c r="I102" s="288"/>
      <c r="J102" s="288" t="s">
        <v>429</v>
      </c>
      <c r="K102" s="285"/>
    </row>
    <row r="103" ht="5.25" customHeight="1">
      <c r="B103" s="283"/>
      <c r="C103" s="286"/>
      <c r="D103" s="286"/>
      <c r="E103" s="286"/>
      <c r="F103" s="286"/>
      <c r="G103" s="302"/>
      <c r="H103" s="286"/>
      <c r="I103" s="286"/>
      <c r="J103" s="286"/>
      <c r="K103" s="285"/>
    </row>
    <row r="104" ht="15" customHeight="1">
      <c r="B104" s="283"/>
      <c r="C104" s="272" t="s">
        <v>50</v>
      </c>
      <c r="D104" s="291"/>
      <c r="E104" s="291"/>
      <c r="F104" s="293" t="s">
        <v>430</v>
      </c>
      <c r="G104" s="302"/>
      <c r="H104" s="272" t="s">
        <v>469</v>
      </c>
      <c r="I104" s="272" t="s">
        <v>432</v>
      </c>
      <c r="J104" s="272">
        <v>20</v>
      </c>
      <c r="K104" s="285"/>
    </row>
    <row r="105" ht="15" customHeight="1">
      <c r="B105" s="283"/>
      <c r="C105" s="272" t="s">
        <v>433</v>
      </c>
      <c r="D105" s="272"/>
      <c r="E105" s="272"/>
      <c r="F105" s="293" t="s">
        <v>430</v>
      </c>
      <c r="G105" s="272"/>
      <c r="H105" s="272" t="s">
        <v>469</v>
      </c>
      <c r="I105" s="272" t="s">
        <v>432</v>
      </c>
      <c r="J105" s="272">
        <v>120</v>
      </c>
      <c r="K105" s="285"/>
    </row>
    <row r="106" ht="15" customHeight="1">
      <c r="B106" s="294"/>
      <c r="C106" s="272" t="s">
        <v>435</v>
      </c>
      <c r="D106" s="272"/>
      <c r="E106" s="272"/>
      <c r="F106" s="293" t="s">
        <v>436</v>
      </c>
      <c r="G106" s="272"/>
      <c r="H106" s="272" t="s">
        <v>469</v>
      </c>
      <c r="I106" s="272" t="s">
        <v>432</v>
      </c>
      <c r="J106" s="272">
        <v>50</v>
      </c>
      <c r="K106" s="285"/>
    </row>
    <row r="107" ht="15" customHeight="1">
      <c r="B107" s="294"/>
      <c r="C107" s="272" t="s">
        <v>438</v>
      </c>
      <c r="D107" s="272"/>
      <c r="E107" s="272"/>
      <c r="F107" s="293" t="s">
        <v>430</v>
      </c>
      <c r="G107" s="272"/>
      <c r="H107" s="272" t="s">
        <v>469</v>
      </c>
      <c r="I107" s="272" t="s">
        <v>440</v>
      </c>
      <c r="J107" s="272"/>
      <c r="K107" s="285"/>
    </row>
    <row r="108" ht="15" customHeight="1">
      <c r="B108" s="294"/>
      <c r="C108" s="272" t="s">
        <v>449</v>
      </c>
      <c r="D108" s="272"/>
      <c r="E108" s="272"/>
      <c r="F108" s="293" t="s">
        <v>436</v>
      </c>
      <c r="G108" s="272"/>
      <c r="H108" s="272" t="s">
        <v>469</v>
      </c>
      <c r="I108" s="272" t="s">
        <v>432</v>
      </c>
      <c r="J108" s="272">
        <v>50</v>
      </c>
      <c r="K108" s="285"/>
    </row>
    <row r="109" ht="15" customHeight="1">
      <c r="B109" s="294"/>
      <c r="C109" s="272" t="s">
        <v>457</v>
      </c>
      <c r="D109" s="272"/>
      <c r="E109" s="272"/>
      <c r="F109" s="293" t="s">
        <v>436</v>
      </c>
      <c r="G109" s="272"/>
      <c r="H109" s="272" t="s">
        <v>469</v>
      </c>
      <c r="I109" s="272" t="s">
        <v>432</v>
      </c>
      <c r="J109" s="272">
        <v>50</v>
      </c>
      <c r="K109" s="285"/>
    </row>
    <row r="110" ht="15" customHeight="1">
      <c r="B110" s="294"/>
      <c r="C110" s="272" t="s">
        <v>455</v>
      </c>
      <c r="D110" s="272"/>
      <c r="E110" s="272"/>
      <c r="F110" s="293" t="s">
        <v>436</v>
      </c>
      <c r="G110" s="272"/>
      <c r="H110" s="272" t="s">
        <v>469</v>
      </c>
      <c r="I110" s="272" t="s">
        <v>432</v>
      </c>
      <c r="J110" s="272">
        <v>50</v>
      </c>
      <c r="K110" s="285"/>
    </row>
    <row r="111" ht="15" customHeight="1">
      <c r="B111" s="294"/>
      <c r="C111" s="272" t="s">
        <v>50</v>
      </c>
      <c r="D111" s="272"/>
      <c r="E111" s="272"/>
      <c r="F111" s="293" t="s">
        <v>430</v>
      </c>
      <c r="G111" s="272"/>
      <c r="H111" s="272" t="s">
        <v>470</v>
      </c>
      <c r="I111" s="272" t="s">
        <v>432</v>
      </c>
      <c r="J111" s="272">
        <v>20</v>
      </c>
      <c r="K111" s="285"/>
    </row>
    <row r="112" ht="15" customHeight="1">
      <c r="B112" s="294"/>
      <c r="C112" s="272" t="s">
        <v>471</v>
      </c>
      <c r="D112" s="272"/>
      <c r="E112" s="272"/>
      <c r="F112" s="293" t="s">
        <v>430</v>
      </c>
      <c r="G112" s="272"/>
      <c r="H112" s="272" t="s">
        <v>472</v>
      </c>
      <c r="I112" s="272" t="s">
        <v>432</v>
      </c>
      <c r="J112" s="272">
        <v>120</v>
      </c>
      <c r="K112" s="285"/>
    </row>
    <row r="113" ht="15" customHeight="1">
      <c r="B113" s="294"/>
      <c r="C113" s="272" t="s">
        <v>35</v>
      </c>
      <c r="D113" s="272"/>
      <c r="E113" s="272"/>
      <c r="F113" s="293" t="s">
        <v>430</v>
      </c>
      <c r="G113" s="272"/>
      <c r="H113" s="272" t="s">
        <v>473</v>
      </c>
      <c r="I113" s="272" t="s">
        <v>464</v>
      </c>
      <c r="J113" s="272"/>
      <c r="K113" s="285"/>
    </row>
    <row r="114" ht="15" customHeight="1">
      <c r="B114" s="294"/>
      <c r="C114" s="272" t="s">
        <v>45</v>
      </c>
      <c r="D114" s="272"/>
      <c r="E114" s="272"/>
      <c r="F114" s="293" t="s">
        <v>430</v>
      </c>
      <c r="G114" s="272"/>
      <c r="H114" s="272" t="s">
        <v>474</v>
      </c>
      <c r="I114" s="272" t="s">
        <v>464</v>
      </c>
      <c r="J114" s="272"/>
      <c r="K114" s="285"/>
    </row>
    <row r="115" ht="15" customHeight="1">
      <c r="B115" s="294"/>
      <c r="C115" s="272" t="s">
        <v>54</v>
      </c>
      <c r="D115" s="272"/>
      <c r="E115" s="272"/>
      <c r="F115" s="293" t="s">
        <v>430</v>
      </c>
      <c r="G115" s="272"/>
      <c r="H115" s="272" t="s">
        <v>475</v>
      </c>
      <c r="I115" s="272" t="s">
        <v>476</v>
      </c>
      <c r="J115" s="272"/>
      <c r="K115" s="285"/>
    </row>
    <row r="116" ht="15" customHeight="1">
      <c r="B116" s="297"/>
      <c r="C116" s="303"/>
      <c r="D116" s="303"/>
      <c r="E116" s="303"/>
      <c r="F116" s="303"/>
      <c r="G116" s="303"/>
      <c r="H116" s="303"/>
      <c r="I116" s="303"/>
      <c r="J116" s="303"/>
      <c r="K116" s="299"/>
    </row>
    <row r="117" ht="18.75" customHeight="1">
      <c r="B117" s="304"/>
      <c r="C117" s="268"/>
      <c r="D117" s="268"/>
      <c r="E117" s="268"/>
      <c r="F117" s="305"/>
      <c r="G117" s="268"/>
      <c r="H117" s="268"/>
      <c r="I117" s="268"/>
      <c r="J117" s="268"/>
      <c r="K117" s="304"/>
    </row>
    <row r="118" ht="18.75" customHeight="1"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</row>
    <row r="119" ht="7.5" customHeight="1">
      <c r="B119" s="306"/>
      <c r="C119" s="307"/>
      <c r="D119" s="307"/>
      <c r="E119" s="307"/>
      <c r="F119" s="307"/>
      <c r="G119" s="307"/>
      <c r="H119" s="307"/>
      <c r="I119" s="307"/>
      <c r="J119" s="307"/>
      <c r="K119" s="308"/>
    </row>
    <row r="120" ht="45" customHeight="1">
      <c r="B120" s="309"/>
      <c r="C120" s="262" t="s">
        <v>477</v>
      </c>
      <c r="D120" s="262"/>
      <c r="E120" s="262"/>
      <c r="F120" s="262"/>
      <c r="G120" s="262"/>
      <c r="H120" s="262"/>
      <c r="I120" s="262"/>
      <c r="J120" s="262"/>
      <c r="K120" s="310"/>
    </row>
    <row r="121" ht="17.25" customHeight="1">
      <c r="B121" s="311"/>
      <c r="C121" s="286" t="s">
        <v>424</v>
      </c>
      <c r="D121" s="286"/>
      <c r="E121" s="286"/>
      <c r="F121" s="286" t="s">
        <v>425</v>
      </c>
      <c r="G121" s="287"/>
      <c r="H121" s="286" t="s">
        <v>136</v>
      </c>
      <c r="I121" s="286" t="s">
        <v>54</v>
      </c>
      <c r="J121" s="286" t="s">
        <v>426</v>
      </c>
      <c r="K121" s="312"/>
    </row>
    <row r="122" ht="17.25" customHeight="1">
      <c r="B122" s="311"/>
      <c r="C122" s="288" t="s">
        <v>427</v>
      </c>
      <c r="D122" s="288"/>
      <c r="E122" s="288"/>
      <c r="F122" s="289" t="s">
        <v>428</v>
      </c>
      <c r="G122" s="290"/>
      <c r="H122" s="288"/>
      <c r="I122" s="288"/>
      <c r="J122" s="288" t="s">
        <v>429</v>
      </c>
      <c r="K122" s="312"/>
    </row>
    <row r="123" ht="5.25" customHeight="1">
      <c r="B123" s="313"/>
      <c r="C123" s="291"/>
      <c r="D123" s="291"/>
      <c r="E123" s="291"/>
      <c r="F123" s="291"/>
      <c r="G123" s="272"/>
      <c r="H123" s="291"/>
      <c r="I123" s="291"/>
      <c r="J123" s="291"/>
      <c r="K123" s="314"/>
    </row>
    <row r="124" ht="15" customHeight="1">
      <c r="B124" s="313"/>
      <c r="C124" s="272" t="s">
        <v>433</v>
      </c>
      <c r="D124" s="291"/>
      <c r="E124" s="291"/>
      <c r="F124" s="293" t="s">
        <v>430</v>
      </c>
      <c r="G124" s="272"/>
      <c r="H124" s="272" t="s">
        <v>469</v>
      </c>
      <c r="I124" s="272" t="s">
        <v>432</v>
      </c>
      <c r="J124" s="272">
        <v>120</v>
      </c>
      <c r="K124" s="315"/>
    </row>
    <row r="125" ht="15" customHeight="1">
      <c r="B125" s="313"/>
      <c r="C125" s="272" t="s">
        <v>478</v>
      </c>
      <c r="D125" s="272"/>
      <c r="E125" s="272"/>
      <c r="F125" s="293" t="s">
        <v>430</v>
      </c>
      <c r="G125" s="272"/>
      <c r="H125" s="272" t="s">
        <v>479</v>
      </c>
      <c r="I125" s="272" t="s">
        <v>432</v>
      </c>
      <c r="J125" s="272" t="s">
        <v>480</v>
      </c>
      <c r="K125" s="315"/>
    </row>
    <row r="126" ht="15" customHeight="1">
      <c r="B126" s="313"/>
      <c r="C126" s="272" t="s">
        <v>379</v>
      </c>
      <c r="D126" s="272"/>
      <c r="E126" s="272"/>
      <c r="F126" s="293" t="s">
        <v>430</v>
      </c>
      <c r="G126" s="272"/>
      <c r="H126" s="272" t="s">
        <v>481</v>
      </c>
      <c r="I126" s="272" t="s">
        <v>432</v>
      </c>
      <c r="J126" s="272" t="s">
        <v>480</v>
      </c>
      <c r="K126" s="315"/>
    </row>
    <row r="127" ht="15" customHeight="1">
      <c r="B127" s="313"/>
      <c r="C127" s="272" t="s">
        <v>441</v>
      </c>
      <c r="D127" s="272"/>
      <c r="E127" s="272"/>
      <c r="F127" s="293" t="s">
        <v>436</v>
      </c>
      <c r="G127" s="272"/>
      <c r="H127" s="272" t="s">
        <v>442</v>
      </c>
      <c r="I127" s="272" t="s">
        <v>432</v>
      </c>
      <c r="J127" s="272">
        <v>15</v>
      </c>
      <c r="K127" s="315"/>
    </row>
    <row r="128" ht="15" customHeight="1">
      <c r="B128" s="313"/>
      <c r="C128" s="295" t="s">
        <v>443</v>
      </c>
      <c r="D128" s="295"/>
      <c r="E128" s="295"/>
      <c r="F128" s="296" t="s">
        <v>436</v>
      </c>
      <c r="G128" s="295"/>
      <c r="H128" s="295" t="s">
        <v>444</v>
      </c>
      <c r="I128" s="295" t="s">
        <v>432</v>
      </c>
      <c r="J128" s="295">
        <v>15</v>
      </c>
      <c r="K128" s="315"/>
    </row>
    <row r="129" ht="15" customHeight="1">
      <c r="B129" s="313"/>
      <c r="C129" s="295" t="s">
        <v>445</v>
      </c>
      <c r="D129" s="295"/>
      <c r="E129" s="295"/>
      <c r="F129" s="296" t="s">
        <v>436</v>
      </c>
      <c r="G129" s="295"/>
      <c r="H129" s="295" t="s">
        <v>446</v>
      </c>
      <c r="I129" s="295" t="s">
        <v>432</v>
      </c>
      <c r="J129" s="295">
        <v>20</v>
      </c>
      <c r="K129" s="315"/>
    </row>
    <row r="130" ht="15" customHeight="1">
      <c r="B130" s="313"/>
      <c r="C130" s="295" t="s">
        <v>447</v>
      </c>
      <c r="D130" s="295"/>
      <c r="E130" s="295"/>
      <c r="F130" s="296" t="s">
        <v>436</v>
      </c>
      <c r="G130" s="295"/>
      <c r="H130" s="295" t="s">
        <v>448</v>
      </c>
      <c r="I130" s="295" t="s">
        <v>432</v>
      </c>
      <c r="J130" s="295">
        <v>20</v>
      </c>
      <c r="K130" s="315"/>
    </row>
    <row r="131" ht="15" customHeight="1">
      <c r="B131" s="313"/>
      <c r="C131" s="272" t="s">
        <v>435</v>
      </c>
      <c r="D131" s="272"/>
      <c r="E131" s="272"/>
      <c r="F131" s="293" t="s">
        <v>436</v>
      </c>
      <c r="G131" s="272"/>
      <c r="H131" s="272" t="s">
        <v>469</v>
      </c>
      <c r="I131" s="272" t="s">
        <v>432</v>
      </c>
      <c r="J131" s="272">
        <v>50</v>
      </c>
      <c r="K131" s="315"/>
    </row>
    <row r="132" ht="15" customHeight="1">
      <c r="B132" s="313"/>
      <c r="C132" s="272" t="s">
        <v>449</v>
      </c>
      <c r="D132" s="272"/>
      <c r="E132" s="272"/>
      <c r="F132" s="293" t="s">
        <v>436</v>
      </c>
      <c r="G132" s="272"/>
      <c r="H132" s="272" t="s">
        <v>469</v>
      </c>
      <c r="I132" s="272" t="s">
        <v>432</v>
      </c>
      <c r="J132" s="272">
        <v>50</v>
      </c>
      <c r="K132" s="315"/>
    </row>
    <row r="133" ht="15" customHeight="1">
      <c r="B133" s="313"/>
      <c r="C133" s="272" t="s">
        <v>455</v>
      </c>
      <c r="D133" s="272"/>
      <c r="E133" s="272"/>
      <c r="F133" s="293" t="s">
        <v>436</v>
      </c>
      <c r="G133" s="272"/>
      <c r="H133" s="272" t="s">
        <v>469</v>
      </c>
      <c r="I133" s="272" t="s">
        <v>432</v>
      </c>
      <c r="J133" s="272">
        <v>50</v>
      </c>
      <c r="K133" s="315"/>
    </row>
    <row r="134" ht="15" customHeight="1">
      <c r="B134" s="313"/>
      <c r="C134" s="272" t="s">
        <v>457</v>
      </c>
      <c r="D134" s="272"/>
      <c r="E134" s="272"/>
      <c r="F134" s="293" t="s">
        <v>436</v>
      </c>
      <c r="G134" s="272"/>
      <c r="H134" s="272" t="s">
        <v>469</v>
      </c>
      <c r="I134" s="272" t="s">
        <v>432</v>
      </c>
      <c r="J134" s="272">
        <v>50</v>
      </c>
      <c r="K134" s="315"/>
    </row>
    <row r="135" ht="15" customHeight="1">
      <c r="B135" s="313"/>
      <c r="C135" s="272" t="s">
        <v>141</v>
      </c>
      <c r="D135" s="272"/>
      <c r="E135" s="272"/>
      <c r="F135" s="293" t="s">
        <v>436</v>
      </c>
      <c r="G135" s="272"/>
      <c r="H135" s="272" t="s">
        <v>482</v>
      </c>
      <c r="I135" s="272" t="s">
        <v>432</v>
      </c>
      <c r="J135" s="272">
        <v>255</v>
      </c>
      <c r="K135" s="315"/>
    </row>
    <row r="136" ht="15" customHeight="1">
      <c r="B136" s="313"/>
      <c r="C136" s="272" t="s">
        <v>459</v>
      </c>
      <c r="D136" s="272"/>
      <c r="E136" s="272"/>
      <c r="F136" s="293" t="s">
        <v>430</v>
      </c>
      <c r="G136" s="272"/>
      <c r="H136" s="272" t="s">
        <v>483</v>
      </c>
      <c r="I136" s="272" t="s">
        <v>461</v>
      </c>
      <c r="J136" s="272"/>
      <c r="K136" s="315"/>
    </row>
    <row r="137" ht="15" customHeight="1">
      <c r="B137" s="313"/>
      <c r="C137" s="272" t="s">
        <v>462</v>
      </c>
      <c r="D137" s="272"/>
      <c r="E137" s="272"/>
      <c r="F137" s="293" t="s">
        <v>430</v>
      </c>
      <c r="G137" s="272"/>
      <c r="H137" s="272" t="s">
        <v>484</v>
      </c>
      <c r="I137" s="272" t="s">
        <v>464</v>
      </c>
      <c r="J137" s="272"/>
      <c r="K137" s="315"/>
    </row>
    <row r="138" ht="15" customHeight="1">
      <c r="B138" s="313"/>
      <c r="C138" s="272" t="s">
        <v>465</v>
      </c>
      <c r="D138" s="272"/>
      <c r="E138" s="272"/>
      <c r="F138" s="293" t="s">
        <v>430</v>
      </c>
      <c r="G138" s="272"/>
      <c r="H138" s="272" t="s">
        <v>465</v>
      </c>
      <c r="I138" s="272" t="s">
        <v>464</v>
      </c>
      <c r="J138" s="272"/>
      <c r="K138" s="315"/>
    </row>
    <row r="139" ht="15" customHeight="1">
      <c r="B139" s="313"/>
      <c r="C139" s="272" t="s">
        <v>35</v>
      </c>
      <c r="D139" s="272"/>
      <c r="E139" s="272"/>
      <c r="F139" s="293" t="s">
        <v>430</v>
      </c>
      <c r="G139" s="272"/>
      <c r="H139" s="272" t="s">
        <v>485</v>
      </c>
      <c r="I139" s="272" t="s">
        <v>464</v>
      </c>
      <c r="J139" s="272"/>
      <c r="K139" s="315"/>
    </row>
    <row r="140" ht="15" customHeight="1">
      <c r="B140" s="313"/>
      <c r="C140" s="272" t="s">
        <v>486</v>
      </c>
      <c r="D140" s="272"/>
      <c r="E140" s="272"/>
      <c r="F140" s="293" t="s">
        <v>430</v>
      </c>
      <c r="G140" s="272"/>
      <c r="H140" s="272" t="s">
        <v>487</v>
      </c>
      <c r="I140" s="272" t="s">
        <v>464</v>
      </c>
      <c r="J140" s="272"/>
      <c r="K140" s="315"/>
    </row>
    <row r="141" ht="15" customHeight="1">
      <c r="B141" s="316"/>
      <c r="C141" s="317"/>
      <c r="D141" s="317"/>
      <c r="E141" s="317"/>
      <c r="F141" s="317"/>
      <c r="G141" s="317"/>
      <c r="H141" s="317"/>
      <c r="I141" s="317"/>
      <c r="J141" s="317"/>
      <c r="K141" s="318"/>
    </row>
    <row r="142" ht="18.75" customHeight="1">
      <c r="B142" s="268"/>
      <c r="C142" s="268"/>
      <c r="D142" s="268"/>
      <c r="E142" s="268"/>
      <c r="F142" s="305"/>
      <c r="G142" s="268"/>
      <c r="H142" s="268"/>
      <c r="I142" s="268"/>
      <c r="J142" s="268"/>
      <c r="K142" s="268"/>
    </row>
    <row r="143" ht="18.75" customHeight="1"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</row>
    <row r="144" ht="7.5" customHeight="1">
      <c r="B144" s="280"/>
      <c r="C144" s="281"/>
      <c r="D144" s="281"/>
      <c r="E144" s="281"/>
      <c r="F144" s="281"/>
      <c r="G144" s="281"/>
      <c r="H144" s="281"/>
      <c r="I144" s="281"/>
      <c r="J144" s="281"/>
      <c r="K144" s="282"/>
    </row>
    <row r="145" ht="45" customHeight="1">
      <c r="B145" s="283"/>
      <c r="C145" s="284" t="s">
        <v>488</v>
      </c>
      <c r="D145" s="284"/>
      <c r="E145" s="284"/>
      <c r="F145" s="284"/>
      <c r="G145" s="284"/>
      <c r="H145" s="284"/>
      <c r="I145" s="284"/>
      <c r="J145" s="284"/>
      <c r="K145" s="285"/>
    </row>
    <row r="146" ht="17.25" customHeight="1">
      <c r="B146" s="283"/>
      <c r="C146" s="286" t="s">
        <v>424</v>
      </c>
      <c r="D146" s="286"/>
      <c r="E146" s="286"/>
      <c r="F146" s="286" t="s">
        <v>425</v>
      </c>
      <c r="G146" s="287"/>
      <c r="H146" s="286" t="s">
        <v>136</v>
      </c>
      <c r="I146" s="286" t="s">
        <v>54</v>
      </c>
      <c r="J146" s="286" t="s">
        <v>426</v>
      </c>
      <c r="K146" s="285"/>
    </row>
    <row r="147" ht="17.25" customHeight="1">
      <c r="B147" s="283"/>
      <c r="C147" s="288" t="s">
        <v>427</v>
      </c>
      <c r="D147" s="288"/>
      <c r="E147" s="288"/>
      <c r="F147" s="289" t="s">
        <v>428</v>
      </c>
      <c r="G147" s="290"/>
      <c r="H147" s="288"/>
      <c r="I147" s="288"/>
      <c r="J147" s="288" t="s">
        <v>429</v>
      </c>
      <c r="K147" s="285"/>
    </row>
    <row r="148" ht="5.25" customHeight="1">
      <c r="B148" s="294"/>
      <c r="C148" s="291"/>
      <c r="D148" s="291"/>
      <c r="E148" s="291"/>
      <c r="F148" s="291"/>
      <c r="G148" s="292"/>
      <c r="H148" s="291"/>
      <c r="I148" s="291"/>
      <c r="J148" s="291"/>
      <c r="K148" s="315"/>
    </row>
    <row r="149" ht="15" customHeight="1">
      <c r="B149" s="294"/>
      <c r="C149" s="319" t="s">
        <v>433</v>
      </c>
      <c r="D149" s="272"/>
      <c r="E149" s="272"/>
      <c r="F149" s="320" t="s">
        <v>430</v>
      </c>
      <c r="G149" s="272"/>
      <c r="H149" s="319" t="s">
        <v>469</v>
      </c>
      <c r="I149" s="319" t="s">
        <v>432</v>
      </c>
      <c r="J149" s="319">
        <v>120</v>
      </c>
      <c r="K149" s="315"/>
    </row>
    <row r="150" ht="15" customHeight="1">
      <c r="B150" s="294"/>
      <c r="C150" s="319" t="s">
        <v>478</v>
      </c>
      <c r="D150" s="272"/>
      <c r="E150" s="272"/>
      <c r="F150" s="320" t="s">
        <v>430</v>
      </c>
      <c r="G150" s="272"/>
      <c r="H150" s="319" t="s">
        <v>489</v>
      </c>
      <c r="I150" s="319" t="s">
        <v>432</v>
      </c>
      <c r="J150" s="319" t="s">
        <v>480</v>
      </c>
      <c r="K150" s="315"/>
    </row>
    <row r="151" ht="15" customHeight="1">
      <c r="B151" s="294"/>
      <c r="C151" s="319" t="s">
        <v>379</v>
      </c>
      <c r="D151" s="272"/>
      <c r="E151" s="272"/>
      <c r="F151" s="320" t="s">
        <v>430</v>
      </c>
      <c r="G151" s="272"/>
      <c r="H151" s="319" t="s">
        <v>490</v>
      </c>
      <c r="I151" s="319" t="s">
        <v>432</v>
      </c>
      <c r="J151" s="319" t="s">
        <v>480</v>
      </c>
      <c r="K151" s="315"/>
    </row>
    <row r="152" ht="15" customHeight="1">
      <c r="B152" s="294"/>
      <c r="C152" s="319" t="s">
        <v>435</v>
      </c>
      <c r="D152" s="272"/>
      <c r="E152" s="272"/>
      <c r="F152" s="320" t="s">
        <v>436</v>
      </c>
      <c r="G152" s="272"/>
      <c r="H152" s="319" t="s">
        <v>469</v>
      </c>
      <c r="I152" s="319" t="s">
        <v>432</v>
      </c>
      <c r="J152" s="319">
        <v>50</v>
      </c>
      <c r="K152" s="315"/>
    </row>
    <row r="153" ht="15" customHeight="1">
      <c r="B153" s="294"/>
      <c r="C153" s="319" t="s">
        <v>438</v>
      </c>
      <c r="D153" s="272"/>
      <c r="E153" s="272"/>
      <c r="F153" s="320" t="s">
        <v>430</v>
      </c>
      <c r="G153" s="272"/>
      <c r="H153" s="319" t="s">
        <v>469</v>
      </c>
      <c r="I153" s="319" t="s">
        <v>440</v>
      </c>
      <c r="J153" s="319"/>
      <c r="K153" s="315"/>
    </row>
    <row r="154" ht="15" customHeight="1">
      <c r="B154" s="294"/>
      <c r="C154" s="319" t="s">
        <v>449</v>
      </c>
      <c r="D154" s="272"/>
      <c r="E154" s="272"/>
      <c r="F154" s="320" t="s">
        <v>436</v>
      </c>
      <c r="G154" s="272"/>
      <c r="H154" s="319" t="s">
        <v>469</v>
      </c>
      <c r="I154" s="319" t="s">
        <v>432</v>
      </c>
      <c r="J154" s="319">
        <v>50</v>
      </c>
      <c r="K154" s="315"/>
    </row>
    <row r="155" ht="15" customHeight="1">
      <c r="B155" s="294"/>
      <c r="C155" s="319" t="s">
        <v>457</v>
      </c>
      <c r="D155" s="272"/>
      <c r="E155" s="272"/>
      <c r="F155" s="320" t="s">
        <v>436</v>
      </c>
      <c r="G155" s="272"/>
      <c r="H155" s="319" t="s">
        <v>469</v>
      </c>
      <c r="I155" s="319" t="s">
        <v>432</v>
      </c>
      <c r="J155" s="319">
        <v>50</v>
      </c>
      <c r="K155" s="315"/>
    </row>
    <row r="156" ht="15" customHeight="1">
      <c r="B156" s="294"/>
      <c r="C156" s="319" t="s">
        <v>455</v>
      </c>
      <c r="D156" s="272"/>
      <c r="E156" s="272"/>
      <c r="F156" s="320" t="s">
        <v>436</v>
      </c>
      <c r="G156" s="272"/>
      <c r="H156" s="319" t="s">
        <v>469</v>
      </c>
      <c r="I156" s="319" t="s">
        <v>432</v>
      </c>
      <c r="J156" s="319">
        <v>50</v>
      </c>
      <c r="K156" s="315"/>
    </row>
    <row r="157" ht="15" customHeight="1">
      <c r="B157" s="294"/>
      <c r="C157" s="319" t="s">
        <v>120</v>
      </c>
      <c r="D157" s="272"/>
      <c r="E157" s="272"/>
      <c r="F157" s="320" t="s">
        <v>430</v>
      </c>
      <c r="G157" s="272"/>
      <c r="H157" s="319" t="s">
        <v>491</v>
      </c>
      <c r="I157" s="319" t="s">
        <v>432</v>
      </c>
      <c r="J157" s="319" t="s">
        <v>492</v>
      </c>
      <c r="K157" s="315"/>
    </row>
    <row r="158" ht="15" customHeight="1">
      <c r="B158" s="294"/>
      <c r="C158" s="319" t="s">
        <v>493</v>
      </c>
      <c r="D158" s="272"/>
      <c r="E158" s="272"/>
      <c r="F158" s="320" t="s">
        <v>430</v>
      </c>
      <c r="G158" s="272"/>
      <c r="H158" s="319" t="s">
        <v>494</v>
      </c>
      <c r="I158" s="319" t="s">
        <v>464</v>
      </c>
      <c r="J158" s="319"/>
      <c r="K158" s="315"/>
    </row>
    <row r="159" ht="15" customHeight="1">
      <c r="B159" s="321"/>
      <c r="C159" s="303"/>
      <c r="D159" s="303"/>
      <c r="E159" s="303"/>
      <c r="F159" s="303"/>
      <c r="G159" s="303"/>
      <c r="H159" s="303"/>
      <c r="I159" s="303"/>
      <c r="J159" s="303"/>
      <c r="K159" s="322"/>
    </row>
    <row r="160" ht="18.75" customHeight="1">
      <c r="B160" s="268"/>
      <c r="C160" s="272"/>
      <c r="D160" s="272"/>
      <c r="E160" s="272"/>
      <c r="F160" s="293"/>
      <c r="G160" s="272"/>
      <c r="H160" s="272"/>
      <c r="I160" s="272"/>
      <c r="J160" s="272"/>
      <c r="K160" s="268"/>
    </row>
    <row r="161" ht="18.75" customHeight="1"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</row>
    <row r="162" ht="7.5" customHeight="1">
      <c r="B162" s="258"/>
      <c r="C162" s="259"/>
      <c r="D162" s="259"/>
      <c r="E162" s="259"/>
      <c r="F162" s="259"/>
      <c r="G162" s="259"/>
      <c r="H162" s="259"/>
      <c r="I162" s="259"/>
      <c r="J162" s="259"/>
      <c r="K162" s="260"/>
    </row>
    <row r="163" ht="45" customHeight="1">
      <c r="B163" s="261"/>
      <c r="C163" s="262" t="s">
        <v>495</v>
      </c>
      <c r="D163" s="262"/>
      <c r="E163" s="262"/>
      <c r="F163" s="262"/>
      <c r="G163" s="262"/>
      <c r="H163" s="262"/>
      <c r="I163" s="262"/>
      <c r="J163" s="262"/>
      <c r="K163" s="263"/>
    </row>
    <row r="164" ht="17.25" customHeight="1">
      <c r="B164" s="261"/>
      <c r="C164" s="286" t="s">
        <v>424</v>
      </c>
      <c r="D164" s="286"/>
      <c r="E164" s="286"/>
      <c r="F164" s="286" t="s">
        <v>425</v>
      </c>
      <c r="G164" s="323"/>
      <c r="H164" s="324" t="s">
        <v>136</v>
      </c>
      <c r="I164" s="324" t="s">
        <v>54</v>
      </c>
      <c r="J164" s="286" t="s">
        <v>426</v>
      </c>
      <c r="K164" s="263"/>
    </row>
    <row r="165" ht="17.25" customHeight="1">
      <c r="B165" s="264"/>
      <c r="C165" s="288" t="s">
        <v>427</v>
      </c>
      <c r="D165" s="288"/>
      <c r="E165" s="288"/>
      <c r="F165" s="289" t="s">
        <v>428</v>
      </c>
      <c r="G165" s="325"/>
      <c r="H165" s="326"/>
      <c r="I165" s="326"/>
      <c r="J165" s="288" t="s">
        <v>429</v>
      </c>
      <c r="K165" s="266"/>
    </row>
    <row r="166" ht="5.25" customHeight="1">
      <c r="B166" s="294"/>
      <c r="C166" s="291"/>
      <c r="D166" s="291"/>
      <c r="E166" s="291"/>
      <c r="F166" s="291"/>
      <c r="G166" s="292"/>
      <c r="H166" s="291"/>
      <c r="I166" s="291"/>
      <c r="J166" s="291"/>
      <c r="K166" s="315"/>
    </row>
    <row r="167" ht="15" customHeight="1">
      <c r="B167" s="294"/>
      <c r="C167" s="272" t="s">
        <v>433</v>
      </c>
      <c r="D167" s="272"/>
      <c r="E167" s="272"/>
      <c r="F167" s="293" t="s">
        <v>430</v>
      </c>
      <c r="G167" s="272"/>
      <c r="H167" s="272" t="s">
        <v>469</v>
      </c>
      <c r="I167" s="272" t="s">
        <v>432</v>
      </c>
      <c r="J167" s="272">
        <v>120</v>
      </c>
      <c r="K167" s="315"/>
    </row>
    <row r="168" ht="15" customHeight="1">
      <c r="B168" s="294"/>
      <c r="C168" s="272" t="s">
        <v>478</v>
      </c>
      <c r="D168" s="272"/>
      <c r="E168" s="272"/>
      <c r="F168" s="293" t="s">
        <v>430</v>
      </c>
      <c r="G168" s="272"/>
      <c r="H168" s="272" t="s">
        <v>479</v>
      </c>
      <c r="I168" s="272" t="s">
        <v>432</v>
      </c>
      <c r="J168" s="272" t="s">
        <v>480</v>
      </c>
      <c r="K168" s="315"/>
    </row>
    <row r="169" ht="15" customHeight="1">
      <c r="B169" s="294"/>
      <c r="C169" s="272" t="s">
        <v>379</v>
      </c>
      <c r="D169" s="272"/>
      <c r="E169" s="272"/>
      <c r="F169" s="293" t="s">
        <v>430</v>
      </c>
      <c r="G169" s="272"/>
      <c r="H169" s="272" t="s">
        <v>496</v>
      </c>
      <c r="I169" s="272" t="s">
        <v>432</v>
      </c>
      <c r="J169" s="272" t="s">
        <v>480</v>
      </c>
      <c r="K169" s="315"/>
    </row>
    <row r="170" ht="15" customHeight="1">
      <c r="B170" s="294"/>
      <c r="C170" s="272" t="s">
        <v>435</v>
      </c>
      <c r="D170" s="272"/>
      <c r="E170" s="272"/>
      <c r="F170" s="293" t="s">
        <v>436</v>
      </c>
      <c r="G170" s="272"/>
      <c r="H170" s="272" t="s">
        <v>496</v>
      </c>
      <c r="I170" s="272" t="s">
        <v>432</v>
      </c>
      <c r="J170" s="272">
        <v>50</v>
      </c>
      <c r="K170" s="315"/>
    </row>
    <row r="171" ht="15" customHeight="1">
      <c r="B171" s="294"/>
      <c r="C171" s="272" t="s">
        <v>438</v>
      </c>
      <c r="D171" s="272"/>
      <c r="E171" s="272"/>
      <c r="F171" s="293" t="s">
        <v>430</v>
      </c>
      <c r="G171" s="272"/>
      <c r="H171" s="272" t="s">
        <v>496</v>
      </c>
      <c r="I171" s="272" t="s">
        <v>440</v>
      </c>
      <c r="J171" s="272"/>
      <c r="K171" s="315"/>
    </row>
    <row r="172" ht="15" customHeight="1">
      <c r="B172" s="294"/>
      <c r="C172" s="272" t="s">
        <v>449</v>
      </c>
      <c r="D172" s="272"/>
      <c r="E172" s="272"/>
      <c r="F172" s="293" t="s">
        <v>436</v>
      </c>
      <c r="G172" s="272"/>
      <c r="H172" s="272" t="s">
        <v>496</v>
      </c>
      <c r="I172" s="272" t="s">
        <v>432</v>
      </c>
      <c r="J172" s="272">
        <v>50</v>
      </c>
      <c r="K172" s="315"/>
    </row>
    <row r="173" ht="15" customHeight="1">
      <c r="B173" s="294"/>
      <c r="C173" s="272" t="s">
        <v>457</v>
      </c>
      <c r="D173" s="272"/>
      <c r="E173" s="272"/>
      <c r="F173" s="293" t="s">
        <v>436</v>
      </c>
      <c r="G173" s="272"/>
      <c r="H173" s="272" t="s">
        <v>496</v>
      </c>
      <c r="I173" s="272" t="s">
        <v>432</v>
      </c>
      <c r="J173" s="272">
        <v>50</v>
      </c>
      <c r="K173" s="315"/>
    </row>
    <row r="174" ht="15" customHeight="1">
      <c r="B174" s="294"/>
      <c r="C174" s="272" t="s">
        <v>455</v>
      </c>
      <c r="D174" s="272"/>
      <c r="E174" s="272"/>
      <c r="F174" s="293" t="s">
        <v>436</v>
      </c>
      <c r="G174" s="272"/>
      <c r="H174" s="272" t="s">
        <v>496</v>
      </c>
      <c r="I174" s="272" t="s">
        <v>432</v>
      </c>
      <c r="J174" s="272">
        <v>50</v>
      </c>
      <c r="K174" s="315"/>
    </row>
    <row r="175" ht="15" customHeight="1">
      <c r="B175" s="294"/>
      <c r="C175" s="272" t="s">
        <v>135</v>
      </c>
      <c r="D175" s="272"/>
      <c r="E175" s="272"/>
      <c r="F175" s="293" t="s">
        <v>430</v>
      </c>
      <c r="G175" s="272"/>
      <c r="H175" s="272" t="s">
        <v>497</v>
      </c>
      <c r="I175" s="272" t="s">
        <v>498</v>
      </c>
      <c r="J175" s="272"/>
      <c r="K175" s="315"/>
    </row>
    <row r="176" ht="15" customHeight="1">
      <c r="B176" s="294"/>
      <c r="C176" s="272" t="s">
        <v>54</v>
      </c>
      <c r="D176" s="272"/>
      <c r="E176" s="272"/>
      <c r="F176" s="293" t="s">
        <v>430</v>
      </c>
      <c r="G176" s="272"/>
      <c r="H176" s="272" t="s">
        <v>499</v>
      </c>
      <c r="I176" s="272" t="s">
        <v>500</v>
      </c>
      <c r="J176" s="272">
        <v>1</v>
      </c>
      <c r="K176" s="315"/>
    </row>
    <row r="177" ht="15" customHeight="1">
      <c r="B177" s="294"/>
      <c r="C177" s="272" t="s">
        <v>50</v>
      </c>
      <c r="D177" s="272"/>
      <c r="E177" s="272"/>
      <c r="F177" s="293" t="s">
        <v>430</v>
      </c>
      <c r="G177" s="272"/>
      <c r="H177" s="272" t="s">
        <v>501</v>
      </c>
      <c r="I177" s="272" t="s">
        <v>432</v>
      </c>
      <c r="J177" s="272">
        <v>20</v>
      </c>
      <c r="K177" s="315"/>
    </row>
    <row r="178" ht="15" customHeight="1">
      <c r="B178" s="294"/>
      <c r="C178" s="272" t="s">
        <v>136</v>
      </c>
      <c r="D178" s="272"/>
      <c r="E178" s="272"/>
      <c r="F178" s="293" t="s">
        <v>430</v>
      </c>
      <c r="G178" s="272"/>
      <c r="H178" s="272" t="s">
        <v>502</v>
      </c>
      <c r="I178" s="272" t="s">
        <v>432</v>
      </c>
      <c r="J178" s="272">
        <v>255</v>
      </c>
      <c r="K178" s="315"/>
    </row>
    <row r="179" ht="15" customHeight="1">
      <c r="B179" s="294"/>
      <c r="C179" s="272" t="s">
        <v>137</v>
      </c>
      <c r="D179" s="272"/>
      <c r="E179" s="272"/>
      <c r="F179" s="293" t="s">
        <v>430</v>
      </c>
      <c r="G179" s="272"/>
      <c r="H179" s="272" t="s">
        <v>395</v>
      </c>
      <c r="I179" s="272" t="s">
        <v>432</v>
      </c>
      <c r="J179" s="272">
        <v>10</v>
      </c>
      <c r="K179" s="315"/>
    </row>
    <row r="180" ht="15" customHeight="1">
      <c r="B180" s="294"/>
      <c r="C180" s="272" t="s">
        <v>138</v>
      </c>
      <c r="D180" s="272"/>
      <c r="E180" s="272"/>
      <c r="F180" s="293" t="s">
        <v>430</v>
      </c>
      <c r="G180" s="272"/>
      <c r="H180" s="272" t="s">
        <v>503</v>
      </c>
      <c r="I180" s="272" t="s">
        <v>464</v>
      </c>
      <c r="J180" s="272"/>
      <c r="K180" s="315"/>
    </row>
    <row r="181" ht="15" customHeight="1">
      <c r="B181" s="294"/>
      <c r="C181" s="272" t="s">
        <v>504</v>
      </c>
      <c r="D181" s="272"/>
      <c r="E181" s="272"/>
      <c r="F181" s="293" t="s">
        <v>430</v>
      </c>
      <c r="G181" s="272"/>
      <c r="H181" s="272" t="s">
        <v>505</v>
      </c>
      <c r="I181" s="272" t="s">
        <v>464</v>
      </c>
      <c r="J181" s="272"/>
      <c r="K181" s="315"/>
    </row>
    <row r="182" ht="15" customHeight="1">
      <c r="B182" s="294"/>
      <c r="C182" s="272" t="s">
        <v>493</v>
      </c>
      <c r="D182" s="272"/>
      <c r="E182" s="272"/>
      <c r="F182" s="293" t="s">
        <v>430</v>
      </c>
      <c r="G182" s="272"/>
      <c r="H182" s="272" t="s">
        <v>506</v>
      </c>
      <c r="I182" s="272" t="s">
        <v>464</v>
      </c>
      <c r="J182" s="272"/>
      <c r="K182" s="315"/>
    </row>
    <row r="183" ht="15" customHeight="1">
      <c r="B183" s="294"/>
      <c r="C183" s="272" t="s">
        <v>140</v>
      </c>
      <c r="D183" s="272"/>
      <c r="E183" s="272"/>
      <c r="F183" s="293" t="s">
        <v>436</v>
      </c>
      <c r="G183" s="272"/>
      <c r="H183" s="272" t="s">
        <v>507</v>
      </c>
      <c r="I183" s="272" t="s">
        <v>432</v>
      </c>
      <c r="J183" s="272">
        <v>50</v>
      </c>
      <c r="K183" s="315"/>
    </row>
    <row r="184" ht="15" customHeight="1">
      <c r="B184" s="294"/>
      <c r="C184" s="272" t="s">
        <v>508</v>
      </c>
      <c r="D184" s="272"/>
      <c r="E184" s="272"/>
      <c r="F184" s="293" t="s">
        <v>436</v>
      </c>
      <c r="G184" s="272"/>
      <c r="H184" s="272" t="s">
        <v>509</v>
      </c>
      <c r="I184" s="272" t="s">
        <v>510</v>
      </c>
      <c r="J184" s="272"/>
      <c r="K184" s="315"/>
    </row>
    <row r="185" ht="15" customHeight="1">
      <c r="B185" s="294"/>
      <c r="C185" s="272" t="s">
        <v>511</v>
      </c>
      <c r="D185" s="272"/>
      <c r="E185" s="272"/>
      <c r="F185" s="293" t="s">
        <v>436</v>
      </c>
      <c r="G185" s="272"/>
      <c r="H185" s="272" t="s">
        <v>512</v>
      </c>
      <c r="I185" s="272" t="s">
        <v>510</v>
      </c>
      <c r="J185" s="272"/>
      <c r="K185" s="315"/>
    </row>
    <row r="186" ht="15" customHeight="1">
      <c r="B186" s="294"/>
      <c r="C186" s="272" t="s">
        <v>513</v>
      </c>
      <c r="D186" s="272"/>
      <c r="E186" s="272"/>
      <c r="F186" s="293" t="s">
        <v>436</v>
      </c>
      <c r="G186" s="272"/>
      <c r="H186" s="272" t="s">
        <v>514</v>
      </c>
      <c r="I186" s="272" t="s">
        <v>510</v>
      </c>
      <c r="J186" s="272"/>
      <c r="K186" s="315"/>
    </row>
    <row r="187" ht="15" customHeight="1">
      <c r="B187" s="294"/>
      <c r="C187" s="327" t="s">
        <v>515</v>
      </c>
      <c r="D187" s="272"/>
      <c r="E187" s="272"/>
      <c r="F187" s="293" t="s">
        <v>436</v>
      </c>
      <c r="G187" s="272"/>
      <c r="H187" s="272" t="s">
        <v>516</v>
      </c>
      <c r="I187" s="272" t="s">
        <v>517</v>
      </c>
      <c r="J187" s="328" t="s">
        <v>518</v>
      </c>
      <c r="K187" s="315"/>
    </row>
    <row r="188" ht="15" customHeight="1">
      <c r="B188" s="294"/>
      <c r="C188" s="278" t="s">
        <v>39</v>
      </c>
      <c r="D188" s="272"/>
      <c r="E188" s="272"/>
      <c r="F188" s="293" t="s">
        <v>430</v>
      </c>
      <c r="G188" s="272"/>
      <c r="H188" s="268" t="s">
        <v>519</v>
      </c>
      <c r="I188" s="272" t="s">
        <v>520</v>
      </c>
      <c r="J188" s="272"/>
      <c r="K188" s="315"/>
    </row>
    <row r="189" ht="15" customHeight="1">
      <c r="B189" s="294"/>
      <c r="C189" s="278" t="s">
        <v>521</v>
      </c>
      <c r="D189" s="272"/>
      <c r="E189" s="272"/>
      <c r="F189" s="293" t="s">
        <v>430</v>
      </c>
      <c r="G189" s="272"/>
      <c r="H189" s="272" t="s">
        <v>522</v>
      </c>
      <c r="I189" s="272" t="s">
        <v>464</v>
      </c>
      <c r="J189" s="272"/>
      <c r="K189" s="315"/>
    </row>
    <row r="190" ht="15" customHeight="1">
      <c r="B190" s="294"/>
      <c r="C190" s="278" t="s">
        <v>523</v>
      </c>
      <c r="D190" s="272"/>
      <c r="E190" s="272"/>
      <c r="F190" s="293" t="s">
        <v>430</v>
      </c>
      <c r="G190" s="272"/>
      <c r="H190" s="272" t="s">
        <v>524</v>
      </c>
      <c r="I190" s="272" t="s">
        <v>464</v>
      </c>
      <c r="J190" s="272"/>
      <c r="K190" s="315"/>
    </row>
    <row r="191" ht="15" customHeight="1">
      <c r="B191" s="294"/>
      <c r="C191" s="278" t="s">
        <v>525</v>
      </c>
      <c r="D191" s="272"/>
      <c r="E191" s="272"/>
      <c r="F191" s="293" t="s">
        <v>436</v>
      </c>
      <c r="G191" s="272"/>
      <c r="H191" s="272" t="s">
        <v>526</v>
      </c>
      <c r="I191" s="272" t="s">
        <v>464</v>
      </c>
      <c r="J191" s="272"/>
      <c r="K191" s="315"/>
    </row>
    <row r="192" ht="15" customHeight="1">
      <c r="B192" s="321"/>
      <c r="C192" s="329"/>
      <c r="D192" s="303"/>
      <c r="E192" s="303"/>
      <c r="F192" s="303"/>
      <c r="G192" s="303"/>
      <c r="H192" s="303"/>
      <c r="I192" s="303"/>
      <c r="J192" s="303"/>
      <c r="K192" s="322"/>
    </row>
    <row r="193" ht="18.75" customHeight="1">
      <c r="B193" s="268"/>
      <c r="C193" s="272"/>
      <c r="D193" s="272"/>
      <c r="E193" s="272"/>
      <c r="F193" s="293"/>
      <c r="G193" s="272"/>
      <c r="H193" s="272"/>
      <c r="I193" s="272"/>
      <c r="J193" s="272"/>
      <c r="K193" s="268"/>
    </row>
    <row r="194" ht="18.75" customHeight="1">
      <c r="B194" s="268"/>
      <c r="C194" s="272"/>
      <c r="D194" s="272"/>
      <c r="E194" s="272"/>
      <c r="F194" s="293"/>
      <c r="G194" s="272"/>
      <c r="H194" s="272"/>
      <c r="I194" s="272"/>
      <c r="J194" s="272"/>
      <c r="K194" s="268"/>
    </row>
    <row r="195" ht="18.75" customHeight="1"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</row>
    <row r="196" ht="13.5">
      <c r="B196" s="258"/>
      <c r="C196" s="259"/>
      <c r="D196" s="259"/>
      <c r="E196" s="259"/>
      <c r="F196" s="259"/>
      <c r="G196" s="259"/>
      <c r="H196" s="259"/>
      <c r="I196" s="259"/>
      <c r="J196" s="259"/>
      <c r="K196" s="260"/>
    </row>
    <row r="197" ht="21">
      <c r="B197" s="261"/>
      <c r="C197" s="262" t="s">
        <v>527</v>
      </c>
      <c r="D197" s="262"/>
      <c r="E197" s="262"/>
      <c r="F197" s="262"/>
      <c r="G197" s="262"/>
      <c r="H197" s="262"/>
      <c r="I197" s="262"/>
      <c r="J197" s="262"/>
      <c r="K197" s="263"/>
    </row>
    <row r="198" ht="25.5" customHeight="1">
      <c r="B198" s="261"/>
      <c r="C198" s="330" t="s">
        <v>528</v>
      </c>
      <c r="D198" s="330"/>
      <c r="E198" s="330"/>
      <c r="F198" s="330" t="s">
        <v>529</v>
      </c>
      <c r="G198" s="331"/>
      <c r="H198" s="330" t="s">
        <v>530</v>
      </c>
      <c r="I198" s="330"/>
      <c r="J198" s="330"/>
      <c r="K198" s="263"/>
    </row>
    <row r="199" ht="5.25" customHeight="1">
      <c r="B199" s="294"/>
      <c r="C199" s="291"/>
      <c r="D199" s="291"/>
      <c r="E199" s="291"/>
      <c r="F199" s="291"/>
      <c r="G199" s="272"/>
      <c r="H199" s="291"/>
      <c r="I199" s="291"/>
      <c r="J199" s="291"/>
      <c r="K199" s="315"/>
    </row>
    <row r="200" ht="15" customHeight="1">
      <c r="B200" s="294"/>
      <c r="C200" s="272" t="s">
        <v>520</v>
      </c>
      <c r="D200" s="272"/>
      <c r="E200" s="272"/>
      <c r="F200" s="293" t="s">
        <v>40</v>
      </c>
      <c r="G200" s="272"/>
      <c r="H200" s="272" t="s">
        <v>531</v>
      </c>
      <c r="I200" s="272"/>
      <c r="J200" s="272"/>
      <c r="K200" s="315"/>
    </row>
    <row r="201" ht="15" customHeight="1">
      <c r="B201" s="294"/>
      <c r="C201" s="300"/>
      <c r="D201" s="272"/>
      <c r="E201" s="272"/>
      <c r="F201" s="293" t="s">
        <v>41</v>
      </c>
      <c r="G201" s="272"/>
      <c r="H201" s="272" t="s">
        <v>532</v>
      </c>
      <c r="I201" s="272"/>
      <c r="J201" s="272"/>
      <c r="K201" s="315"/>
    </row>
    <row r="202" ht="15" customHeight="1">
      <c r="B202" s="294"/>
      <c r="C202" s="300"/>
      <c r="D202" s="272"/>
      <c r="E202" s="272"/>
      <c r="F202" s="293" t="s">
        <v>44</v>
      </c>
      <c r="G202" s="272"/>
      <c r="H202" s="272" t="s">
        <v>533</v>
      </c>
      <c r="I202" s="272"/>
      <c r="J202" s="272"/>
      <c r="K202" s="315"/>
    </row>
    <row r="203" ht="15" customHeight="1">
      <c r="B203" s="294"/>
      <c r="C203" s="272"/>
      <c r="D203" s="272"/>
      <c r="E203" s="272"/>
      <c r="F203" s="293" t="s">
        <v>42</v>
      </c>
      <c r="G203" s="272"/>
      <c r="H203" s="272" t="s">
        <v>534</v>
      </c>
      <c r="I203" s="272"/>
      <c r="J203" s="272"/>
      <c r="K203" s="315"/>
    </row>
    <row r="204" ht="15" customHeight="1">
      <c r="B204" s="294"/>
      <c r="C204" s="272"/>
      <c r="D204" s="272"/>
      <c r="E204" s="272"/>
      <c r="F204" s="293" t="s">
        <v>43</v>
      </c>
      <c r="G204" s="272"/>
      <c r="H204" s="272" t="s">
        <v>535</v>
      </c>
      <c r="I204" s="272"/>
      <c r="J204" s="272"/>
      <c r="K204" s="315"/>
    </row>
    <row r="205" ht="15" customHeight="1">
      <c r="B205" s="294"/>
      <c r="C205" s="272"/>
      <c r="D205" s="272"/>
      <c r="E205" s="272"/>
      <c r="F205" s="293"/>
      <c r="G205" s="272"/>
      <c r="H205" s="272"/>
      <c r="I205" s="272"/>
      <c r="J205" s="272"/>
      <c r="K205" s="315"/>
    </row>
    <row r="206" ht="15" customHeight="1">
      <c r="B206" s="294"/>
      <c r="C206" s="272" t="s">
        <v>476</v>
      </c>
      <c r="D206" s="272"/>
      <c r="E206" s="272"/>
      <c r="F206" s="293" t="s">
        <v>76</v>
      </c>
      <c r="G206" s="272"/>
      <c r="H206" s="272" t="s">
        <v>536</v>
      </c>
      <c r="I206" s="272"/>
      <c r="J206" s="272"/>
      <c r="K206" s="315"/>
    </row>
    <row r="207" ht="15" customHeight="1">
      <c r="B207" s="294"/>
      <c r="C207" s="300"/>
      <c r="D207" s="272"/>
      <c r="E207" s="272"/>
      <c r="F207" s="293" t="s">
        <v>373</v>
      </c>
      <c r="G207" s="272"/>
      <c r="H207" s="272" t="s">
        <v>374</v>
      </c>
      <c r="I207" s="272"/>
      <c r="J207" s="272"/>
      <c r="K207" s="315"/>
    </row>
    <row r="208" ht="15" customHeight="1">
      <c r="B208" s="294"/>
      <c r="C208" s="272"/>
      <c r="D208" s="272"/>
      <c r="E208" s="272"/>
      <c r="F208" s="293" t="s">
        <v>371</v>
      </c>
      <c r="G208" s="272"/>
      <c r="H208" s="272" t="s">
        <v>537</v>
      </c>
      <c r="I208" s="272"/>
      <c r="J208" s="272"/>
      <c r="K208" s="315"/>
    </row>
    <row r="209" ht="15" customHeight="1">
      <c r="B209" s="332"/>
      <c r="C209" s="300"/>
      <c r="D209" s="300"/>
      <c r="E209" s="300"/>
      <c r="F209" s="293" t="s">
        <v>375</v>
      </c>
      <c r="G209" s="278"/>
      <c r="H209" s="319" t="s">
        <v>376</v>
      </c>
      <c r="I209" s="319"/>
      <c r="J209" s="319"/>
      <c r="K209" s="333"/>
    </row>
    <row r="210" ht="15" customHeight="1">
      <c r="B210" s="332"/>
      <c r="C210" s="300"/>
      <c r="D210" s="300"/>
      <c r="E210" s="300"/>
      <c r="F210" s="293" t="s">
        <v>377</v>
      </c>
      <c r="G210" s="278"/>
      <c r="H210" s="319" t="s">
        <v>538</v>
      </c>
      <c r="I210" s="319"/>
      <c r="J210" s="319"/>
      <c r="K210" s="333"/>
    </row>
    <row r="211" ht="15" customHeight="1">
      <c r="B211" s="332"/>
      <c r="C211" s="300"/>
      <c r="D211" s="300"/>
      <c r="E211" s="300"/>
      <c r="F211" s="334"/>
      <c r="G211" s="278"/>
      <c r="H211" s="335"/>
      <c r="I211" s="335"/>
      <c r="J211" s="335"/>
      <c r="K211" s="333"/>
    </row>
    <row r="212" ht="15" customHeight="1">
      <c r="B212" s="332"/>
      <c r="C212" s="272" t="s">
        <v>500</v>
      </c>
      <c r="D212" s="300"/>
      <c r="E212" s="300"/>
      <c r="F212" s="293">
        <v>1</v>
      </c>
      <c r="G212" s="278"/>
      <c r="H212" s="319" t="s">
        <v>539</v>
      </c>
      <c r="I212" s="319"/>
      <c r="J212" s="319"/>
      <c r="K212" s="333"/>
    </row>
    <row r="213" ht="15" customHeight="1">
      <c r="B213" s="332"/>
      <c r="C213" s="300"/>
      <c r="D213" s="300"/>
      <c r="E213" s="300"/>
      <c r="F213" s="293">
        <v>2</v>
      </c>
      <c r="G213" s="278"/>
      <c r="H213" s="319" t="s">
        <v>540</v>
      </c>
      <c r="I213" s="319"/>
      <c r="J213" s="319"/>
      <c r="K213" s="333"/>
    </row>
    <row r="214" ht="15" customHeight="1">
      <c r="B214" s="332"/>
      <c r="C214" s="300"/>
      <c r="D214" s="300"/>
      <c r="E214" s="300"/>
      <c r="F214" s="293">
        <v>3</v>
      </c>
      <c r="G214" s="278"/>
      <c r="H214" s="319" t="s">
        <v>541</v>
      </c>
      <c r="I214" s="319"/>
      <c r="J214" s="319"/>
      <c r="K214" s="333"/>
    </row>
    <row r="215" ht="15" customHeight="1">
      <c r="B215" s="332"/>
      <c r="C215" s="300"/>
      <c r="D215" s="300"/>
      <c r="E215" s="300"/>
      <c r="F215" s="293">
        <v>4</v>
      </c>
      <c r="G215" s="278"/>
      <c r="H215" s="319" t="s">
        <v>542</v>
      </c>
      <c r="I215" s="319"/>
      <c r="J215" s="319"/>
      <c r="K215" s="333"/>
    </row>
    <row r="216" ht="12.75" customHeight="1">
      <c r="B216" s="336"/>
      <c r="C216" s="337"/>
      <c r="D216" s="337"/>
      <c r="E216" s="337"/>
      <c r="F216" s="337"/>
      <c r="G216" s="337"/>
      <c r="H216" s="337"/>
      <c r="I216" s="337"/>
      <c r="J216" s="337"/>
      <c r="K216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JITKADUPALOVA\Jitka Dupalová</dc:creator>
  <cp:lastModifiedBy>JITKADUPALOVA\Jitka Dupalová</cp:lastModifiedBy>
  <dcterms:created xsi:type="dcterms:W3CDTF">2019-03-18T09:55:43Z</dcterms:created>
  <dcterms:modified xsi:type="dcterms:W3CDTF">2019-03-18T09:56:04Z</dcterms:modified>
</cp:coreProperties>
</file>