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8680" yWindow="-120" windowWidth="20736" windowHeight="11760" activeTab="1"/>
  </bookViews>
  <sheets>
    <sheet name="Pokyny pro vyplnění" sheetId="11" r:id="rId1"/>
    <sheet name="Stavba" sheetId="1" r:id="rId2"/>
    <sheet name="VzorPolozky" sheetId="10" state="hidden" r:id="rId3"/>
    <sheet name="01 14005 Pol" sheetId="12" r:id="rId4"/>
    <sheet name="02 14005 Pol" sheetId="13" r:id="rId5"/>
    <sheet name="03 14005 Pol" sheetId="14" r:id="rId6"/>
    <sheet name="04 14005 Pol" sheetId="15" r:id="rId7"/>
    <sheet name="05 14005 Pol" sheetId="16" r:id="rId8"/>
    <sheet name="06 14005 Pol" sheetId="17" r:id="rId9"/>
    <sheet name="07 14005 Pol" sheetId="18" r:id="rId10"/>
    <sheet name="08 14005 Pol" sheetId="19" r:id="rId11"/>
  </sheets>
  <externalReferences>
    <externalReference r:id="rId12"/>
  </externalReferences>
  <definedNames>
    <definedName name="CelkemDPHVypocet" localSheetId="1">Stavba!$H$56</definedName>
    <definedName name="CenaCelkem">Stavba!$G$29</definedName>
    <definedName name="CenaCelkemBezDPH">Stavba!$G$28</definedName>
    <definedName name="CenaCelkemVypocet" localSheetId="1">Stavba!$I$56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14005 Pol'!$1:$7</definedName>
    <definedName name="_xlnm.Print_Titles" localSheetId="4">'02 14005 Pol'!$1:$7</definedName>
    <definedName name="_xlnm.Print_Titles" localSheetId="5">'03 14005 Pol'!$1:$7</definedName>
    <definedName name="_xlnm.Print_Titles" localSheetId="6">'04 14005 Pol'!$1:$7</definedName>
    <definedName name="_xlnm.Print_Titles" localSheetId="7">'05 14005 Pol'!$1:$7</definedName>
    <definedName name="_xlnm.Print_Titles" localSheetId="8">'06 14005 Pol'!$1:$7</definedName>
    <definedName name="_xlnm.Print_Titles" localSheetId="9">'07 14005 Pol'!$1:$7</definedName>
    <definedName name="_xlnm.Print_Titles" localSheetId="10">'08 14005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14005 Pol'!$A$1:$X$122</definedName>
    <definedName name="_xlnm.Print_Area" localSheetId="4">'02 14005 Pol'!$A$1:$X$122</definedName>
    <definedName name="_xlnm.Print_Area" localSheetId="5">'03 14005 Pol'!$A$1:$X$122</definedName>
    <definedName name="_xlnm.Print_Area" localSheetId="6">'04 14005 Pol'!$A$1:$X$122</definedName>
    <definedName name="_xlnm.Print_Area" localSheetId="7">'05 14005 Pol'!$A$1:$X$122</definedName>
    <definedName name="_xlnm.Print_Area" localSheetId="8">'06 14005 Pol'!$A$1:$X$122</definedName>
    <definedName name="_xlnm.Print_Area" localSheetId="9">'07 14005 Pol'!$A$1:$X$122</definedName>
    <definedName name="_xlnm.Print_Area" localSheetId="10">'08 14005 Pol'!$A$1:$X$141</definedName>
    <definedName name="_xlnm.Print_Area" localSheetId="1">Stavba!$A$1:$J$77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Stavba!$F$56</definedName>
    <definedName name="ZakladDPHZakl">Stavba!$G$25</definedName>
    <definedName name="ZakladDPHZaklVypocet" localSheetId="1">Stavba!$G$56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451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54" i="1"/>
  <c r="G50"/>
  <c r="G46"/>
  <c r="G42"/>
  <c r="G9" i="19"/>
  <c r="AE131" s="1"/>
  <c r="G10"/>
  <c r="I9"/>
  <c r="I10"/>
  <c r="I8"/>
  <c r="K9"/>
  <c r="K10"/>
  <c r="K8" s="1"/>
  <c r="M10"/>
  <c r="O9"/>
  <c r="O10"/>
  <c r="O8" s="1"/>
  <c r="Q9"/>
  <c r="Q8" s="1"/>
  <c r="Q10"/>
  <c r="V9"/>
  <c r="V8" s="1"/>
  <c r="V10"/>
  <c r="G12"/>
  <c r="G16"/>
  <c r="G20"/>
  <c r="G11" s="1"/>
  <c r="G22"/>
  <c r="M22" s="1"/>
  <c r="G24"/>
  <c r="G26"/>
  <c r="G31"/>
  <c r="G36"/>
  <c r="G43"/>
  <c r="I12"/>
  <c r="I11" s="1"/>
  <c r="I16"/>
  <c r="I20"/>
  <c r="I22"/>
  <c r="I24"/>
  <c r="I26"/>
  <c r="I31"/>
  <c r="I36"/>
  <c r="I43"/>
  <c r="K12"/>
  <c r="K16"/>
  <c r="K20"/>
  <c r="K22"/>
  <c r="K24"/>
  <c r="K26"/>
  <c r="K31"/>
  <c r="K11" s="1"/>
  <c r="K36"/>
  <c r="K43"/>
  <c r="M12"/>
  <c r="M16"/>
  <c r="M24"/>
  <c r="M26"/>
  <c r="M31"/>
  <c r="M36"/>
  <c r="M43"/>
  <c r="O12"/>
  <c r="O16"/>
  <c r="O20"/>
  <c r="O11" s="1"/>
  <c r="O22"/>
  <c r="O24"/>
  <c r="O26"/>
  <c r="O31"/>
  <c r="O36"/>
  <c r="O43"/>
  <c r="Q12"/>
  <c r="Q11" s="1"/>
  <c r="Q16"/>
  <c r="Q20"/>
  <c r="Q22"/>
  <c r="Q24"/>
  <c r="Q26"/>
  <c r="Q31"/>
  <c r="Q36"/>
  <c r="Q43"/>
  <c r="V12"/>
  <c r="V16"/>
  <c r="V20"/>
  <c r="V22"/>
  <c r="V24"/>
  <c r="V26"/>
  <c r="V31"/>
  <c r="V11" s="1"/>
  <c r="V36"/>
  <c r="V43"/>
  <c r="G47"/>
  <c r="G49"/>
  <c r="G51"/>
  <c r="M51" s="1"/>
  <c r="G54"/>
  <c r="M54" s="1"/>
  <c r="G46"/>
  <c r="I47"/>
  <c r="I46" s="1"/>
  <c r="I49"/>
  <c r="I51"/>
  <c r="I54"/>
  <c r="K47"/>
  <c r="K46" s="1"/>
  <c r="K49"/>
  <c r="K51"/>
  <c r="K54"/>
  <c r="M47"/>
  <c r="M46" s="1"/>
  <c r="M49"/>
  <c r="O47"/>
  <c r="O46" s="1"/>
  <c r="O49"/>
  <c r="O51"/>
  <c r="O54"/>
  <c r="Q47"/>
  <c r="Q49"/>
  <c r="Q51"/>
  <c r="Q54"/>
  <c r="Q46" s="1"/>
  <c r="V47"/>
  <c r="V49"/>
  <c r="V46" s="1"/>
  <c r="V51"/>
  <c r="V54"/>
  <c r="G57"/>
  <c r="G56" s="1"/>
  <c r="G59"/>
  <c r="M59" s="1"/>
  <c r="G61"/>
  <c r="M61" s="1"/>
  <c r="I57"/>
  <c r="I56" s="1"/>
  <c r="I59"/>
  <c r="I61"/>
  <c r="K57"/>
  <c r="K56" s="1"/>
  <c r="K59"/>
  <c r="K61"/>
  <c r="M57"/>
  <c r="O57"/>
  <c r="O56" s="1"/>
  <c r="O59"/>
  <c r="O61"/>
  <c r="Q57"/>
  <c r="Q56" s="1"/>
  <c r="Q59"/>
  <c r="Q61"/>
  <c r="V57"/>
  <c r="V56" s="1"/>
  <c r="V59"/>
  <c r="V61"/>
  <c r="G65"/>
  <c r="G64" s="1"/>
  <c r="I65"/>
  <c r="I64"/>
  <c r="K65"/>
  <c r="K64"/>
  <c r="M65"/>
  <c r="M64" s="1"/>
  <c r="O65"/>
  <c r="O64" s="1"/>
  <c r="Q65"/>
  <c r="Q64"/>
  <c r="V65"/>
  <c r="V64"/>
  <c r="G67"/>
  <c r="M67" s="1"/>
  <c r="M66" s="1"/>
  <c r="I67"/>
  <c r="I66" s="1"/>
  <c r="K67"/>
  <c r="K66"/>
  <c r="O67"/>
  <c r="O66" s="1"/>
  <c r="Q67"/>
  <c r="Q66" s="1"/>
  <c r="V67"/>
  <c r="V66"/>
  <c r="G69"/>
  <c r="M69" s="1"/>
  <c r="M68" s="1"/>
  <c r="G68"/>
  <c r="I69"/>
  <c r="I68" s="1"/>
  <c r="K69"/>
  <c r="K68" s="1"/>
  <c r="O69"/>
  <c r="O68"/>
  <c r="Q69"/>
  <c r="Q68" s="1"/>
  <c r="V69"/>
  <c r="V68" s="1"/>
  <c r="G71"/>
  <c r="G74"/>
  <c r="G76"/>
  <c r="M76" s="1"/>
  <c r="G78"/>
  <c r="M78" s="1"/>
  <c r="G82"/>
  <c r="M82" s="1"/>
  <c r="G86"/>
  <c r="I71"/>
  <c r="I74"/>
  <c r="I76"/>
  <c r="I78"/>
  <c r="I70" s="1"/>
  <c r="I82"/>
  <c r="I86"/>
  <c r="K71"/>
  <c r="K74"/>
  <c r="K76"/>
  <c r="K78"/>
  <c r="K82"/>
  <c r="K86"/>
  <c r="K70" s="1"/>
  <c r="M71"/>
  <c r="M74"/>
  <c r="M86"/>
  <c r="O71"/>
  <c r="O70" s="1"/>
  <c r="O74"/>
  <c r="O76"/>
  <c r="O78"/>
  <c r="O82"/>
  <c r="O86"/>
  <c r="Q71"/>
  <c r="Q70" s="1"/>
  <c r="Q74"/>
  <c r="Q76"/>
  <c r="Q78"/>
  <c r="Q82"/>
  <c r="Q86"/>
  <c r="V71"/>
  <c r="V70" s="1"/>
  <c r="V74"/>
  <c r="V76"/>
  <c r="V78"/>
  <c r="V82"/>
  <c r="V86"/>
  <c r="G88"/>
  <c r="G87"/>
  <c r="I88"/>
  <c r="I87" s="1"/>
  <c r="K88"/>
  <c r="K87"/>
  <c r="M88"/>
  <c r="M87" s="1"/>
  <c r="O88"/>
  <c r="O87"/>
  <c r="Q88"/>
  <c r="Q87" s="1"/>
  <c r="V88"/>
  <c r="V87"/>
  <c r="G91"/>
  <c r="M91" s="1"/>
  <c r="M90" s="1"/>
  <c r="G93"/>
  <c r="G90"/>
  <c r="I91"/>
  <c r="I93"/>
  <c r="I90" s="1"/>
  <c r="K91"/>
  <c r="K90" s="1"/>
  <c r="K93"/>
  <c r="M93"/>
  <c r="O91"/>
  <c r="O90" s="1"/>
  <c r="O93"/>
  <c r="Q91"/>
  <c r="Q90" s="1"/>
  <c r="Q93"/>
  <c r="V91"/>
  <c r="V93"/>
  <c r="V90"/>
  <c r="G95"/>
  <c r="G98"/>
  <c r="G100"/>
  <c r="G102"/>
  <c r="G104"/>
  <c r="G106"/>
  <c r="G109"/>
  <c r="G94"/>
  <c r="I95"/>
  <c r="I98"/>
  <c r="I100"/>
  <c r="I102"/>
  <c r="I104"/>
  <c r="I106"/>
  <c r="I109"/>
  <c r="I94"/>
  <c r="K95"/>
  <c r="K98"/>
  <c r="K100"/>
  <c r="K102"/>
  <c r="K104"/>
  <c r="K106"/>
  <c r="K109"/>
  <c r="K94"/>
  <c r="M95"/>
  <c r="M98"/>
  <c r="M100"/>
  <c r="M102"/>
  <c r="M104"/>
  <c r="M106"/>
  <c r="M109"/>
  <c r="M94"/>
  <c r="O95"/>
  <c r="O98"/>
  <c r="O100"/>
  <c r="O102"/>
  <c r="O104"/>
  <c r="O106"/>
  <c r="O109"/>
  <c r="O94"/>
  <c r="Q95"/>
  <c r="Q98"/>
  <c r="Q100"/>
  <c r="Q102"/>
  <c r="Q104"/>
  <c r="Q106"/>
  <c r="Q109"/>
  <c r="Q94"/>
  <c r="V95"/>
  <c r="V98"/>
  <c r="V100"/>
  <c r="V102"/>
  <c r="V104"/>
  <c r="V106"/>
  <c r="V109"/>
  <c r="V94"/>
  <c r="G111"/>
  <c r="M111" s="1"/>
  <c r="M110" s="1"/>
  <c r="I111"/>
  <c r="I110" s="1"/>
  <c r="K111"/>
  <c r="K110"/>
  <c r="O111"/>
  <c r="O110" s="1"/>
  <c r="Q111"/>
  <c r="Q110" s="1"/>
  <c r="V111"/>
  <c r="V110"/>
  <c r="G113"/>
  <c r="M113" s="1"/>
  <c r="G114"/>
  <c r="M114" s="1"/>
  <c r="G115"/>
  <c r="M115" s="1"/>
  <c r="G116"/>
  <c r="G117"/>
  <c r="G118"/>
  <c r="G119"/>
  <c r="G120"/>
  <c r="M120" s="1"/>
  <c r="G121"/>
  <c r="M121" s="1"/>
  <c r="G112"/>
  <c r="I113"/>
  <c r="I112" s="1"/>
  <c r="I114"/>
  <c r="I115"/>
  <c r="I116"/>
  <c r="I117"/>
  <c r="I118"/>
  <c r="I119"/>
  <c r="I120"/>
  <c r="I121"/>
  <c r="K113"/>
  <c r="K112" s="1"/>
  <c r="K114"/>
  <c r="K115"/>
  <c r="K116"/>
  <c r="K117"/>
  <c r="K118"/>
  <c r="K119"/>
  <c r="K120"/>
  <c r="K121"/>
  <c r="M116"/>
  <c r="M117"/>
  <c r="M118"/>
  <c r="M119"/>
  <c r="O113"/>
  <c r="O114"/>
  <c r="O112" s="1"/>
  <c r="O115"/>
  <c r="O116"/>
  <c r="O117"/>
  <c r="O118"/>
  <c r="O119"/>
  <c r="O120"/>
  <c r="O121"/>
  <c r="Q113"/>
  <c r="Q112" s="1"/>
  <c r="Q114"/>
  <c r="Q115"/>
  <c r="Q116"/>
  <c r="Q117"/>
  <c r="Q118"/>
  <c r="Q119"/>
  <c r="Q120"/>
  <c r="Q121"/>
  <c r="V113"/>
  <c r="V112" s="1"/>
  <c r="V114"/>
  <c r="V115"/>
  <c r="V116"/>
  <c r="V117"/>
  <c r="V118"/>
  <c r="V119"/>
  <c r="V120"/>
  <c r="V121"/>
  <c r="G123"/>
  <c r="G124"/>
  <c r="G122" s="1"/>
  <c r="G125"/>
  <c r="G126"/>
  <c r="G127"/>
  <c r="M127" s="1"/>
  <c r="G128"/>
  <c r="G129"/>
  <c r="I123"/>
  <c r="I124"/>
  <c r="I122" s="1"/>
  <c r="I125"/>
  <c r="I126"/>
  <c r="I127"/>
  <c r="I128"/>
  <c r="I129"/>
  <c r="K123"/>
  <c r="K124"/>
  <c r="K122" s="1"/>
  <c r="K125"/>
  <c r="K126"/>
  <c r="K127"/>
  <c r="K128"/>
  <c r="K129"/>
  <c r="M123"/>
  <c r="M124"/>
  <c r="M125"/>
  <c r="M126"/>
  <c r="M128"/>
  <c r="M129"/>
  <c r="O123"/>
  <c r="O124"/>
  <c r="O122" s="1"/>
  <c r="O125"/>
  <c r="O126"/>
  <c r="O127"/>
  <c r="O128"/>
  <c r="O129"/>
  <c r="Q123"/>
  <c r="Q124"/>
  <c r="Q122" s="1"/>
  <c r="Q125"/>
  <c r="Q126"/>
  <c r="Q127"/>
  <c r="Q128"/>
  <c r="Q129"/>
  <c r="V123"/>
  <c r="V124"/>
  <c r="V122" s="1"/>
  <c r="V125"/>
  <c r="V126"/>
  <c r="V127"/>
  <c r="V128"/>
  <c r="V129"/>
  <c r="AF131"/>
  <c r="G55" i="1" s="1"/>
  <c r="G9" i="18"/>
  <c r="AE112" s="1"/>
  <c r="G10"/>
  <c r="M10" s="1"/>
  <c r="I9"/>
  <c r="I8" s="1"/>
  <c r="I10"/>
  <c r="K9"/>
  <c r="K10"/>
  <c r="K8"/>
  <c r="O9"/>
  <c r="O10"/>
  <c r="O8"/>
  <c r="Q9"/>
  <c r="Q10"/>
  <c r="Q8" s="1"/>
  <c r="V9"/>
  <c r="V8" s="1"/>
  <c r="V10"/>
  <c r="G12"/>
  <c r="G14"/>
  <c r="G11" s="1"/>
  <c r="G16"/>
  <c r="G18"/>
  <c r="M18" s="1"/>
  <c r="G20"/>
  <c r="M20" s="1"/>
  <c r="G22"/>
  <c r="G26"/>
  <c r="M26" s="1"/>
  <c r="G28"/>
  <c r="M28" s="1"/>
  <c r="G30"/>
  <c r="G33"/>
  <c r="M33" s="1"/>
  <c r="I12"/>
  <c r="I11" s="1"/>
  <c r="I14"/>
  <c r="I16"/>
  <c r="I18"/>
  <c r="I20"/>
  <c r="I22"/>
  <c r="I26"/>
  <c r="I28"/>
  <c r="I30"/>
  <c r="I33"/>
  <c r="K12"/>
  <c r="K11" s="1"/>
  <c r="K14"/>
  <c r="K16"/>
  <c r="K18"/>
  <c r="K20"/>
  <c r="K22"/>
  <c r="K26"/>
  <c r="K28"/>
  <c r="K30"/>
  <c r="K33"/>
  <c r="M12"/>
  <c r="M16"/>
  <c r="M22"/>
  <c r="M30"/>
  <c r="O12"/>
  <c r="O11" s="1"/>
  <c r="O14"/>
  <c r="O16"/>
  <c r="O18"/>
  <c r="O20"/>
  <c r="O22"/>
  <c r="O26"/>
  <c r="O28"/>
  <c r="O30"/>
  <c r="O33"/>
  <c r="Q12"/>
  <c r="Q14"/>
  <c r="Q16"/>
  <c r="Q18"/>
  <c r="Q20"/>
  <c r="Q11" s="1"/>
  <c r="Q22"/>
  <c r="Q26"/>
  <c r="Q28"/>
  <c r="Q30"/>
  <c r="Q33"/>
  <c r="V12"/>
  <c r="V14"/>
  <c r="V11" s="1"/>
  <c r="V16"/>
  <c r="V18"/>
  <c r="V20"/>
  <c r="V22"/>
  <c r="V26"/>
  <c r="V28"/>
  <c r="V30"/>
  <c r="V33"/>
  <c r="G36"/>
  <c r="G35" s="1"/>
  <c r="G38"/>
  <c r="I36"/>
  <c r="I38"/>
  <c r="I35" s="1"/>
  <c r="K36"/>
  <c r="K35" s="1"/>
  <c r="K38"/>
  <c r="M38"/>
  <c r="O36"/>
  <c r="O38"/>
  <c r="O35"/>
  <c r="Q36"/>
  <c r="Q35" s="1"/>
  <c r="Q38"/>
  <c r="V36"/>
  <c r="V38"/>
  <c r="V35"/>
  <c r="G41"/>
  <c r="G43"/>
  <c r="M43" s="1"/>
  <c r="G45"/>
  <c r="G47"/>
  <c r="I41"/>
  <c r="I43"/>
  <c r="I45"/>
  <c r="I47"/>
  <c r="I40"/>
  <c r="K41"/>
  <c r="K40" s="1"/>
  <c r="K43"/>
  <c r="K45"/>
  <c r="K47"/>
  <c r="M41"/>
  <c r="M40" s="1"/>
  <c r="M45"/>
  <c r="M47"/>
  <c r="O41"/>
  <c r="O40" s="1"/>
  <c r="O43"/>
  <c r="O45"/>
  <c r="O47"/>
  <c r="Q41"/>
  <c r="Q40" s="1"/>
  <c r="Q43"/>
  <c r="Q45"/>
  <c r="Q47"/>
  <c r="V41"/>
  <c r="V43"/>
  <c r="V45"/>
  <c r="V47"/>
  <c r="V40" s="1"/>
  <c r="G50"/>
  <c r="G49" s="1"/>
  <c r="G51"/>
  <c r="M51" s="1"/>
  <c r="M49" s="1"/>
  <c r="G52"/>
  <c r="I50"/>
  <c r="I51"/>
  <c r="I52"/>
  <c r="I49" s="1"/>
  <c r="K50"/>
  <c r="K49" s="1"/>
  <c r="K51"/>
  <c r="K52"/>
  <c r="M50"/>
  <c r="M52"/>
  <c r="O50"/>
  <c r="O49" s="1"/>
  <c r="O51"/>
  <c r="O52"/>
  <c r="Q50"/>
  <c r="Q51"/>
  <c r="Q52"/>
  <c r="Q49" s="1"/>
  <c r="V50"/>
  <c r="V49" s="1"/>
  <c r="V51"/>
  <c r="V52"/>
  <c r="G54"/>
  <c r="G53" s="1"/>
  <c r="I54"/>
  <c r="I53" s="1"/>
  <c r="K54"/>
  <c r="K53" s="1"/>
  <c r="O54"/>
  <c r="O53" s="1"/>
  <c r="Q54"/>
  <c r="Q53" s="1"/>
  <c r="V54"/>
  <c r="V53" s="1"/>
  <c r="G56"/>
  <c r="G55" s="1"/>
  <c r="I56"/>
  <c r="I55" s="1"/>
  <c r="K56"/>
  <c r="K55" s="1"/>
  <c r="M56"/>
  <c r="M55" s="1"/>
  <c r="O56"/>
  <c r="O55" s="1"/>
  <c r="Q56"/>
  <c r="Q55" s="1"/>
  <c r="V56"/>
  <c r="V55" s="1"/>
  <c r="G58"/>
  <c r="G61"/>
  <c r="G63"/>
  <c r="M63" s="1"/>
  <c r="G65"/>
  <c r="G57"/>
  <c r="I58"/>
  <c r="I61"/>
  <c r="I57" s="1"/>
  <c r="I63"/>
  <c r="I65"/>
  <c r="K58"/>
  <c r="K61"/>
  <c r="K63"/>
  <c r="K65"/>
  <c r="K57"/>
  <c r="M58"/>
  <c r="M57" s="1"/>
  <c r="M61"/>
  <c r="M65"/>
  <c r="O58"/>
  <c r="O57" s="1"/>
  <c r="O61"/>
  <c r="O63"/>
  <c r="O65"/>
  <c r="Q58"/>
  <c r="Q61"/>
  <c r="Q57" s="1"/>
  <c r="Q63"/>
  <c r="Q65"/>
  <c r="V58"/>
  <c r="V57" s="1"/>
  <c r="V61"/>
  <c r="V63"/>
  <c r="V65"/>
  <c r="G67"/>
  <c r="G66"/>
  <c r="I67"/>
  <c r="I66"/>
  <c r="K67"/>
  <c r="K66" s="1"/>
  <c r="M67"/>
  <c r="M66"/>
  <c r="O67"/>
  <c r="O66"/>
  <c r="Q67"/>
  <c r="Q66"/>
  <c r="V67"/>
  <c r="V66" s="1"/>
  <c r="G70"/>
  <c r="G69" s="1"/>
  <c r="G72"/>
  <c r="M72" s="1"/>
  <c r="M69" s="1"/>
  <c r="I70"/>
  <c r="I72"/>
  <c r="I69"/>
  <c r="K70"/>
  <c r="K69" s="1"/>
  <c r="K72"/>
  <c r="M70"/>
  <c r="O70"/>
  <c r="O72"/>
  <c r="O69" s="1"/>
  <c r="Q70"/>
  <c r="Q69" s="1"/>
  <c r="Q72"/>
  <c r="V70"/>
  <c r="V72"/>
  <c r="V69" s="1"/>
  <c r="G74"/>
  <c r="M74" s="1"/>
  <c r="G77"/>
  <c r="M77" s="1"/>
  <c r="G79"/>
  <c r="M79" s="1"/>
  <c r="G81"/>
  <c r="G83"/>
  <c r="M83" s="1"/>
  <c r="G85"/>
  <c r="G87"/>
  <c r="G90"/>
  <c r="G73"/>
  <c r="I74"/>
  <c r="I77"/>
  <c r="I79"/>
  <c r="I81"/>
  <c r="I83"/>
  <c r="I85"/>
  <c r="I87"/>
  <c r="I90"/>
  <c r="I73" s="1"/>
  <c r="K74"/>
  <c r="K77"/>
  <c r="K79"/>
  <c r="K81"/>
  <c r="K83"/>
  <c r="K73" s="1"/>
  <c r="K85"/>
  <c r="K87"/>
  <c r="K90"/>
  <c r="M81"/>
  <c r="M85"/>
  <c r="M87"/>
  <c r="M90"/>
  <c r="O74"/>
  <c r="O77"/>
  <c r="O79"/>
  <c r="O73" s="1"/>
  <c r="O81"/>
  <c r="O83"/>
  <c r="O85"/>
  <c r="O87"/>
  <c r="O90"/>
  <c r="Q74"/>
  <c r="Q77"/>
  <c r="Q73" s="1"/>
  <c r="Q79"/>
  <c r="Q81"/>
  <c r="Q83"/>
  <c r="Q85"/>
  <c r="Q87"/>
  <c r="Q90"/>
  <c r="V74"/>
  <c r="V77"/>
  <c r="V79"/>
  <c r="V73" s="1"/>
  <c r="V81"/>
  <c r="V83"/>
  <c r="V85"/>
  <c r="V87"/>
  <c r="V90"/>
  <c r="G92"/>
  <c r="G93"/>
  <c r="M93" s="1"/>
  <c r="G94"/>
  <c r="M94" s="1"/>
  <c r="G95"/>
  <c r="G96"/>
  <c r="G97"/>
  <c r="G98"/>
  <c r="G99"/>
  <c r="M99" s="1"/>
  <c r="G100"/>
  <c r="G101"/>
  <c r="M101" s="1"/>
  <c r="G102"/>
  <c r="M102" s="1"/>
  <c r="I92"/>
  <c r="I93"/>
  <c r="I94"/>
  <c r="I95"/>
  <c r="I96"/>
  <c r="I97"/>
  <c r="I91" s="1"/>
  <c r="I98"/>
  <c r="I99"/>
  <c r="I100"/>
  <c r="I101"/>
  <c r="I102"/>
  <c r="K92"/>
  <c r="K93"/>
  <c r="K91" s="1"/>
  <c r="K94"/>
  <c r="K95"/>
  <c r="K96"/>
  <c r="K97"/>
  <c r="K98"/>
  <c r="K99"/>
  <c r="K100"/>
  <c r="K101"/>
  <c r="K102"/>
  <c r="M92"/>
  <c r="M95"/>
  <c r="M96"/>
  <c r="M97"/>
  <c r="M98"/>
  <c r="M100"/>
  <c r="O92"/>
  <c r="O93"/>
  <c r="O91" s="1"/>
  <c r="O94"/>
  <c r="O95"/>
  <c r="O96"/>
  <c r="O97"/>
  <c r="O98"/>
  <c r="O99"/>
  <c r="O100"/>
  <c r="O101"/>
  <c r="O102"/>
  <c r="Q92"/>
  <c r="Q93"/>
  <c r="Q94"/>
  <c r="Q95"/>
  <c r="Q96"/>
  <c r="Q97"/>
  <c r="Q91" s="1"/>
  <c r="Q98"/>
  <c r="Q99"/>
  <c r="Q100"/>
  <c r="Q101"/>
  <c r="Q102"/>
  <c r="V92"/>
  <c r="V93"/>
  <c r="V91" s="1"/>
  <c r="V94"/>
  <c r="V95"/>
  <c r="V96"/>
  <c r="V97"/>
  <c r="V98"/>
  <c r="V99"/>
  <c r="V100"/>
  <c r="V101"/>
  <c r="V102"/>
  <c r="G104"/>
  <c r="G105"/>
  <c r="G106"/>
  <c r="G107"/>
  <c r="G103" s="1"/>
  <c r="G108"/>
  <c r="G109"/>
  <c r="M109" s="1"/>
  <c r="G110"/>
  <c r="I104"/>
  <c r="I105"/>
  <c r="I106"/>
  <c r="I107"/>
  <c r="I103" s="1"/>
  <c r="I108"/>
  <c r="I109"/>
  <c r="I110"/>
  <c r="K104"/>
  <c r="K105"/>
  <c r="K106"/>
  <c r="K107"/>
  <c r="K103" s="1"/>
  <c r="K108"/>
  <c r="K109"/>
  <c r="K110"/>
  <c r="M104"/>
  <c r="M105"/>
  <c r="M106"/>
  <c r="M107"/>
  <c r="M108"/>
  <c r="M110"/>
  <c r="O104"/>
  <c r="O105"/>
  <c r="O106"/>
  <c r="O107"/>
  <c r="O103" s="1"/>
  <c r="O108"/>
  <c r="O109"/>
  <c r="O110"/>
  <c r="Q104"/>
  <c r="Q105"/>
  <c r="Q106"/>
  <c r="Q107"/>
  <c r="Q103" s="1"/>
  <c r="Q108"/>
  <c r="Q109"/>
  <c r="Q110"/>
  <c r="V104"/>
  <c r="V105"/>
  <c r="V106"/>
  <c r="V107"/>
  <c r="V103" s="1"/>
  <c r="V108"/>
  <c r="V109"/>
  <c r="V110"/>
  <c r="AF112"/>
  <c r="G52" i="1" s="1"/>
  <c r="G9" i="17"/>
  <c r="M9" s="1"/>
  <c r="M8" s="1"/>
  <c r="G10"/>
  <c r="G8"/>
  <c r="I9"/>
  <c r="I8" s="1"/>
  <c r="I10"/>
  <c r="K9"/>
  <c r="K10"/>
  <c r="K8"/>
  <c r="M10"/>
  <c r="O9"/>
  <c r="O10"/>
  <c r="O8"/>
  <c r="Q9"/>
  <c r="Q8" s="1"/>
  <c r="Q10"/>
  <c r="V9"/>
  <c r="V8" s="1"/>
  <c r="V10"/>
  <c r="G12"/>
  <c r="G14"/>
  <c r="G11" s="1"/>
  <c r="G16"/>
  <c r="G18"/>
  <c r="M18" s="1"/>
  <c r="G20"/>
  <c r="G22"/>
  <c r="AE112" s="1"/>
  <c r="G26"/>
  <c r="M26" s="1"/>
  <c r="G28"/>
  <c r="M28" s="1"/>
  <c r="G30"/>
  <c r="G33"/>
  <c r="M33" s="1"/>
  <c r="I12"/>
  <c r="I14"/>
  <c r="I16"/>
  <c r="I11" s="1"/>
  <c r="I18"/>
  <c r="I20"/>
  <c r="I22"/>
  <c r="I26"/>
  <c r="I28"/>
  <c r="I30"/>
  <c r="I33"/>
  <c r="K12"/>
  <c r="K11" s="1"/>
  <c r="K14"/>
  <c r="K16"/>
  <c r="K18"/>
  <c r="K20"/>
  <c r="K22"/>
  <c r="K26"/>
  <c r="K28"/>
  <c r="K30"/>
  <c r="K33"/>
  <c r="M12"/>
  <c r="M16"/>
  <c r="M20"/>
  <c r="M30"/>
  <c r="O12"/>
  <c r="O14"/>
  <c r="O11" s="1"/>
  <c r="O16"/>
  <c r="O18"/>
  <c r="O20"/>
  <c r="O22"/>
  <c r="O26"/>
  <c r="O28"/>
  <c r="O30"/>
  <c r="O33"/>
  <c r="Q12"/>
  <c r="Q14"/>
  <c r="Q16"/>
  <c r="Q18"/>
  <c r="Q20"/>
  <c r="Q11" s="1"/>
  <c r="Q22"/>
  <c r="Q26"/>
  <c r="Q28"/>
  <c r="Q30"/>
  <c r="Q33"/>
  <c r="V12"/>
  <c r="V11" s="1"/>
  <c r="V14"/>
  <c r="V16"/>
  <c r="V18"/>
  <c r="V20"/>
  <c r="V22"/>
  <c r="V26"/>
  <c r="V28"/>
  <c r="V30"/>
  <c r="V33"/>
  <c r="G36"/>
  <c r="G35" s="1"/>
  <c r="G38"/>
  <c r="M38" s="1"/>
  <c r="I36"/>
  <c r="I38"/>
  <c r="I35" s="1"/>
  <c r="K36"/>
  <c r="K38"/>
  <c r="K35"/>
  <c r="O36"/>
  <c r="O38"/>
  <c r="O35"/>
  <c r="Q36"/>
  <c r="Q38"/>
  <c r="Q35" s="1"/>
  <c r="V36"/>
  <c r="V38"/>
  <c r="V35"/>
  <c r="G41"/>
  <c r="G43"/>
  <c r="M43" s="1"/>
  <c r="M40" s="1"/>
  <c r="G45"/>
  <c r="G47"/>
  <c r="M47" s="1"/>
  <c r="I41"/>
  <c r="I43"/>
  <c r="I45"/>
  <c r="I47"/>
  <c r="I40"/>
  <c r="K41"/>
  <c r="K43"/>
  <c r="K40" s="1"/>
  <c r="K45"/>
  <c r="K47"/>
  <c r="M41"/>
  <c r="M45"/>
  <c r="O41"/>
  <c r="O40" s="1"/>
  <c r="O43"/>
  <c r="O45"/>
  <c r="O47"/>
  <c r="Q41"/>
  <c r="Q40" s="1"/>
  <c r="Q43"/>
  <c r="Q45"/>
  <c r="Q47"/>
  <c r="V41"/>
  <c r="V40" s="1"/>
  <c r="V43"/>
  <c r="V45"/>
  <c r="V47"/>
  <c r="G50"/>
  <c r="M50" s="1"/>
  <c r="G51"/>
  <c r="M51" s="1"/>
  <c r="G52"/>
  <c r="I50"/>
  <c r="I49" s="1"/>
  <c r="I51"/>
  <c r="I52"/>
  <c r="K50"/>
  <c r="K49" s="1"/>
  <c r="K51"/>
  <c r="K52"/>
  <c r="M52"/>
  <c r="O50"/>
  <c r="O49" s="1"/>
  <c r="O51"/>
  <c r="O52"/>
  <c r="Q50"/>
  <c r="Q49" s="1"/>
  <c r="Q51"/>
  <c r="Q52"/>
  <c r="V50"/>
  <c r="V49" s="1"/>
  <c r="V51"/>
  <c r="V52"/>
  <c r="G54"/>
  <c r="G53" s="1"/>
  <c r="I54"/>
  <c r="I53" s="1"/>
  <c r="K54"/>
  <c r="K53" s="1"/>
  <c r="O54"/>
  <c r="O53" s="1"/>
  <c r="Q54"/>
  <c r="Q53" s="1"/>
  <c r="V54"/>
  <c r="V53" s="1"/>
  <c r="G56"/>
  <c r="G55" s="1"/>
  <c r="I56"/>
  <c r="I55" s="1"/>
  <c r="K56"/>
  <c r="K55" s="1"/>
  <c r="M56"/>
  <c r="M55" s="1"/>
  <c r="O56"/>
  <c r="O55" s="1"/>
  <c r="Q56"/>
  <c r="Q55" s="1"/>
  <c r="V56"/>
  <c r="V55" s="1"/>
  <c r="G58"/>
  <c r="M58" s="1"/>
  <c r="M57" s="1"/>
  <c r="G61"/>
  <c r="G63"/>
  <c r="G65"/>
  <c r="I58"/>
  <c r="I61"/>
  <c r="I63"/>
  <c r="I65"/>
  <c r="I57" s="1"/>
  <c r="K58"/>
  <c r="K61"/>
  <c r="K63"/>
  <c r="K65"/>
  <c r="K57"/>
  <c r="M61"/>
  <c r="M63"/>
  <c r="M65"/>
  <c r="O58"/>
  <c r="O61"/>
  <c r="O63"/>
  <c r="O65"/>
  <c r="O57"/>
  <c r="Q58"/>
  <c r="Q57" s="1"/>
  <c r="Q61"/>
  <c r="Q63"/>
  <c r="Q65"/>
  <c r="V58"/>
  <c r="V57" s="1"/>
  <c r="V61"/>
  <c r="V63"/>
  <c r="V65"/>
  <c r="G67"/>
  <c r="G66"/>
  <c r="I67"/>
  <c r="I66"/>
  <c r="K67"/>
  <c r="K66"/>
  <c r="M67"/>
  <c r="M66" s="1"/>
  <c r="O67"/>
  <c r="O66"/>
  <c r="Q67"/>
  <c r="Q66"/>
  <c r="V67"/>
  <c r="V66"/>
  <c r="G70"/>
  <c r="G69" s="1"/>
  <c r="G72"/>
  <c r="M72" s="1"/>
  <c r="I70"/>
  <c r="I72"/>
  <c r="I69"/>
  <c r="K70"/>
  <c r="K72"/>
  <c r="K69" s="1"/>
  <c r="O70"/>
  <c r="O69" s="1"/>
  <c r="O72"/>
  <c r="Q70"/>
  <c r="Q69" s="1"/>
  <c r="Q72"/>
  <c r="V70"/>
  <c r="V72"/>
  <c r="V69" s="1"/>
  <c r="G74"/>
  <c r="G77"/>
  <c r="G79"/>
  <c r="G73" s="1"/>
  <c r="G81"/>
  <c r="M81" s="1"/>
  <c r="G83"/>
  <c r="M83" s="1"/>
  <c r="G85"/>
  <c r="G87"/>
  <c r="M87" s="1"/>
  <c r="G90"/>
  <c r="I74"/>
  <c r="I77"/>
  <c r="I73" s="1"/>
  <c r="I79"/>
  <c r="I81"/>
  <c r="I83"/>
  <c r="I85"/>
  <c r="I87"/>
  <c r="I90"/>
  <c r="K74"/>
  <c r="K73" s="1"/>
  <c r="K77"/>
  <c r="K79"/>
  <c r="K81"/>
  <c r="K83"/>
  <c r="K85"/>
  <c r="K87"/>
  <c r="K90"/>
  <c r="M74"/>
  <c r="M77"/>
  <c r="M85"/>
  <c r="M90"/>
  <c r="O74"/>
  <c r="O77"/>
  <c r="O79"/>
  <c r="O73" s="1"/>
  <c r="O81"/>
  <c r="O83"/>
  <c r="O85"/>
  <c r="O87"/>
  <c r="O90"/>
  <c r="Q74"/>
  <c r="Q77"/>
  <c r="Q73" s="1"/>
  <c r="Q79"/>
  <c r="Q81"/>
  <c r="Q83"/>
  <c r="Q85"/>
  <c r="Q87"/>
  <c r="Q90"/>
  <c r="V74"/>
  <c r="V77"/>
  <c r="V79"/>
  <c r="V73" s="1"/>
  <c r="V81"/>
  <c r="V83"/>
  <c r="V85"/>
  <c r="V87"/>
  <c r="V90"/>
  <c r="G92"/>
  <c r="G93"/>
  <c r="M93" s="1"/>
  <c r="G94"/>
  <c r="G95"/>
  <c r="M95" s="1"/>
  <c r="G96"/>
  <c r="M96" s="1"/>
  <c r="G97"/>
  <c r="G98"/>
  <c r="M98" s="1"/>
  <c r="G99"/>
  <c r="G100"/>
  <c r="G101"/>
  <c r="M101" s="1"/>
  <c r="G102"/>
  <c r="G91"/>
  <c r="I92"/>
  <c r="I91" s="1"/>
  <c r="I93"/>
  <c r="I94"/>
  <c r="I95"/>
  <c r="I96"/>
  <c r="I97"/>
  <c r="I98"/>
  <c r="I99"/>
  <c r="I100"/>
  <c r="I101"/>
  <c r="I102"/>
  <c r="K92"/>
  <c r="K93"/>
  <c r="K94"/>
  <c r="K95"/>
  <c r="K91" s="1"/>
  <c r="K96"/>
  <c r="K97"/>
  <c r="K98"/>
  <c r="K99"/>
  <c r="K100"/>
  <c r="K101"/>
  <c r="K102"/>
  <c r="M92"/>
  <c r="M94"/>
  <c r="M97"/>
  <c r="M99"/>
  <c r="M100"/>
  <c r="M102"/>
  <c r="O92"/>
  <c r="O93"/>
  <c r="O94"/>
  <c r="O95"/>
  <c r="O96"/>
  <c r="O97"/>
  <c r="O98"/>
  <c r="O99"/>
  <c r="O100"/>
  <c r="O101"/>
  <c r="O102"/>
  <c r="O91"/>
  <c r="Q92"/>
  <c r="Q91" s="1"/>
  <c r="Q93"/>
  <c r="Q94"/>
  <c r="Q95"/>
  <c r="Q96"/>
  <c r="Q97"/>
  <c r="Q98"/>
  <c r="Q99"/>
  <c r="Q100"/>
  <c r="Q101"/>
  <c r="Q102"/>
  <c r="V92"/>
  <c r="V93"/>
  <c r="V94"/>
  <c r="V95"/>
  <c r="V91" s="1"/>
  <c r="V96"/>
  <c r="V97"/>
  <c r="V98"/>
  <c r="V99"/>
  <c r="V100"/>
  <c r="V101"/>
  <c r="V102"/>
  <c r="G104"/>
  <c r="M104" s="1"/>
  <c r="M103" s="1"/>
  <c r="G105"/>
  <c r="G106"/>
  <c r="G107"/>
  <c r="G108"/>
  <c r="G109"/>
  <c r="G110"/>
  <c r="G103"/>
  <c r="I104"/>
  <c r="I105"/>
  <c r="I106"/>
  <c r="I107"/>
  <c r="I108"/>
  <c r="I109"/>
  <c r="I110"/>
  <c r="I103"/>
  <c r="K104"/>
  <c r="K105"/>
  <c r="K106"/>
  <c r="K107"/>
  <c r="K108"/>
  <c r="K109"/>
  <c r="K110"/>
  <c r="K103"/>
  <c r="M105"/>
  <c r="M106"/>
  <c r="M107"/>
  <c r="M108"/>
  <c r="M109"/>
  <c r="M110"/>
  <c r="O104"/>
  <c r="O105"/>
  <c r="O106"/>
  <c r="O107"/>
  <c r="O108"/>
  <c r="O109"/>
  <c r="O110"/>
  <c r="O103"/>
  <c r="Q104"/>
  <c r="Q105"/>
  <c r="Q106"/>
  <c r="Q107"/>
  <c r="Q108"/>
  <c r="Q109"/>
  <c r="Q110"/>
  <c r="Q103"/>
  <c r="V104"/>
  <c r="V105"/>
  <c r="V106"/>
  <c r="V107"/>
  <c r="V108"/>
  <c r="V109"/>
  <c r="V110"/>
  <c r="V103"/>
  <c r="AF112"/>
  <c r="G51" i="1" s="1"/>
  <c r="G9" i="16"/>
  <c r="M9" s="1"/>
  <c r="M8" s="1"/>
  <c r="G10"/>
  <c r="G8"/>
  <c r="I9"/>
  <c r="I10"/>
  <c r="I8" s="1"/>
  <c r="K9"/>
  <c r="K8" s="1"/>
  <c r="K10"/>
  <c r="M10"/>
  <c r="O9"/>
  <c r="O8" s="1"/>
  <c r="O10"/>
  <c r="Q9"/>
  <c r="Q10"/>
  <c r="Q8" s="1"/>
  <c r="V9"/>
  <c r="V10"/>
  <c r="V8"/>
  <c r="G12"/>
  <c r="AE112" s="1"/>
  <c r="G14"/>
  <c r="M14" s="1"/>
  <c r="G16"/>
  <c r="G18"/>
  <c r="M18" s="1"/>
  <c r="G20"/>
  <c r="G22"/>
  <c r="M22" s="1"/>
  <c r="G26"/>
  <c r="G28"/>
  <c r="M28" s="1"/>
  <c r="G30"/>
  <c r="M30" s="1"/>
  <c r="G33"/>
  <c r="M33" s="1"/>
  <c r="I12"/>
  <c r="I14"/>
  <c r="I16"/>
  <c r="I18"/>
  <c r="I20"/>
  <c r="I11" s="1"/>
  <c r="I22"/>
  <c r="I26"/>
  <c r="I28"/>
  <c r="I30"/>
  <c r="I33"/>
  <c r="K12"/>
  <c r="K14"/>
  <c r="K11" s="1"/>
  <c r="K16"/>
  <c r="K18"/>
  <c r="K20"/>
  <c r="K22"/>
  <c r="K26"/>
  <c r="K28"/>
  <c r="K30"/>
  <c r="K33"/>
  <c r="M16"/>
  <c r="M20"/>
  <c r="M26"/>
  <c r="O12"/>
  <c r="O11" s="1"/>
  <c r="O14"/>
  <c r="O16"/>
  <c r="O18"/>
  <c r="O20"/>
  <c r="O22"/>
  <c r="O26"/>
  <c r="O28"/>
  <c r="O30"/>
  <c r="O33"/>
  <c r="Q12"/>
  <c r="Q11" s="1"/>
  <c r="Q14"/>
  <c r="Q16"/>
  <c r="Q18"/>
  <c r="Q20"/>
  <c r="Q22"/>
  <c r="Q26"/>
  <c r="Q28"/>
  <c r="Q30"/>
  <c r="Q33"/>
  <c r="V12"/>
  <c r="V11" s="1"/>
  <c r="V14"/>
  <c r="V16"/>
  <c r="V18"/>
  <c r="V20"/>
  <c r="V22"/>
  <c r="V26"/>
  <c r="V28"/>
  <c r="V30"/>
  <c r="V33"/>
  <c r="G36"/>
  <c r="M36" s="1"/>
  <c r="M35" s="1"/>
  <c r="G38"/>
  <c r="G35"/>
  <c r="I36"/>
  <c r="I35" s="1"/>
  <c r="I38"/>
  <c r="K36"/>
  <c r="K38"/>
  <c r="K35"/>
  <c r="M38"/>
  <c r="O36"/>
  <c r="O35" s="1"/>
  <c r="O38"/>
  <c r="Q36"/>
  <c r="Q35" s="1"/>
  <c r="Q38"/>
  <c r="V36"/>
  <c r="V35" s="1"/>
  <c r="V38"/>
  <c r="G41"/>
  <c r="G40" s="1"/>
  <c r="G43"/>
  <c r="M43" s="1"/>
  <c r="M40" s="1"/>
  <c r="G45"/>
  <c r="G47"/>
  <c r="M47" s="1"/>
  <c r="I41"/>
  <c r="I40" s="1"/>
  <c r="I43"/>
  <c r="I45"/>
  <c r="I47"/>
  <c r="K41"/>
  <c r="K43"/>
  <c r="K45"/>
  <c r="K47"/>
  <c r="K40" s="1"/>
  <c r="M41"/>
  <c r="M45"/>
  <c r="O41"/>
  <c r="O43"/>
  <c r="O40" s="1"/>
  <c r="O45"/>
  <c r="O47"/>
  <c r="Q41"/>
  <c r="Q43"/>
  <c r="Q45"/>
  <c r="Q47"/>
  <c r="Q40"/>
  <c r="V41"/>
  <c r="V40" s="1"/>
  <c r="V43"/>
  <c r="V45"/>
  <c r="V47"/>
  <c r="G50"/>
  <c r="M50" s="1"/>
  <c r="G51"/>
  <c r="G52"/>
  <c r="M52" s="1"/>
  <c r="I50"/>
  <c r="I49" s="1"/>
  <c r="I51"/>
  <c r="I52"/>
  <c r="K50"/>
  <c r="K51"/>
  <c r="K52"/>
  <c r="K49" s="1"/>
  <c r="M51"/>
  <c r="O50"/>
  <c r="O51"/>
  <c r="O52"/>
  <c r="O49" s="1"/>
  <c r="Q50"/>
  <c r="Q49" s="1"/>
  <c r="Q51"/>
  <c r="Q52"/>
  <c r="V50"/>
  <c r="V51"/>
  <c r="V52"/>
  <c r="V49" s="1"/>
  <c r="G54"/>
  <c r="G53" s="1"/>
  <c r="I54"/>
  <c r="I53" s="1"/>
  <c r="K54"/>
  <c r="K53" s="1"/>
  <c r="M54"/>
  <c r="M53" s="1"/>
  <c r="O54"/>
  <c r="O53" s="1"/>
  <c r="Q54"/>
  <c r="Q53" s="1"/>
  <c r="V54"/>
  <c r="V53" s="1"/>
  <c r="G56"/>
  <c r="M56" s="1"/>
  <c r="M55" s="1"/>
  <c r="I56"/>
  <c r="I55" s="1"/>
  <c r="K56"/>
  <c r="K55" s="1"/>
  <c r="O56"/>
  <c r="O55" s="1"/>
  <c r="Q56"/>
  <c r="Q55" s="1"/>
  <c r="V56"/>
  <c r="V55" s="1"/>
  <c r="G58"/>
  <c r="M58" s="1"/>
  <c r="G61"/>
  <c r="G63"/>
  <c r="M63" s="1"/>
  <c r="G65"/>
  <c r="I58"/>
  <c r="I57" s="1"/>
  <c r="I61"/>
  <c r="I63"/>
  <c r="I65"/>
  <c r="K58"/>
  <c r="K57" s="1"/>
  <c r="K61"/>
  <c r="K63"/>
  <c r="K65"/>
  <c r="M61"/>
  <c r="M65"/>
  <c r="O58"/>
  <c r="O61"/>
  <c r="O63"/>
  <c r="O65"/>
  <c r="O57"/>
  <c r="Q58"/>
  <c r="Q61"/>
  <c r="Q57" s="1"/>
  <c r="Q63"/>
  <c r="Q65"/>
  <c r="V58"/>
  <c r="V61"/>
  <c r="V63"/>
  <c r="V65"/>
  <c r="V57"/>
  <c r="G67"/>
  <c r="M67" s="1"/>
  <c r="M66" s="1"/>
  <c r="I67"/>
  <c r="I66"/>
  <c r="K67"/>
  <c r="K66"/>
  <c r="O67"/>
  <c r="O66" s="1"/>
  <c r="Q67"/>
  <c r="Q66"/>
  <c r="V67"/>
  <c r="V66"/>
  <c r="G70"/>
  <c r="G72"/>
  <c r="M72" s="1"/>
  <c r="I70"/>
  <c r="I69" s="1"/>
  <c r="I72"/>
  <c r="K70"/>
  <c r="K69" s="1"/>
  <c r="K72"/>
  <c r="M70"/>
  <c r="O70"/>
  <c r="O69" s="1"/>
  <c r="O72"/>
  <c r="Q70"/>
  <c r="Q72"/>
  <c r="Q69"/>
  <c r="V70"/>
  <c r="V69" s="1"/>
  <c r="V72"/>
  <c r="G74"/>
  <c r="M74" s="1"/>
  <c r="G77"/>
  <c r="G79"/>
  <c r="G73" s="1"/>
  <c r="G81"/>
  <c r="G83"/>
  <c r="M83" s="1"/>
  <c r="G85"/>
  <c r="M85" s="1"/>
  <c r="G87"/>
  <c r="M87" s="1"/>
  <c r="G90"/>
  <c r="I74"/>
  <c r="I77"/>
  <c r="I73" s="1"/>
  <c r="I79"/>
  <c r="I81"/>
  <c r="I83"/>
  <c r="I85"/>
  <c r="I87"/>
  <c r="I90"/>
  <c r="K74"/>
  <c r="K77"/>
  <c r="K79"/>
  <c r="K73" s="1"/>
  <c r="K81"/>
  <c r="K83"/>
  <c r="K85"/>
  <c r="K87"/>
  <c r="K90"/>
  <c r="M77"/>
  <c r="M79"/>
  <c r="M81"/>
  <c r="M90"/>
  <c r="O74"/>
  <c r="O73" s="1"/>
  <c r="O77"/>
  <c r="O79"/>
  <c r="O81"/>
  <c r="O83"/>
  <c r="O85"/>
  <c r="O87"/>
  <c r="O90"/>
  <c r="Q74"/>
  <c r="Q73" s="1"/>
  <c r="Q77"/>
  <c r="Q79"/>
  <c r="Q81"/>
  <c r="Q83"/>
  <c r="Q85"/>
  <c r="Q87"/>
  <c r="Q90"/>
  <c r="V74"/>
  <c r="V77"/>
  <c r="V79"/>
  <c r="V81"/>
  <c r="V83"/>
  <c r="V73" s="1"/>
  <c r="V85"/>
  <c r="V87"/>
  <c r="V90"/>
  <c r="G92"/>
  <c r="M92" s="1"/>
  <c r="G93"/>
  <c r="G94"/>
  <c r="G95"/>
  <c r="M95" s="1"/>
  <c r="G96"/>
  <c r="G97"/>
  <c r="G91" s="1"/>
  <c r="G98"/>
  <c r="M98" s="1"/>
  <c r="G99"/>
  <c r="G100"/>
  <c r="M100" s="1"/>
  <c r="G101"/>
  <c r="G102"/>
  <c r="I92"/>
  <c r="I93"/>
  <c r="I91" s="1"/>
  <c r="I94"/>
  <c r="I95"/>
  <c r="I96"/>
  <c r="I97"/>
  <c r="I98"/>
  <c r="I99"/>
  <c r="I100"/>
  <c r="I101"/>
  <c r="I102"/>
  <c r="K92"/>
  <c r="K93"/>
  <c r="K94"/>
  <c r="K95"/>
  <c r="K96"/>
  <c r="K97"/>
  <c r="K91" s="1"/>
  <c r="K98"/>
  <c r="K99"/>
  <c r="K100"/>
  <c r="K101"/>
  <c r="K102"/>
  <c r="M93"/>
  <c r="M94"/>
  <c r="M96"/>
  <c r="M99"/>
  <c r="M101"/>
  <c r="M102"/>
  <c r="O92"/>
  <c r="O93"/>
  <c r="O94"/>
  <c r="O95"/>
  <c r="O96"/>
  <c r="O97"/>
  <c r="O91" s="1"/>
  <c r="O98"/>
  <c r="O99"/>
  <c r="O100"/>
  <c r="O101"/>
  <c r="O102"/>
  <c r="Q92"/>
  <c r="Q93"/>
  <c r="Q91" s="1"/>
  <c r="Q94"/>
  <c r="Q95"/>
  <c r="Q96"/>
  <c r="Q97"/>
  <c r="Q98"/>
  <c r="Q99"/>
  <c r="Q100"/>
  <c r="Q101"/>
  <c r="Q102"/>
  <c r="V92"/>
  <c r="V93"/>
  <c r="V94"/>
  <c r="V95"/>
  <c r="V96"/>
  <c r="V97"/>
  <c r="V91" s="1"/>
  <c r="V98"/>
  <c r="V99"/>
  <c r="V100"/>
  <c r="V101"/>
  <c r="V102"/>
  <c r="G104"/>
  <c r="G105"/>
  <c r="M105" s="1"/>
  <c r="M103" s="1"/>
  <c r="G106"/>
  <c r="G107"/>
  <c r="G108"/>
  <c r="G109"/>
  <c r="G110"/>
  <c r="I104"/>
  <c r="I105"/>
  <c r="I103" s="1"/>
  <c r="I106"/>
  <c r="I107"/>
  <c r="I108"/>
  <c r="I109"/>
  <c r="I110"/>
  <c r="K104"/>
  <c r="K105"/>
  <c r="K103" s="1"/>
  <c r="K106"/>
  <c r="K107"/>
  <c r="K108"/>
  <c r="K109"/>
  <c r="K110"/>
  <c r="M104"/>
  <c r="M106"/>
  <c r="M107"/>
  <c r="M108"/>
  <c r="M109"/>
  <c r="M110"/>
  <c r="O104"/>
  <c r="O105"/>
  <c r="O103" s="1"/>
  <c r="O106"/>
  <c r="O107"/>
  <c r="O108"/>
  <c r="O109"/>
  <c r="O110"/>
  <c r="Q104"/>
  <c r="Q105"/>
  <c r="Q103" s="1"/>
  <c r="Q106"/>
  <c r="Q107"/>
  <c r="Q108"/>
  <c r="Q109"/>
  <c r="Q110"/>
  <c r="V104"/>
  <c r="V105"/>
  <c r="V103" s="1"/>
  <c r="V106"/>
  <c r="V107"/>
  <c r="V108"/>
  <c r="V109"/>
  <c r="V110"/>
  <c r="AF112"/>
  <c r="G48" i="1" s="1"/>
  <c r="G9" i="15"/>
  <c r="AE112" s="1"/>
  <c r="G10"/>
  <c r="I9"/>
  <c r="I8" s="1"/>
  <c r="I10"/>
  <c r="K9"/>
  <c r="K8" s="1"/>
  <c r="K10"/>
  <c r="M10"/>
  <c r="O9"/>
  <c r="O10"/>
  <c r="O8"/>
  <c r="Q9"/>
  <c r="Q8" s="1"/>
  <c r="Q10"/>
  <c r="V9"/>
  <c r="V10"/>
  <c r="V8"/>
  <c r="G12"/>
  <c r="G14"/>
  <c r="G11" s="1"/>
  <c r="G16"/>
  <c r="M16" s="1"/>
  <c r="G18"/>
  <c r="M18" s="1"/>
  <c r="G20"/>
  <c r="G22"/>
  <c r="M22" s="1"/>
  <c r="G26"/>
  <c r="G28"/>
  <c r="M28" s="1"/>
  <c r="G30"/>
  <c r="G33"/>
  <c r="M33" s="1"/>
  <c r="I12"/>
  <c r="I14"/>
  <c r="I16"/>
  <c r="I18"/>
  <c r="I20"/>
  <c r="I11" s="1"/>
  <c r="I22"/>
  <c r="I26"/>
  <c r="I28"/>
  <c r="I30"/>
  <c r="I33"/>
  <c r="K12"/>
  <c r="K14"/>
  <c r="K11" s="1"/>
  <c r="K16"/>
  <c r="K18"/>
  <c r="K20"/>
  <c r="K22"/>
  <c r="K26"/>
  <c r="K28"/>
  <c r="K30"/>
  <c r="K33"/>
  <c r="M12"/>
  <c r="M20"/>
  <c r="M26"/>
  <c r="M30"/>
  <c r="O12"/>
  <c r="O11" s="1"/>
  <c r="O14"/>
  <c r="O16"/>
  <c r="O18"/>
  <c r="O20"/>
  <c r="O22"/>
  <c r="O26"/>
  <c r="O28"/>
  <c r="O30"/>
  <c r="O33"/>
  <c r="Q12"/>
  <c r="Q14"/>
  <c r="Q16"/>
  <c r="Q11" s="1"/>
  <c r="Q18"/>
  <c r="Q20"/>
  <c r="Q22"/>
  <c r="Q26"/>
  <c r="Q28"/>
  <c r="Q30"/>
  <c r="Q33"/>
  <c r="V12"/>
  <c r="V11" s="1"/>
  <c r="V14"/>
  <c r="V16"/>
  <c r="V18"/>
  <c r="V20"/>
  <c r="V22"/>
  <c r="V26"/>
  <c r="V28"/>
  <c r="V30"/>
  <c r="V33"/>
  <c r="G36"/>
  <c r="M36" s="1"/>
  <c r="M35" s="1"/>
  <c r="G38"/>
  <c r="G35"/>
  <c r="I36"/>
  <c r="I38"/>
  <c r="I35" s="1"/>
  <c r="K36"/>
  <c r="K35" s="1"/>
  <c r="K38"/>
  <c r="M38"/>
  <c r="O36"/>
  <c r="O35" s="1"/>
  <c r="O38"/>
  <c r="Q36"/>
  <c r="Q35" s="1"/>
  <c r="Q38"/>
  <c r="V36"/>
  <c r="V38"/>
  <c r="V35"/>
  <c r="G41"/>
  <c r="G40" s="1"/>
  <c r="G43"/>
  <c r="G45"/>
  <c r="G47"/>
  <c r="M47" s="1"/>
  <c r="I41"/>
  <c r="I40" s="1"/>
  <c r="I43"/>
  <c r="I45"/>
  <c r="I47"/>
  <c r="K41"/>
  <c r="K40" s="1"/>
  <c r="K43"/>
  <c r="K45"/>
  <c r="K47"/>
  <c r="M41"/>
  <c r="M43"/>
  <c r="M45"/>
  <c r="O41"/>
  <c r="O43"/>
  <c r="O45"/>
  <c r="O47"/>
  <c r="O40" s="1"/>
  <c r="Q41"/>
  <c r="Q43"/>
  <c r="Q45"/>
  <c r="Q47"/>
  <c r="Q40"/>
  <c r="V41"/>
  <c r="V40" s="1"/>
  <c r="V43"/>
  <c r="V45"/>
  <c r="V47"/>
  <c r="G50"/>
  <c r="G49" s="1"/>
  <c r="G51"/>
  <c r="G52"/>
  <c r="M52" s="1"/>
  <c r="I50"/>
  <c r="I49" s="1"/>
  <c r="I51"/>
  <c r="I52"/>
  <c r="K50"/>
  <c r="K49" s="1"/>
  <c r="K51"/>
  <c r="K52"/>
  <c r="M50"/>
  <c r="M51"/>
  <c r="O50"/>
  <c r="O49" s="1"/>
  <c r="O51"/>
  <c r="O52"/>
  <c r="Q50"/>
  <c r="Q49" s="1"/>
  <c r="Q51"/>
  <c r="Q52"/>
  <c r="V50"/>
  <c r="V49" s="1"/>
  <c r="V51"/>
  <c r="V52"/>
  <c r="G54"/>
  <c r="M54" s="1"/>
  <c r="M53" s="1"/>
  <c r="I54"/>
  <c r="I53" s="1"/>
  <c r="K54"/>
  <c r="K53" s="1"/>
  <c r="O54"/>
  <c r="O53" s="1"/>
  <c r="Q54"/>
  <c r="Q53" s="1"/>
  <c r="V54"/>
  <c r="V53" s="1"/>
  <c r="G56"/>
  <c r="G55" s="1"/>
  <c r="I56"/>
  <c r="I55" s="1"/>
  <c r="K56"/>
  <c r="K55" s="1"/>
  <c r="O56"/>
  <c r="O55" s="1"/>
  <c r="Q56"/>
  <c r="Q55" s="1"/>
  <c r="V56"/>
  <c r="V55" s="1"/>
  <c r="G58"/>
  <c r="M58" s="1"/>
  <c r="G61"/>
  <c r="G63"/>
  <c r="M63" s="1"/>
  <c r="G65"/>
  <c r="G57"/>
  <c r="I58"/>
  <c r="I57" s="1"/>
  <c r="I61"/>
  <c r="I63"/>
  <c r="I65"/>
  <c r="K58"/>
  <c r="K57" s="1"/>
  <c r="K61"/>
  <c r="K63"/>
  <c r="K65"/>
  <c r="M61"/>
  <c r="M65"/>
  <c r="O58"/>
  <c r="O57" s="1"/>
  <c r="O61"/>
  <c r="O63"/>
  <c r="O65"/>
  <c r="Q58"/>
  <c r="Q61"/>
  <c r="Q63"/>
  <c r="Q65"/>
  <c r="Q57" s="1"/>
  <c r="V58"/>
  <c r="V61"/>
  <c r="V63"/>
  <c r="V65"/>
  <c r="V57"/>
  <c r="G67"/>
  <c r="M67" s="1"/>
  <c r="M66" s="1"/>
  <c r="G66"/>
  <c r="I67"/>
  <c r="I66" s="1"/>
  <c r="K67"/>
  <c r="K66"/>
  <c r="O67"/>
  <c r="O66"/>
  <c r="Q67"/>
  <c r="Q66" s="1"/>
  <c r="V67"/>
  <c r="V66"/>
  <c r="G70"/>
  <c r="G72"/>
  <c r="G69" s="1"/>
  <c r="I70"/>
  <c r="I69" s="1"/>
  <c r="I72"/>
  <c r="K70"/>
  <c r="K72"/>
  <c r="K69" s="1"/>
  <c r="M70"/>
  <c r="O70"/>
  <c r="O69" s="1"/>
  <c r="O72"/>
  <c r="Q70"/>
  <c r="Q72"/>
  <c r="Q69"/>
  <c r="V70"/>
  <c r="V72"/>
  <c r="V69" s="1"/>
  <c r="G74"/>
  <c r="M74" s="1"/>
  <c r="G77"/>
  <c r="G79"/>
  <c r="M79" s="1"/>
  <c r="G81"/>
  <c r="G83"/>
  <c r="G73" s="1"/>
  <c r="G85"/>
  <c r="G87"/>
  <c r="M87" s="1"/>
  <c r="G90"/>
  <c r="M90" s="1"/>
  <c r="I74"/>
  <c r="I77"/>
  <c r="I73" s="1"/>
  <c r="I79"/>
  <c r="I81"/>
  <c r="I83"/>
  <c r="I85"/>
  <c r="I87"/>
  <c r="I90"/>
  <c r="K74"/>
  <c r="K77"/>
  <c r="K79"/>
  <c r="K73" s="1"/>
  <c r="K81"/>
  <c r="K83"/>
  <c r="K85"/>
  <c r="K87"/>
  <c r="K90"/>
  <c r="M77"/>
  <c r="M81"/>
  <c r="M83"/>
  <c r="M85"/>
  <c r="O74"/>
  <c r="O77"/>
  <c r="O79"/>
  <c r="O73" s="1"/>
  <c r="O81"/>
  <c r="O83"/>
  <c r="O85"/>
  <c r="O87"/>
  <c r="O90"/>
  <c r="Q74"/>
  <c r="Q77"/>
  <c r="Q73" s="1"/>
  <c r="Q79"/>
  <c r="Q81"/>
  <c r="Q83"/>
  <c r="Q85"/>
  <c r="Q87"/>
  <c r="Q90"/>
  <c r="V74"/>
  <c r="V73" s="1"/>
  <c r="V77"/>
  <c r="V79"/>
  <c r="V81"/>
  <c r="V83"/>
  <c r="V85"/>
  <c r="V87"/>
  <c r="V90"/>
  <c r="G92"/>
  <c r="M92" s="1"/>
  <c r="G93"/>
  <c r="G94"/>
  <c r="G95"/>
  <c r="G96"/>
  <c r="G97"/>
  <c r="M97" s="1"/>
  <c r="G98"/>
  <c r="M98" s="1"/>
  <c r="G99"/>
  <c r="M99" s="1"/>
  <c r="G100"/>
  <c r="M100" s="1"/>
  <c r="G101"/>
  <c r="G102"/>
  <c r="I92"/>
  <c r="I93"/>
  <c r="I94"/>
  <c r="I95"/>
  <c r="I91" s="1"/>
  <c r="I96"/>
  <c r="I97"/>
  <c r="I98"/>
  <c r="I99"/>
  <c r="I100"/>
  <c r="I101"/>
  <c r="I102"/>
  <c r="K92"/>
  <c r="K91" s="1"/>
  <c r="K93"/>
  <c r="K94"/>
  <c r="K95"/>
  <c r="K96"/>
  <c r="K97"/>
  <c r="K98"/>
  <c r="K99"/>
  <c r="K100"/>
  <c r="K101"/>
  <c r="K102"/>
  <c r="M93"/>
  <c r="M94"/>
  <c r="M95"/>
  <c r="M96"/>
  <c r="M101"/>
  <c r="M102"/>
  <c r="O92"/>
  <c r="O91" s="1"/>
  <c r="O93"/>
  <c r="O94"/>
  <c r="O95"/>
  <c r="O96"/>
  <c r="O97"/>
  <c r="O98"/>
  <c r="O99"/>
  <c r="O100"/>
  <c r="O101"/>
  <c r="O102"/>
  <c r="Q92"/>
  <c r="Q93"/>
  <c r="Q94"/>
  <c r="Q95"/>
  <c r="Q96"/>
  <c r="Q97"/>
  <c r="Q98"/>
  <c r="Q99"/>
  <c r="Q100"/>
  <c r="Q101"/>
  <c r="Q102"/>
  <c r="Q91"/>
  <c r="V92"/>
  <c r="V91" s="1"/>
  <c r="V93"/>
  <c r="V94"/>
  <c r="V95"/>
  <c r="V96"/>
  <c r="V97"/>
  <c r="V98"/>
  <c r="V99"/>
  <c r="V100"/>
  <c r="V101"/>
  <c r="V102"/>
  <c r="G104"/>
  <c r="G105"/>
  <c r="G103" s="1"/>
  <c r="G106"/>
  <c r="G107"/>
  <c r="G108"/>
  <c r="M108" s="1"/>
  <c r="G109"/>
  <c r="G110"/>
  <c r="I104"/>
  <c r="I105"/>
  <c r="I103" s="1"/>
  <c r="I106"/>
  <c r="I107"/>
  <c r="I108"/>
  <c r="I109"/>
  <c r="I110"/>
  <c r="K104"/>
  <c r="K105"/>
  <c r="K103" s="1"/>
  <c r="K106"/>
  <c r="K107"/>
  <c r="K108"/>
  <c r="K109"/>
  <c r="K110"/>
  <c r="M104"/>
  <c r="M105"/>
  <c r="M103" s="1"/>
  <c r="M106"/>
  <c r="M107"/>
  <c r="M109"/>
  <c r="M110"/>
  <c r="O104"/>
  <c r="O105"/>
  <c r="O103" s="1"/>
  <c r="O106"/>
  <c r="O107"/>
  <c r="O108"/>
  <c r="O109"/>
  <c r="O110"/>
  <c r="Q104"/>
  <c r="Q105"/>
  <c r="Q103" s="1"/>
  <c r="Q106"/>
  <c r="Q107"/>
  <c r="Q108"/>
  <c r="Q109"/>
  <c r="Q110"/>
  <c r="V104"/>
  <c r="V105"/>
  <c r="V103" s="1"/>
  <c r="V106"/>
  <c r="V107"/>
  <c r="V108"/>
  <c r="V109"/>
  <c r="V110"/>
  <c r="AF112"/>
  <c r="G47" i="1" s="1"/>
  <c r="G9" i="14"/>
  <c r="M9" s="1"/>
  <c r="M8" s="1"/>
  <c r="G10"/>
  <c r="M10" s="1"/>
  <c r="I9"/>
  <c r="I10"/>
  <c r="I8" s="1"/>
  <c r="K9"/>
  <c r="K10"/>
  <c r="K8"/>
  <c r="O9"/>
  <c r="O10"/>
  <c r="O8"/>
  <c r="Q9"/>
  <c r="Q10"/>
  <c r="Q8" s="1"/>
  <c r="V9"/>
  <c r="V8" s="1"/>
  <c r="V10"/>
  <c r="G12"/>
  <c r="G14"/>
  <c r="G11" s="1"/>
  <c r="G16"/>
  <c r="G18"/>
  <c r="M18" s="1"/>
  <c r="G20"/>
  <c r="M20" s="1"/>
  <c r="G22"/>
  <c r="M22" s="1"/>
  <c r="G26"/>
  <c r="G28"/>
  <c r="M28" s="1"/>
  <c r="G30"/>
  <c r="G33"/>
  <c r="M33" s="1"/>
  <c r="I12"/>
  <c r="I11" s="1"/>
  <c r="I14"/>
  <c r="I16"/>
  <c r="I18"/>
  <c r="I20"/>
  <c r="I22"/>
  <c r="I26"/>
  <c r="I28"/>
  <c r="I30"/>
  <c r="I33"/>
  <c r="K12"/>
  <c r="K14"/>
  <c r="K11" s="1"/>
  <c r="K16"/>
  <c r="K18"/>
  <c r="K20"/>
  <c r="K22"/>
  <c r="K26"/>
  <c r="K28"/>
  <c r="K30"/>
  <c r="K33"/>
  <c r="M12"/>
  <c r="M16"/>
  <c r="M26"/>
  <c r="M30"/>
  <c r="O12"/>
  <c r="O11" s="1"/>
  <c r="O14"/>
  <c r="O16"/>
  <c r="O18"/>
  <c r="O20"/>
  <c r="O22"/>
  <c r="O26"/>
  <c r="O28"/>
  <c r="O30"/>
  <c r="O33"/>
  <c r="Q12"/>
  <c r="Q14"/>
  <c r="Q16"/>
  <c r="Q18"/>
  <c r="Q20"/>
  <c r="Q11" s="1"/>
  <c r="Q22"/>
  <c r="Q26"/>
  <c r="Q28"/>
  <c r="Q30"/>
  <c r="Q33"/>
  <c r="V12"/>
  <c r="V14"/>
  <c r="V11" s="1"/>
  <c r="V16"/>
  <c r="V18"/>
  <c r="V20"/>
  <c r="V22"/>
  <c r="V26"/>
  <c r="V28"/>
  <c r="V30"/>
  <c r="V33"/>
  <c r="G36"/>
  <c r="M36" s="1"/>
  <c r="M35" s="1"/>
  <c r="G38"/>
  <c r="G35"/>
  <c r="I36"/>
  <c r="I38"/>
  <c r="I35" s="1"/>
  <c r="K36"/>
  <c r="K35" s="1"/>
  <c r="K38"/>
  <c r="M38"/>
  <c r="O36"/>
  <c r="O38"/>
  <c r="O35"/>
  <c r="Q36"/>
  <c r="Q35" s="1"/>
  <c r="Q38"/>
  <c r="V36"/>
  <c r="V38"/>
  <c r="V35"/>
  <c r="G41"/>
  <c r="G40" s="1"/>
  <c r="G43"/>
  <c r="M43" s="1"/>
  <c r="G45"/>
  <c r="G47"/>
  <c r="I41"/>
  <c r="I43"/>
  <c r="I45"/>
  <c r="I47"/>
  <c r="I40"/>
  <c r="K41"/>
  <c r="K40" s="1"/>
  <c r="K43"/>
  <c r="K45"/>
  <c r="K47"/>
  <c r="M41"/>
  <c r="M45"/>
  <c r="M47"/>
  <c r="O41"/>
  <c r="O43"/>
  <c r="O40" s="1"/>
  <c r="O45"/>
  <c r="O47"/>
  <c r="Q41"/>
  <c r="Q40" s="1"/>
  <c r="Q43"/>
  <c r="Q45"/>
  <c r="Q47"/>
  <c r="V41"/>
  <c r="V43"/>
  <c r="V45"/>
  <c r="V47"/>
  <c r="V40" s="1"/>
  <c r="G50"/>
  <c r="G49" s="1"/>
  <c r="G51"/>
  <c r="G52"/>
  <c r="I50"/>
  <c r="I51"/>
  <c r="I52"/>
  <c r="I49" s="1"/>
  <c r="K50"/>
  <c r="K49" s="1"/>
  <c r="K51"/>
  <c r="K52"/>
  <c r="M50"/>
  <c r="M51"/>
  <c r="M52"/>
  <c r="M49" s="1"/>
  <c r="O50"/>
  <c r="O49" s="1"/>
  <c r="O51"/>
  <c r="O52"/>
  <c r="Q50"/>
  <c r="Q51"/>
  <c r="Q52"/>
  <c r="Q49" s="1"/>
  <c r="V50"/>
  <c r="V49" s="1"/>
  <c r="V51"/>
  <c r="V52"/>
  <c r="G54"/>
  <c r="G53" s="1"/>
  <c r="I54"/>
  <c r="I53" s="1"/>
  <c r="K54"/>
  <c r="K53" s="1"/>
  <c r="O54"/>
  <c r="O53" s="1"/>
  <c r="Q54"/>
  <c r="Q53" s="1"/>
  <c r="V54"/>
  <c r="V53" s="1"/>
  <c r="G56"/>
  <c r="G55" s="1"/>
  <c r="I56"/>
  <c r="I55" s="1"/>
  <c r="K56"/>
  <c r="K55" s="1"/>
  <c r="O56"/>
  <c r="O55" s="1"/>
  <c r="Q56"/>
  <c r="Q55" s="1"/>
  <c r="V56"/>
  <c r="V55" s="1"/>
  <c r="G58"/>
  <c r="G61"/>
  <c r="G63"/>
  <c r="M63" s="1"/>
  <c r="G65"/>
  <c r="G57"/>
  <c r="I58"/>
  <c r="I57" s="1"/>
  <c r="I61"/>
  <c r="I63"/>
  <c r="I65"/>
  <c r="K58"/>
  <c r="K61"/>
  <c r="K63"/>
  <c r="K65"/>
  <c r="K57"/>
  <c r="M58"/>
  <c r="M61"/>
  <c r="M65"/>
  <c r="O58"/>
  <c r="O57" s="1"/>
  <c r="O61"/>
  <c r="O63"/>
  <c r="O65"/>
  <c r="Q58"/>
  <c r="Q61"/>
  <c r="Q57" s="1"/>
  <c r="Q63"/>
  <c r="Q65"/>
  <c r="V58"/>
  <c r="V57" s="1"/>
  <c r="V61"/>
  <c r="V63"/>
  <c r="V65"/>
  <c r="G67"/>
  <c r="M67" s="1"/>
  <c r="M66" s="1"/>
  <c r="G66"/>
  <c r="I67"/>
  <c r="I66"/>
  <c r="K67"/>
  <c r="K66" s="1"/>
  <c r="O67"/>
  <c r="O66"/>
  <c r="Q67"/>
  <c r="Q66"/>
  <c r="V67"/>
  <c r="V66" s="1"/>
  <c r="G70"/>
  <c r="G72"/>
  <c r="G69" s="1"/>
  <c r="I70"/>
  <c r="I72"/>
  <c r="I69"/>
  <c r="K70"/>
  <c r="K69" s="1"/>
  <c r="K72"/>
  <c r="M70"/>
  <c r="O70"/>
  <c r="O72"/>
  <c r="O69" s="1"/>
  <c r="Q70"/>
  <c r="Q72"/>
  <c r="Q69"/>
  <c r="V70"/>
  <c r="V69" s="1"/>
  <c r="V72"/>
  <c r="G74"/>
  <c r="M74" s="1"/>
  <c r="G77"/>
  <c r="M77" s="1"/>
  <c r="G79"/>
  <c r="M79" s="1"/>
  <c r="G81"/>
  <c r="G83"/>
  <c r="M83" s="1"/>
  <c r="G85"/>
  <c r="G87"/>
  <c r="G90"/>
  <c r="G73"/>
  <c r="I74"/>
  <c r="I77"/>
  <c r="I79"/>
  <c r="I81"/>
  <c r="I83"/>
  <c r="I85"/>
  <c r="I87"/>
  <c r="I90"/>
  <c r="I73" s="1"/>
  <c r="K74"/>
  <c r="K77"/>
  <c r="K79"/>
  <c r="K73" s="1"/>
  <c r="K81"/>
  <c r="K83"/>
  <c r="K85"/>
  <c r="K87"/>
  <c r="K90"/>
  <c r="M81"/>
  <c r="M85"/>
  <c r="M87"/>
  <c r="M90"/>
  <c r="O74"/>
  <c r="O77"/>
  <c r="O79"/>
  <c r="O73" s="1"/>
  <c r="O81"/>
  <c r="O83"/>
  <c r="O85"/>
  <c r="O87"/>
  <c r="O90"/>
  <c r="Q74"/>
  <c r="Q77"/>
  <c r="Q73" s="1"/>
  <c r="Q79"/>
  <c r="Q81"/>
  <c r="Q83"/>
  <c r="Q85"/>
  <c r="Q87"/>
  <c r="Q90"/>
  <c r="V74"/>
  <c r="V77"/>
  <c r="V79"/>
  <c r="V73" s="1"/>
  <c r="V81"/>
  <c r="V83"/>
  <c r="V85"/>
  <c r="V87"/>
  <c r="V90"/>
  <c r="G92"/>
  <c r="M92" s="1"/>
  <c r="G93"/>
  <c r="M93" s="1"/>
  <c r="G94"/>
  <c r="M94" s="1"/>
  <c r="G95"/>
  <c r="G96"/>
  <c r="G97"/>
  <c r="G98"/>
  <c r="G99"/>
  <c r="M99" s="1"/>
  <c r="G100"/>
  <c r="M100" s="1"/>
  <c r="G101"/>
  <c r="M101" s="1"/>
  <c r="G102"/>
  <c r="M102" s="1"/>
  <c r="I92"/>
  <c r="I93"/>
  <c r="I94"/>
  <c r="I95"/>
  <c r="I96"/>
  <c r="I97"/>
  <c r="I91" s="1"/>
  <c r="I98"/>
  <c r="I99"/>
  <c r="I100"/>
  <c r="I101"/>
  <c r="I102"/>
  <c r="K92"/>
  <c r="K93"/>
  <c r="K91" s="1"/>
  <c r="K94"/>
  <c r="K95"/>
  <c r="K96"/>
  <c r="K97"/>
  <c r="K98"/>
  <c r="K99"/>
  <c r="K100"/>
  <c r="K101"/>
  <c r="K102"/>
  <c r="M95"/>
  <c r="M96"/>
  <c r="M97"/>
  <c r="M98"/>
  <c r="O92"/>
  <c r="O93"/>
  <c r="O91" s="1"/>
  <c r="O94"/>
  <c r="O95"/>
  <c r="O96"/>
  <c r="O97"/>
  <c r="O98"/>
  <c r="O99"/>
  <c r="O100"/>
  <c r="O101"/>
  <c r="O102"/>
  <c r="Q92"/>
  <c r="Q93"/>
  <c r="Q94"/>
  <c r="Q95"/>
  <c r="Q96"/>
  <c r="Q97"/>
  <c r="Q91" s="1"/>
  <c r="Q98"/>
  <c r="Q99"/>
  <c r="Q100"/>
  <c r="Q101"/>
  <c r="Q102"/>
  <c r="V92"/>
  <c r="V93"/>
  <c r="V91" s="1"/>
  <c r="V94"/>
  <c r="V95"/>
  <c r="V96"/>
  <c r="V97"/>
  <c r="V98"/>
  <c r="V99"/>
  <c r="V100"/>
  <c r="V101"/>
  <c r="V102"/>
  <c r="G104"/>
  <c r="G105"/>
  <c r="G106"/>
  <c r="G107"/>
  <c r="G103" s="1"/>
  <c r="G108"/>
  <c r="G109"/>
  <c r="M109" s="1"/>
  <c r="G110"/>
  <c r="I104"/>
  <c r="I105"/>
  <c r="I106"/>
  <c r="I107"/>
  <c r="I103" s="1"/>
  <c r="I108"/>
  <c r="I109"/>
  <c r="I110"/>
  <c r="K104"/>
  <c r="K105"/>
  <c r="K106"/>
  <c r="K107"/>
  <c r="K103" s="1"/>
  <c r="K108"/>
  <c r="K109"/>
  <c r="K110"/>
  <c r="M104"/>
  <c r="M105"/>
  <c r="M106"/>
  <c r="M107"/>
  <c r="M108"/>
  <c r="M110"/>
  <c r="O104"/>
  <c r="O105"/>
  <c r="O106"/>
  <c r="O107"/>
  <c r="O103" s="1"/>
  <c r="O108"/>
  <c r="O109"/>
  <c r="O110"/>
  <c r="Q104"/>
  <c r="Q105"/>
  <c r="Q106"/>
  <c r="Q107"/>
  <c r="Q103" s="1"/>
  <c r="Q108"/>
  <c r="Q109"/>
  <c r="Q110"/>
  <c r="V104"/>
  <c r="V105"/>
  <c r="V106"/>
  <c r="V107"/>
  <c r="V103" s="1"/>
  <c r="V108"/>
  <c r="V109"/>
  <c r="V110"/>
  <c r="AF112"/>
  <c r="G44" i="1" s="1"/>
  <c r="G9" i="13"/>
  <c r="M9" s="1"/>
  <c r="M8" s="1"/>
  <c r="G10"/>
  <c r="G8"/>
  <c r="I9"/>
  <c r="I8" s="1"/>
  <c r="I10"/>
  <c r="K9"/>
  <c r="K10"/>
  <c r="K8"/>
  <c r="M10"/>
  <c r="O9"/>
  <c r="O10"/>
  <c r="O8"/>
  <c r="Q9"/>
  <c r="Q10"/>
  <c r="Q8" s="1"/>
  <c r="V9"/>
  <c r="V8" s="1"/>
  <c r="V10"/>
  <c r="G12"/>
  <c r="G14"/>
  <c r="G11" s="1"/>
  <c r="G16"/>
  <c r="G18"/>
  <c r="M18" s="1"/>
  <c r="G20"/>
  <c r="G22"/>
  <c r="AE112" s="1"/>
  <c r="G26"/>
  <c r="M26" s="1"/>
  <c r="G28"/>
  <c r="M28" s="1"/>
  <c r="G30"/>
  <c r="G33"/>
  <c r="M33" s="1"/>
  <c r="I12"/>
  <c r="I14"/>
  <c r="I16"/>
  <c r="I18"/>
  <c r="I20"/>
  <c r="I22"/>
  <c r="I26"/>
  <c r="I28"/>
  <c r="I30"/>
  <c r="I33"/>
  <c r="I11"/>
  <c r="K12"/>
  <c r="K11" s="1"/>
  <c r="K14"/>
  <c r="K16"/>
  <c r="K18"/>
  <c r="K20"/>
  <c r="K22"/>
  <c r="K26"/>
  <c r="K28"/>
  <c r="K30"/>
  <c r="K33"/>
  <c r="M12"/>
  <c r="M16"/>
  <c r="M20"/>
  <c r="M30"/>
  <c r="O12"/>
  <c r="O14"/>
  <c r="O11" s="1"/>
  <c r="O16"/>
  <c r="O18"/>
  <c r="O20"/>
  <c r="O22"/>
  <c r="O26"/>
  <c r="O28"/>
  <c r="O30"/>
  <c r="O33"/>
  <c r="Q12"/>
  <c r="Q14"/>
  <c r="Q16"/>
  <c r="Q18"/>
  <c r="Q20"/>
  <c r="Q11" s="1"/>
  <c r="Q22"/>
  <c r="Q26"/>
  <c r="Q28"/>
  <c r="Q30"/>
  <c r="Q33"/>
  <c r="V12"/>
  <c r="V11" s="1"/>
  <c r="V14"/>
  <c r="V16"/>
  <c r="V18"/>
  <c r="V20"/>
  <c r="V22"/>
  <c r="V26"/>
  <c r="V28"/>
  <c r="V30"/>
  <c r="V33"/>
  <c r="G36"/>
  <c r="M36" s="1"/>
  <c r="G38"/>
  <c r="M38" s="1"/>
  <c r="I36"/>
  <c r="I38"/>
  <c r="I35" s="1"/>
  <c r="K36"/>
  <c r="K38"/>
  <c r="K35"/>
  <c r="O36"/>
  <c r="O38"/>
  <c r="O35"/>
  <c r="Q36"/>
  <c r="Q38"/>
  <c r="Q35" s="1"/>
  <c r="V36"/>
  <c r="V38"/>
  <c r="V35"/>
  <c r="G41"/>
  <c r="G43"/>
  <c r="M43" s="1"/>
  <c r="G45"/>
  <c r="G47"/>
  <c r="M47" s="1"/>
  <c r="I41"/>
  <c r="I43"/>
  <c r="I45"/>
  <c r="I47"/>
  <c r="I40"/>
  <c r="K41"/>
  <c r="K40" s="1"/>
  <c r="K43"/>
  <c r="K45"/>
  <c r="K47"/>
  <c r="M41"/>
  <c r="M45"/>
  <c r="O41"/>
  <c r="O40" s="1"/>
  <c r="O43"/>
  <c r="O45"/>
  <c r="O47"/>
  <c r="Q41"/>
  <c r="Q40" s="1"/>
  <c r="Q43"/>
  <c r="Q45"/>
  <c r="Q47"/>
  <c r="V41"/>
  <c r="V43"/>
  <c r="V40" s="1"/>
  <c r="V45"/>
  <c r="V47"/>
  <c r="G50"/>
  <c r="M50" s="1"/>
  <c r="M49" s="1"/>
  <c r="G51"/>
  <c r="M51" s="1"/>
  <c r="G52"/>
  <c r="I50"/>
  <c r="I49" s="1"/>
  <c r="I51"/>
  <c r="I52"/>
  <c r="K50"/>
  <c r="K49" s="1"/>
  <c r="K51"/>
  <c r="K52"/>
  <c r="M52"/>
  <c r="O50"/>
  <c r="O49" s="1"/>
  <c r="O51"/>
  <c r="O52"/>
  <c r="Q50"/>
  <c r="Q49" s="1"/>
  <c r="Q51"/>
  <c r="Q52"/>
  <c r="V50"/>
  <c r="V49" s="1"/>
  <c r="V51"/>
  <c r="V52"/>
  <c r="G54"/>
  <c r="G53" s="1"/>
  <c r="I54"/>
  <c r="I53" s="1"/>
  <c r="K54"/>
  <c r="K53" s="1"/>
  <c r="O54"/>
  <c r="O53" s="1"/>
  <c r="Q54"/>
  <c r="Q53" s="1"/>
  <c r="V54"/>
  <c r="V53" s="1"/>
  <c r="G56"/>
  <c r="G55" s="1"/>
  <c r="I56"/>
  <c r="I55" s="1"/>
  <c r="K56"/>
  <c r="K55" s="1"/>
  <c r="M56"/>
  <c r="M55" s="1"/>
  <c r="O56"/>
  <c r="O55" s="1"/>
  <c r="Q56"/>
  <c r="Q55" s="1"/>
  <c r="V56"/>
  <c r="V55" s="1"/>
  <c r="G58"/>
  <c r="M58" s="1"/>
  <c r="M57" s="1"/>
  <c r="G61"/>
  <c r="G63"/>
  <c r="G65"/>
  <c r="I58"/>
  <c r="I61"/>
  <c r="I63"/>
  <c r="I65"/>
  <c r="I57" s="1"/>
  <c r="K58"/>
  <c r="K61"/>
  <c r="K63"/>
  <c r="K65"/>
  <c r="K57"/>
  <c r="M61"/>
  <c r="M63"/>
  <c r="M65"/>
  <c r="O58"/>
  <c r="O61"/>
  <c r="O63"/>
  <c r="O65"/>
  <c r="O57"/>
  <c r="Q58"/>
  <c r="Q57" s="1"/>
  <c r="Q61"/>
  <c r="Q63"/>
  <c r="Q65"/>
  <c r="V58"/>
  <c r="V57" s="1"/>
  <c r="V61"/>
  <c r="V63"/>
  <c r="V65"/>
  <c r="G67"/>
  <c r="G66"/>
  <c r="I67"/>
  <c r="I66"/>
  <c r="K67"/>
  <c r="K66"/>
  <c r="M67"/>
  <c r="M66" s="1"/>
  <c r="O67"/>
  <c r="O66"/>
  <c r="Q67"/>
  <c r="Q66"/>
  <c r="V67"/>
  <c r="V66"/>
  <c r="G70"/>
  <c r="G69" s="1"/>
  <c r="G72"/>
  <c r="M72" s="1"/>
  <c r="I70"/>
  <c r="I72"/>
  <c r="I69"/>
  <c r="K70"/>
  <c r="K72"/>
  <c r="K69" s="1"/>
  <c r="O70"/>
  <c r="O69" s="1"/>
  <c r="O72"/>
  <c r="Q70"/>
  <c r="Q69" s="1"/>
  <c r="Q72"/>
  <c r="V70"/>
  <c r="V72"/>
  <c r="V69" s="1"/>
  <c r="G74"/>
  <c r="G77"/>
  <c r="G79"/>
  <c r="G73" s="1"/>
  <c r="G81"/>
  <c r="M81" s="1"/>
  <c r="G83"/>
  <c r="M83" s="1"/>
  <c r="G85"/>
  <c r="G87"/>
  <c r="M87" s="1"/>
  <c r="G90"/>
  <c r="I74"/>
  <c r="I77"/>
  <c r="I73" s="1"/>
  <c r="I79"/>
  <c r="I81"/>
  <c r="I83"/>
  <c r="I85"/>
  <c r="I87"/>
  <c r="I90"/>
  <c r="K74"/>
  <c r="K77"/>
  <c r="K79"/>
  <c r="K81"/>
  <c r="K83"/>
  <c r="K85"/>
  <c r="K87"/>
  <c r="K90"/>
  <c r="K73"/>
  <c r="M74"/>
  <c r="M77"/>
  <c r="M85"/>
  <c r="M90"/>
  <c r="O74"/>
  <c r="O77"/>
  <c r="O79"/>
  <c r="O73" s="1"/>
  <c r="O81"/>
  <c r="O83"/>
  <c r="O85"/>
  <c r="O87"/>
  <c r="O90"/>
  <c r="Q74"/>
  <c r="Q77"/>
  <c r="Q73" s="1"/>
  <c r="Q79"/>
  <c r="Q81"/>
  <c r="Q83"/>
  <c r="Q85"/>
  <c r="Q87"/>
  <c r="Q90"/>
  <c r="V74"/>
  <c r="V77"/>
  <c r="V79"/>
  <c r="V73" s="1"/>
  <c r="V81"/>
  <c r="V83"/>
  <c r="V85"/>
  <c r="V87"/>
  <c r="V90"/>
  <c r="G92"/>
  <c r="G93"/>
  <c r="M93" s="1"/>
  <c r="G94"/>
  <c r="G95"/>
  <c r="M95" s="1"/>
  <c r="G96"/>
  <c r="M96" s="1"/>
  <c r="G97"/>
  <c r="G98"/>
  <c r="G99"/>
  <c r="G100"/>
  <c r="G101"/>
  <c r="M101" s="1"/>
  <c r="G102"/>
  <c r="G91"/>
  <c r="I92"/>
  <c r="I91" s="1"/>
  <c r="I93"/>
  <c r="I94"/>
  <c r="I95"/>
  <c r="I96"/>
  <c r="I97"/>
  <c r="I98"/>
  <c r="I99"/>
  <c r="I100"/>
  <c r="I101"/>
  <c r="I102"/>
  <c r="K92"/>
  <c r="K93"/>
  <c r="K94"/>
  <c r="K95"/>
  <c r="K91" s="1"/>
  <c r="K96"/>
  <c r="K97"/>
  <c r="K98"/>
  <c r="K99"/>
  <c r="K100"/>
  <c r="K101"/>
  <c r="K102"/>
  <c r="M92"/>
  <c r="M94"/>
  <c r="M97"/>
  <c r="M98"/>
  <c r="M99"/>
  <c r="M100"/>
  <c r="M102"/>
  <c r="O92"/>
  <c r="O93"/>
  <c r="O94"/>
  <c r="O95"/>
  <c r="O91" s="1"/>
  <c r="O96"/>
  <c r="O97"/>
  <c r="O98"/>
  <c r="O99"/>
  <c r="O100"/>
  <c r="O101"/>
  <c r="O102"/>
  <c r="Q92"/>
  <c r="Q91" s="1"/>
  <c r="Q93"/>
  <c r="Q94"/>
  <c r="Q95"/>
  <c r="Q96"/>
  <c r="Q97"/>
  <c r="Q98"/>
  <c r="Q99"/>
  <c r="Q100"/>
  <c r="Q101"/>
  <c r="Q102"/>
  <c r="V92"/>
  <c r="V93"/>
  <c r="V94"/>
  <c r="V95"/>
  <c r="V91" s="1"/>
  <c r="V96"/>
  <c r="V97"/>
  <c r="V98"/>
  <c r="V99"/>
  <c r="V100"/>
  <c r="V101"/>
  <c r="V102"/>
  <c r="G104"/>
  <c r="M104" s="1"/>
  <c r="M103" s="1"/>
  <c r="G105"/>
  <c r="G106"/>
  <c r="G107"/>
  <c r="G108"/>
  <c r="G109"/>
  <c r="G110"/>
  <c r="G103"/>
  <c r="I104"/>
  <c r="I105"/>
  <c r="I106"/>
  <c r="I107"/>
  <c r="I108"/>
  <c r="I109"/>
  <c r="I110"/>
  <c r="I103"/>
  <c r="K104"/>
  <c r="K105"/>
  <c r="K106"/>
  <c r="K107"/>
  <c r="K108"/>
  <c r="K109"/>
  <c r="K110"/>
  <c r="K103"/>
  <c r="M105"/>
  <c r="M106"/>
  <c r="M107"/>
  <c r="M108"/>
  <c r="M109"/>
  <c r="M110"/>
  <c r="O104"/>
  <c r="O105"/>
  <c r="O106"/>
  <c r="O107"/>
  <c r="O108"/>
  <c r="O109"/>
  <c r="O110"/>
  <c r="O103"/>
  <c r="Q104"/>
  <c r="Q105"/>
  <c r="Q106"/>
  <c r="Q107"/>
  <c r="Q108"/>
  <c r="Q109"/>
  <c r="Q110"/>
  <c r="Q103"/>
  <c r="V104"/>
  <c r="V105"/>
  <c r="V106"/>
  <c r="V107"/>
  <c r="V108"/>
  <c r="V109"/>
  <c r="V110"/>
  <c r="V103"/>
  <c r="AF112"/>
  <c r="G43" i="1" s="1"/>
  <c r="G9" i="12"/>
  <c r="AE112" s="1"/>
  <c r="G10"/>
  <c r="G8"/>
  <c r="I9"/>
  <c r="I10"/>
  <c r="I8" s="1"/>
  <c r="K9"/>
  <c r="K10"/>
  <c r="K8"/>
  <c r="M10"/>
  <c r="O9"/>
  <c r="O8" s="1"/>
  <c r="O10"/>
  <c r="Q9"/>
  <c r="Q10"/>
  <c r="Q8" s="1"/>
  <c r="V9"/>
  <c r="V10"/>
  <c r="V8"/>
  <c r="G12"/>
  <c r="G11" s="1"/>
  <c r="G14"/>
  <c r="M14" s="1"/>
  <c r="G16"/>
  <c r="G18"/>
  <c r="M18" s="1"/>
  <c r="G20"/>
  <c r="G22"/>
  <c r="M22" s="1"/>
  <c r="G26"/>
  <c r="G28"/>
  <c r="M28" s="1"/>
  <c r="G30"/>
  <c r="M30" s="1"/>
  <c r="G33"/>
  <c r="M33" s="1"/>
  <c r="I12"/>
  <c r="I14"/>
  <c r="I16"/>
  <c r="I18"/>
  <c r="I20"/>
  <c r="I11" s="1"/>
  <c r="I22"/>
  <c r="I26"/>
  <c r="I28"/>
  <c r="I30"/>
  <c r="I33"/>
  <c r="K12"/>
  <c r="K14"/>
  <c r="K11" s="1"/>
  <c r="K16"/>
  <c r="K18"/>
  <c r="K20"/>
  <c r="K22"/>
  <c r="K26"/>
  <c r="K28"/>
  <c r="K30"/>
  <c r="K33"/>
  <c r="M16"/>
  <c r="M20"/>
  <c r="M26"/>
  <c r="O12"/>
  <c r="O11" s="1"/>
  <c r="O14"/>
  <c r="O16"/>
  <c r="O18"/>
  <c r="O20"/>
  <c r="O22"/>
  <c r="O26"/>
  <c r="O28"/>
  <c r="O30"/>
  <c r="O33"/>
  <c r="Q12"/>
  <c r="Q11" s="1"/>
  <c r="Q14"/>
  <c r="Q16"/>
  <c r="Q18"/>
  <c r="Q20"/>
  <c r="Q22"/>
  <c r="Q26"/>
  <c r="Q28"/>
  <c r="Q30"/>
  <c r="Q33"/>
  <c r="V12"/>
  <c r="V14"/>
  <c r="V11" s="1"/>
  <c r="V16"/>
  <c r="V18"/>
  <c r="V20"/>
  <c r="V22"/>
  <c r="V26"/>
  <c r="V28"/>
  <c r="V30"/>
  <c r="V33"/>
  <c r="G36"/>
  <c r="M36" s="1"/>
  <c r="M35" s="1"/>
  <c r="G38"/>
  <c r="G35"/>
  <c r="I36"/>
  <c r="I35" s="1"/>
  <c r="I38"/>
  <c r="K36"/>
  <c r="K38"/>
  <c r="K35"/>
  <c r="M38"/>
  <c r="O36"/>
  <c r="O38"/>
  <c r="O35"/>
  <c r="Q36"/>
  <c r="Q35" s="1"/>
  <c r="Q38"/>
  <c r="V36"/>
  <c r="V35" s="1"/>
  <c r="V38"/>
  <c r="G41"/>
  <c r="G40" s="1"/>
  <c r="G43"/>
  <c r="M43" s="1"/>
  <c r="G45"/>
  <c r="G47"/>
  <c r="M47" s="1"/>
  <c r="I41"/>
  <c r="I40" s="1"/>
  <c r="I43"/>
  <c r="I45"/>
  <c r="I47"/>
  <c r="K41"/>
  <c r="K43"/>
  <c r="K45"/>
  <c r="K47"/>
  <c r="K40" s="1"/>
  <c r="M41"/>
  <c r="M45"/>
  <c r="O41"/>
  <c r="O43"/>
  <c r="O40" s="1"/>
  <c r="O45"/>
  <c r="O47"/>
  <c r="Q41"/>
  <c r="Q43"/>
  <c r="Q45"/>
  <c r="Q47"/>
  <c r="Q40"/>
  <c r="V41"/>
  <c r="V40" s="1"/>
  <c r="V43"/>
  <c r="V45"/>
  <c r="V47"/>
  <c r="G50"/>
  <c r="M50" s="1"/>
  <c r="G51"/>
  <c r="G52"/>
  <c r="G49" s="1"/>
  <c r="I50"/>
  <c r="I49" s="1"/>
  <c r="I51"/>
  <c r="I52"/>
  <c r="K50"/>
  <c r="K51"/>
  <c r="K52"/>
  <c r="K49" s="1"/>
  <c r="M51"/>
  <c r="O50"/>
  <c r="O51"/>
  <c r="O52"/>
  <c r="O49" s="1"/>
  <c r="Q50"/>
  <c r="Q49" s="1"/>
  <c r="Q51"/>
  <c r="Q52"/>
  <c r="V50"/>
  <c r="V51"/>
  <c r="V52"/>
  <c r="V49" s="1"/>
  <c r="G54"/>
  <c r="G53" s="1"/>
  <c r="I54"/>
  <c r="I53" s="1"/>
  <c r="K54"/>
  <c r="K53" s="1"/>
  <c r="M54"/>
  <c r="M53" s="1"/>
  <c r="O54"/>
  <c r="O53" s="1"/>
  <c r="Q54"/>
  <c r="Q53" s="1"/>
  <c r="V54"/>
  <c r="V53" s="1"/>
  <c r="G56"/>
  <c r="M56" s="1"/>
  <c r="M55" s="1"/>
  <c r="I56"/>
  <c r="I55" s="1"/>
  <c r="K56"/>
  <c r="K55" s="1"/>
  <c r="O56"/>
  <c r="O55" s="1"/>
  <c r="Q56"/>
  <c r="Q55" s="1"/>
  <c r="V56"/>
  <c r="V55" s="1"/>
  <c r="G58"/>
  <c r="M58" s="1"/>
  <c r="M57" s="1"/>
  <c r="G61"/>
  <c r="G63"/>
  <c r="M63" s="1"/>
  <c r="G65"/>
  <c r="I58"/>
  <c r="I57" s="1"/>
  <c r="I61"/>
  <c r="I63"/>
  <c r="I65"/>
  <c r="K58"/>
  <c r="K57" s="1"/>
  <c r="K61"/>
  <c r="K63"/>
  <c r="K65"/>
  <c r="M61"/>
  <c r="M65"/>
  <c r="O58"/>
  <c r="O61"/>
  <c r="O63"/>
  <c r="O65"/>
  <c r="O57"/>
  <c r="Q58"/>
  <c r="Q61"/>
  <c r="Q57" s="1"/>
  <c r="Q63"/>
  <c r="Q65"/>
  <c r="V58"/>
  <c r="V61"/>
  <c r="V63"/>
  <c r="V65"/>
  <c r="V57"/>
  <c r="G67"/>
  <c r="M67" s="1"/>
  <c r="M66" s="1"/>
  <c r="I67"/>
  <c r="I66"/>
  <c r="K67"/>
  <c r="K66"/>
  <c r="O67"/>
  <c r="O66" s="1"/>
  <c r="Q67"/>
  <c r="Q66"/>
  <c r="V67"/>
  <c r="V66"/>
  <c r="G70"/>
  <c r="G72"/>
  <c r="M72" s="1"/>
  <c r="I70"/>
  <c r="I72"/>
  <c r="I69"/>
  <c r="K70"/>
  <c r="K69" s="1"/>
  <c r="K72"/>
  <c r="M70"/>
  <c r="O70"/>
  <c r="O69" s="1"/>
  <c r="O72"/>
  <c r="Q70"/>
  <c r="Q72"/>
  <c r="Q69"/>
  <c r="V70"/>
  <c r="V69" s="1"/>
  <c r="V72"/>
  <c r="G74"/>
  <c r="M74" s="1"/>
  <c r="G77"/>
  <c r="G79"/>
  <c r="G73" s="1"/>
  <c r="G81"/>
  <c r="G83"/>
  <c r="M83" s="1"/>
  <c r="G85"/>
  <c r="M85" s="1"/>
  <c r="G87"/>
  <c r="M87" s="1"/>
  <c r="G90"/>
  <c r="I74"/>
  <c r="I77"/>
  <c r="I73" s="1"/>
  <c r="I79"/>
  <c r="I81"/>
  <c r="I83"/>
  <c r="I85"/>
  <c r="I87"/>
  <c r="I90"/>
  <c r="K74"/>
  <c r="K77"/>
  <c r="K79"/>
  <c r="K73" s="1"/>
  <c r="K81"/>
  <c r="K83"/>
  <c r="K85"/>
  <c r="K87"/>
  <c r="K90"/>
  <c r="M77"/>
  <c r="M79"/>
  <c r="M81"/>
  <c r="M90"/>
  <c r="O74"/>
  <c r="O73" s="1"/>
  <c r="O77"/>
  <c r="O79"/>
  <c r="O81"/>
  <c r="O83"/>
  <c r="O85"/>
  <c r="O87"/>
  <c r="O90"/>
  <c r="Q74"/>
  <c r="Q77"/>
  <c r="Q79"/>
  <c r="Q81"/>
  <c r="Q83"/>
  <c r="Q85"/>
  <c r="Q87"/>
  <c r="Q90"/>
  <c r="Q73" s="1"/>
  <c r="V74"/>
  <c r="V77"/>
  <c r="V79"/>
  <c r="V73" s="1"/>
  <c r="V81"/>
  <c r="V83"/>
  <c r="V85"/>
  <c r="V87"/>
  <c r="V90"/>
  <c r="G92"/>
  <c r="M92" s="1"/>
  <c r="G93"/>
  <c r="G94"/>
  <c r="G95"/>
  <c r="M95" s="1"/>
  <c r="G96"/>
  <c r="G97"/>
  <c r="G91" s="1"/>
  <c r="G98"/>
  <c r="M98" s="1"/>
  <c r="G99"/>
  <c r="G100"/>
  <c r="M100" s="1"/>
  <c r="G101"/>
  <c r="G102"/>
  <c r="I92"/>
  <c r="I93"/>
  <c r="I91" s="1"/>
  <c r="I94"/>
  <c r="I95"/>
  <c r="I96"/>
  <c r="I97"/>
  <c r="I98"/>
  <c r="I99"/>
  <c r="I100"/>
  <c r="I101"/>
  <c r="I102"/>
  <c r="K92"/>
  <c r="K93"/>
  <c r="K94"/>
  <c r="K95"/>
  <c r="K96"/>
  <c r="K97"/>
  <c r="K91" s="1"/>
  <c r="K98"/>
  <c r="K99"/>
  <c r="K100"/>
  <c r="K101"/>
  <c r="K102"/>
  <c r="M93"/>
  <c r="M94"/>
  <c r="M96"/>
  <c r="M99"/>
  <c r="M101"/>
  <c r="M102"/>
  <c r="O92"/>
  <c r="O93"/>
  <c r="O94"/>
  <c r="O95"/>
  <c r="O96"/>
  <c r="O97"/>
  <c r="O91" s="1"/>
  <c r="O98"/>
  <c r="O99"/>
  <c r="O100"/>
  <c r="O101"/>
  <c r="O102"/>
  <c r="Q92"/>
  <c r="Q93"/>
  <c r="Q91" s="1"/>
  <c r="Q94"/>
  <c r="Q95"/>
  <c r="Q96"/>
  <c r="Q97"/>
  <c r="Q98"/>
  <c r="Q99"/>
  <c r="Q100"/>
  <c r="Q101"/>
  <c r="Q102"/>
  <c r="V92"/>
  <c r="V93"/>
  <c r="V94"/>
  <c r="V95"/>
  <c r="V96"/>
  <c r="V97"/>
  <c r="V91" s="1"/>
  <c r="V98"/>
  <c r="V99"/>
  <c r="V100"/>
  <c r="V101"/>
  <c r="V102"/>
  <c r="G104"/>
  <c r="G105"/>
  <c r="G103" s="1"/>
  <c r="G106"/>
  <c r="G107"/>
  <c r="G108"/>
  <c r="G109"/>
  <c r="G110"/>
  <c r="I104"/>
  <c r="I105"/>
  <c r="I103" s="1"/>
  <c r="I106"/>
  <c r="I107"/>
  <c r="I108"/>
  <c r="I109"/>
  <c r="I110"/>
  <c r="K104"/>
  <c r="K105"/>
  <c r="K103" s="1"/>
  <c r="K106"/>
  <c r="K107"/>
  <c r="K108"/>
  <c r="K109"/>
  <c r="K110"/>
  <c r="M104"/>
  <c r="M106"/>
  <c r="M107"/>
  <c r="M108"/>
  <c r="M109"/>
  <c r="M110"/>
  <c r="O104"/>
  <c r="O105"/>
  <c r="O103" s="1"/>
  <c r="O106"/>
  <c r="O107"/>
  <c r="O108"/>
  <c r="O109"/>
  <c r="O110"/>
  <c r="Q104"/>
  <c r="Q105"/>
  <c r="Q103" s="1"/>
  <c r="Q106"/>
  <c r="Q107"/>
  <c r="Q108"/>
  <c r="Q109"/>
  <c r="Q110"/>
  <c r="V104"/>
  <c r="V105"/>
  <c r="V103" s="1"/>
  <c r="V106"/>
  <c r="V107"/>
  <c r="V108"/>
  <c r="V109"/>
  <c r="V110"/>
  <c r="AF112"/>
  <c r="G39" i="1" s="1"/>
  <c r="G56" s="1"/>
  <c r="G25" s="1"/>
  <c r="A25" s="1"/>
  <c r="I20"/>
  <c r="I18"/>
  <c r="J28"/>
  <c r="J26"/>
  <c r="G38"/>
  <c r="F38"/>
  <c r="J23"/>
  <c r="J24"/>
  <c r="J25"/>
  <c r="J27"/>
  <c r="E24"/>
  <c r="E26"/>
  <c r="M73" i="14" l="1"/>
  <c r="M57"/>
  <c r="F43" i="1"/>
  <c r="F42"/>
  <c r="F48"/>
  <c r="F49"/>
  <c r="F51"/>
  <c r="F50"/>
  <c r="M73" i="15"/>
  <c r="M112" i="19"/>
  <c r="M40" i="14"/>
  <c r="M57" i="16"/>
  <c r="M49"/>
  <c r="M122" i="19"/>
  <c r="M70"/>
  <c r="F47" i="1"/>
  <c r="F46"/>
  <c r="M73" i="12"/>
  <c r="M69"/>
  <c r="M103" i="14"/>
  <c r="M91" i="17"/>
  <c r="M103" i="18"/>
  <c r="M56" i="19"/>
  <c r="G26" i="1"/>
  <c r="A26"/>
  <c r="F40"/>
  <c r="F41"/>
  <c r="F55"/>
  <c r="F54"/>
  <c r="M40" i="12"/>
  <c r="G112" i="16"/>
  <c r="M91" i="18"/>
  <c r="F52" i="1"/>
  <c r="F53"/>
  <c r="I73"/>
  <c r="M91" i="13"/>
  <c r="M40"/>
  <c r="M35"/>
  <c r="M91" i="14"/>
  <c r="M91" i="15"/>
  <c r="M57"/>
  <c r="M40"/>
  <c r="M49"/>
  <c r="M73" i="16"/>
  <c r="M69"/>
  <c r="M49" i="17"/>
  <c r="M73" i="18"/>
  <c r="G69" i="12"/>
  <c r="I72" i="1" s="1"/>
  <c r="M22" i="13"/>
  <c r="G69" i="16"/>
  <c r="M22" i="17"/>
  <c r="M9" i="18"/>
  <c r="M8" s="1"/>
  <c r="G55" i="16"/>
  <c r="M36" i="17"/>
  <c r="M35" s="1"/>
  <c r="G66" i="12"/>
  <c r="M70" i="13"/>
  <c r="M69" s="1"/>
  <c r="M54"/>
  <c r="M53" s="1"/>
  <c r="G35"/>
  <c r="G112" s="1"/>
  <c r="G91" i="14"/>
  <c r="I75" i="1" s="1"/>
  <c r="M56" i="14"/>
  <c r="M55" s="1"/>
  <c r="G8"/>
  <c r="G66" i="16"/>
  <c r="G57"/>
  <c r="M12"/>
  <c r="M11" s="1"/>
  <c r="M70" i="17"/>
  <c r="M69" s="1"/>
  <c r="M54"/>
  <c r="M53" s="1"/>
  <c r="G91" i="18"/>
  <c r="G8"/>
  <c r="G110" i="19"/>
  <c r="I74" i="1" s="1"/>
  <c r="G66" i="19"/>
  <c r="M9"/>
  <c r="M8" s="1"/>
  <c r="G41" i="1"/>
  <c r="G45"/>
  <c r="G49"/>
  <c r="G53"/>
  <c r="G55" i="12"/>
  <c r="I69" i="1" s="1"/>
  <c r="G40" i="13"/>
  <c r="I65" i="1" s="1"/>
  <c r="M14" i="15"/>
  <c r="M11" s="1"/>
  <c r="G49" i="16"/>
  <c r="G57" i="12"/>
  <c r="I70" i="1" s="1"/>
  <c r="M12" i="12"/>
  <c r="M11" s="1"/>
  <c r="M79" i="13"/>
  <c r="M73" s="1"/>
  <c r="G49"/>
  <c r="I66" i="1" s="1"/>
  <c r="AE112" i="14"/>
  <c r="F39" i="1" s="1"/>
  <c r="M9" i="15"/>
  <c r="M8" s="1"/>
  <c r="G11" i="16"/>
  <c r="I68" i="1" s="1"/>
  <c r="M79" i="17"/>
  <c r="M73" s="1"/>
  <c r="G49"/>
  <c r="G40" i="18"/>
  <c r="M36"/>
  <c r="M35" s="1"/>
  <c r="G70" i="19"/>
  <c r="G8"/>
  <c r="G53" i="15"/>
  <c r="I67" i="1" s="1"/>
  <c r="M97" i="12"/>
  <c r="M91" s="1"/>
  <c r="G57" i="13"/>
  <c r="M54" i="14"/>
  <c r="M53" s="1"/>
  <c r="G91" i="15"/>
  <c r="M56"/>
  <c r="M55" s="1"/>
  <c r="G8"/>
  <c r="G112" s="1"/>
  <c r="M97" i="16"/>
  <c r="M91" s="1"/>
  <c r="G57" i="17"/>
  <c r="M54" i="18"/>
  <c r="M53" s="1"/>
  <c r="G40" i="1"/>
  <c r="M105" i="12"/>
  <c r="M103" s="1"/>
  <c r="M52"/>
  <c r="M49" s="1"/>
  <c r="M9"/>
  <c r="M8" s="1"/>
  <c r="M14" i="13"/>
  <c r="M11" s="1"/>
  <c r="M72" i="14"/>
  <c r="M69" s="1"/>
  <c r="M14" i="17"/>
  <c r="G103" i="16"/>
  <c r="I76" i="1" s="1"/>
  <c r="I19" s="1"/>
  <c r="M20" i="19"/>
  <c r="M11" s="1"/>
  <c r="G40" i="17"/>
  <c r="G112" s="1"/>
  <c r="M14" i="14"/>
  <c r="M11" s="1"/>
  <c r="M72" i="15"/>
  <c r="M69" s="1"/>
  <c r="M14" i="18"/>
  <c r="M11" s="1"/>
  <c r="I39" i="1" l="1"/>
  <c r="I56" s="1"/>
  <c r="F56"/>
  <c r="H39"/>
  <c r="H56" s="1"/>
  <c r="H51"/>
  <c r="I51" s="1"/>
  <c r="I50"/>
  <c r="H50"/>
  <c r="I64"/>
  <c r="I63"/>
  <c r="I54"/>
  <c r="H54"/>
  <c r="I46"/>
  <c r="H46"/>
  <c r="G112" i="12"/>
  <c r="H43" i="1"/>
  <c r="I43"/>
  <c r="G112" i="18"/>
  <c r="F44" i="1"/>
  <c r="F45"/>
  <c r="I52"/>
  <c r="H52"/>
  <c r="H40"/>
  <c r="I40" s="1"/>
  <c r="I42"/>
  <c r="H42"/>
  <c r="G112" i="14"/>
  <c r="H53" i="1"/>
  <c r="I53" s="1"/>
  <c r="H41"/>
  <c r="I41" s="1"/>
  <c r="H48"/>
  <c r="I48" s="1"/>
  <c r="G131" i="19"/>
  <c r="M11" i="17"/>
  <c r="H55" i="1"/>
  <c r="I55" s="1"/>
  <c r="H47"/>
  <c r="I47" s="1"/>
  <c r="H49"/>
  <c r="I49" s="1"/>
  <c r="I71"/>
  <c r="I17" s="1"/>
  <c r="G23" l="1"/>
  <c r="G28"/>
  <c r="I44"/>
  <c r="H44"/>
  <c r="H45"/>
  <c r="I45" s="1"/>
  <c r="J49"/>
  <c r="J41"/>
  <c r="J44"/>
  <c r="J52"/>
  <c r="J46"/>
  <c r="J55"/>
  <c r="J47"/>
  <c r="J43"/>
  <c r="J50"/>
  <c r="J42"/>
  <c r="J39"/>
  <c r="J56" s="1"/>
  <c r="J54"/>
  <c r="J53"/>
  <c r="J45"/>
  <c r="J48"/>
  <c r="J40"/>
  <c r="J51"/>
  <c r="I77"/>
  <c r="I16"/>
  <c r="I21" s="1"/>
  <c r="A23" l="1"/>
  <c r="J63"/>
  <c r="J71"/>
  <c r="J70"/>
  <c r="J69"/>
  <c r="J65"/>
  <c r="J64"/>
  <c r="J68"/>
  <c r="J76"/>
  <c r="J67"/>
  <c r="J75"/>
  <c r="J66"/>
  <c r="J74"/>
  <c r="J73"/>
  <c r="J72"/>
  <c r="G24" l="1"/>
  <c r="A27" s="1"/>
  <c r="A24"/>
  <c r="J77"/>
  <c r="G29" l="1"/>
  <c r="G27" s="1"/>
  <c r="A29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Masa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Masa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Masa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Masa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Masa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Masa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>Masa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>
  <authors>
    <author>Masa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<sst xmlns="http://schemas.openxmlformats.org/spreadsheetml/2006/main" count="4639" uniqueCount="511">
  <si>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</si>
  <si>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</si>
  <si>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</si>
  <si>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</si>
  <si>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</si>
  <si>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</si>
  <si>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</si>
  <si>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</si>
  <si>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</si>
  <si>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</si>
  <si>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</si>
  <si>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</si>
  <si>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</si>
  <si>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</si>
  <si>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</si>
  <si>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</si>
  <si>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</si>
  <si>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</si>
  <si>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</si>
  <si>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</si>
  <si>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</si>
  <si>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</si>
  <si>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</si>
  <si>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</si>
  <si>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</si>
  <si>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</si>
  <si>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</si>
  <si>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</si>
  <si>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</si>
  <si>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</si>
  <si>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</si>
  <si>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</si>
  <si>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</si>
  <si>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</si>
  <si>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</si>
  <si>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</si>
  <si>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</si>
  <si>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</si>
  <si>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</si>
  <si>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</si>
  <si>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</si>
  <si>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</si>
  <si>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</si>
  <si>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Veselá Marie</t>
  </si>
  <si>
    <t>14005</t>
  </si>
  <si>
    <t>Rekonstrukce 25 ks balkonů+ 3 teras byt.domu Jilemnická-Luštěnická 670-672, P9-Kbely</t>
  </si>
  <si>
    <t>dle výběrového řízení</t>
  </si>
  <si>
    <t>........</t>
  </si>
  <si>
    <t>8.4.2022</t>
  </si>
  <si>
    <t>Stavba</t>
  </si>
  <si>
    <t>01</t>
  </si>
  <si>
    <t>Stavební opravy 10  balkonů-0,95x1,48</t>
  </si>
  <si>
    <t>02</t>
  </si>
  <si>
    <t>Stavební opravy 8  balkonů-0,95x1,69</t>
  </si>
  <si>
    <t>03</t>
  </si>
  <si>
    <t>Stavební opravy 1  balkonu-0,95x2,21</t>
  </si>
  <si>
    <t>04</t>
  </si>
  <si>
    <t>Stavební opravy 2  balkonů-0,95x2,38</t>
  </si>
  <si>
    <t>05</t>
  </si>
  <si>
    <t>Stavební opravy 1  balkonu-0,95x3,44</t>
  </si>
  <si>
    <t>06</t>
  </si>
  <si>
    <t>Stavební opravy 1  balkonu-0,95x3,42</t>
  </si>
  <si>
    <t>07</t>
  </si>
  <si>
    <t>Stavební opravy 2  balkonů-0,95x2,32</t>
  </si>
  <si>
    <t>08</t>
  </si>
  <si>
    <t>Stavební opravy 3  teras</t>
  </si>
  <si>
    <t>Celkem za stavbu</t>
  </si>
  <si>
    <t>CZK</t>
  </si>
  <si>
    <t>Rekapitulace dílů</t>
  </si>
  <si>
    <t>Typ dílu</t>
  </si>
  <si>
    <t>011</t>
  </si>
  <si>
    <t>Přípravné práce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</si>
  <si>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</si>
  <si>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</si>
  <si>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</si>
  <si>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</si>
  <si>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</si>
  <si>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</si>
  <si>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</si>
  <si>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</si>
  <si>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</si>
  <si>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</si>
  <si>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</si>
  <si>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</si>
  <si>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</si>
  <si>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</si>
  <si>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764</t>
  </si>
  <si>
    <t>Konstrukce klempířské</t>
  </si>
  <si>
    <t>767</t>
  </si>
  <si>
    <t>Konstrukce zámečnické</t>
  </si>
  <si>
    <t>771</t>
  </si>
  <si>
    <t>Podlahy z dlaždic a obklady</t>
  </si>
  <si>
    <t>783</t>
  </si>
  <si>
    <t>Nátěry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</si>
  <si>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</si>
  <si>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</si>
  <si>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</si>
  <si>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</si>
  <si>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</si>
  <si>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</si>
  <si>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</si>
  <si>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</si>
  <si>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</si>
  <si>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</si>
  <si>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</si>
  <si>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</si>
  <si>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</si>
  <si>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</si>
  <si>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</si>
  <si>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</si>
  <si>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</si>
  <si>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</si>
  <si>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</si>
  <si>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</si>
  <si>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</si>
  <si>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</si>
  <si>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</si>
  <si>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</si>
  <si>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</si>
  <si>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</si>
  <si>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</si>
  <si>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</si>
  <si>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</si>
  <si>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</si>
  <si>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</si>
  <si>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</si>
  <si>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000000010v</t>
  </si>
  <si>
    <t>Zajištění vstupů z bytů na balkony v průběhu prací</t>
  </si>
  <si>
    <t>soubor</t>
  </si>
  <si>
    <t>Vlastní</t>
  </si>
  <si>
    <t>Indiv</t>
  </si>
  <si>
    <t>Práce</t>
  </si>
  <si>
    <t>POL1_</t>
  </si>
  <si>
    <t>000000011v</t>
  </si>
  <si>
    <t>Ochrana stávajících konstrukcí zabudovaných</t>
  </si>
  <si>
    <t>POL1_1</t>
  </si>
  <si>
    <t>965081713RT1</t>
  </si>
  <si>
    <t>Bourání dlažeb keramických tl.10 mm, nad 1 m2 ručně, dlaždice keramické</t>
  </si>
  <si>
    <t>m2</t>
  </si>
  <si>
    <t>RTS 22/ I</t>
  </si>
  <si>
    <t>10*0,95*1,48</t>
  </si>
  <si>
    <t>VV</t>
  </si>
  <si>
    <t>965081702R00</t>
  </si>
  <si>
    <t xml:space="preserve">Bourání soklíků z dlažeb keramických </t>
  </si>
  <si>
    <t>m</t>
  </si>
  <si>
    <t>10*1,48</t>
  </si>
  <si>
    <t>965048150Vmv</t>
  </si>
  <si>
    <t>Dočištění povrchu po vybourání dlažeb, tmel do 50% degrad.vrstvy betonu</t>
  </si>
  <si>
    <t>22/I vl.</t>
  </si>
  <si>
    <t>Odkaz na mn. položky pořadí 3 : 14,06000</t>
  </si>
  <si>
    <t>965042121RT2</t>
  </si>
  <si>
    <t>Bourání mazanin betonových tl. 10 cm, pl. 1 m2 ručně tl. mazaniny 8 - 10 cm</t>
  </si>
  <si>
    <t>m3</t>
  </si>
  <si>
    <t>Odkaz na mn. položky pořadí 3 : 14,06000*0,1</t>
  </si>
  <si>
    <t>711140102R00</t>
  </si>
  <si>
    <t>Odstr.izolace proti vlhk.vodor. pásy přitav.,2vrst</t>
  </si>
  <si>
    <t>966079881R00</t>
  </si>
  <si>
    <t>Přerušení ocelových profilů průřezu do 7 cm2</t>
  </si>
  <si>
    <t>kus</t>
  </si>
  <si>
    <t xml:space="preserve">zábradlí : </t>
  </si>
  <si>
    <t>podlaha : 10*6</t>
  </si>
  <si>
    <t>stěny : 10*4</t>
  </si>
  <si>
    <t>767999801R00</t>
  </si>
  <si>
    <t>Demontáž doplňků staveb o hmotnosti do 50 kg</t>
  </si>
  <si>
    <t>kg</t>
  </si>
  <si>
    <t>zábradlí : (2*0,95+1,48)*10*20,0</t>
  </si>
  <si>
    <t>764430840R00</t>
  </si>
  <si>
    <t>Demontáž oplechování zdí,rš od 330 do 500 mm</t>
  </si>
  <si>
    <t>(2*0,95+1,48)*10</t>
  </si>
  <si>
    <t>978011161R01</t>
  </si>
  <si>
    <t>Otlučení omítek balkonů- vápenných stropů do 50 %</t>
  </si>
  <si>
    <t>podhled : 10*0,95*1,48</t>
  </si>
  <si>
    <t>čela : (2*0,95+1,48)*0,20*10</t>
  </si>
  <si>
    <t>978015241R00</t>
  </si>
  <si>
    <t>Otlučení omítek vnějších MVC v složit.1-4 do 30 %</t>
  </si>
  <si>
    <t>po demont.zábradlí : 0,3*1,2*2*10</t>
  </si>
  <si>
    <t>621477325R00</t>
  </si>
  <si>
    <t>Oprava vně.omítky podhledů do 50%,II,štuk 100%,SMS</t>
  </si>
  <si>
    <t>Odkaz na mn. položky pořadí 11 : 20,82000</t>
  </si>
  <si>
    <t>622422322R00</t>
  </si>
  <si>
    <t>Oprava vněj. omítek II,do 30%, štuk na 100% plochy</t>
  </si>
  <si>
    <t>Odkaz na mn. položky pořadí 12 : 7,20000</t>
  </si>
  <si>
    <t>632477122R00</t>
  </si>
  <si>
    <t>Reprofil. polymercement.maltou,tl.do5mm+penetrace</t>
  </si>
  <si>
    <t>631310031RA0</t>
  </si>
  <si>
    <t>Mazanina z betonu C 16/20, tloušťka 8 cm</t>
  </si>
  <si>
    <t>Agregovaná položka</t>
  </si>
  <si>
    <t>POL2_</t>
  </si>
  <si>
    <t>Odkaz na mn. položky pořadí 15 : 14,06000</t>
  </si>
  <si>
    <t>411351801R00</t>
  </si>
  <si>
    <t>Bednění čel balkonových desek, zřízení</t>
  </si>
  <si>
    <t>(2*0,95+1,48)*0,10*10*1,1</t>
  </si>
  <si>
    <t>411351802R00</t>
  </si>
  <si>
    <t>Bednění čel balkonových desek, odstranění</t>
  </si>
  <si>
    <t>Odkaz na mn. položky pořadí 17 : 3,71800</t>
  </si>
  <si>
    <t>946941102RT3</t>
  </si>
  <si>
    <t>Montáž pojízdných Alu věží BOSS, 2,5 x 1,45 m pracovní výška 8,2 m</t>
  </si>
  <si>
    <t>sada</t>
  </si>
  <si>
    <t>946941192RT3</t>
  </si>
  <si>
    <t>Nájemné pojízdných Alu věží BOSS, 2,5 x 1,45 m pracovní výška 8,2 m</t>
  </si>
  <si>
    <t>den</t>
  </si>
  <si>
    <t>946941802RT3</t>
  </si>
  <si>
    <t>Demontáž pojízdných Alu věží BOSS, 2,5 x 1,45 m pracovní výška 8,3 m</t>
  </si>
  <si>
    <t>952901111R00</t>
  </si>
  <si>
    <t>Vyčištění budov o výšce podlaží do 4 m</t>
  </si>
  <si>
    <t>999281111R00</t>
  </si>
  <si>
    <t>Přesun hmot pro opravy a údržbu do výšky 25 m</t>
  </si>
  <si>
    <t>t</t>
  </si>
  <si>
    <t>Přesun hmot</t>
  </si>
  <si>
    <t>POL7_</t>
  </si>
  <si>
    <t>711212000RU1</t>
  </si>
  <si>
    <t>Penetrace podkladu pod hydroizolační nátěr,vč.dod. Primer G (fa Mapei)</t>
  </si>
  <si>
    <t>POL1_7</t>
  </si>
  <si>
    <t>Odkaz na mn. položky pořadí 4 : 14,80000*0,2</t>
  </si>
  <si>
    <t>711212002RT3</t>
  </si>
  <si>
    <t>Hydroizolační povlak - nátěr nebo stěrka Mapelastic (fa Mapei), pružná hydroizolace tl. 2mm</t>
  </si>
  <si>
    <t>Odkaz na mn. položky pořadí 24 : 17,02000</t>
  </si>
  <si>
    <t>711212601RT2</t>
  </si>
  <si>
    <t>Těsnicí pás do spoje podlaha - stěna Mapeband š. 100 mm (fa Mapei)</t>
  </si>
  <si>
    <t>10*1,50</t>
  </si>
  <si>
    <t>998711202R00</t>
  </si>
  <si>
    <t>Přesun hmot pro izolace proti vodě, výšky do 12 m</t>
  </si>
  <si>
    <t>764430010RAB</t>
  </si>
  <si>
    <t>Oplechování zdí z Pz plechu rš 330 mm</t>
  </si>
  <si>
    <t>Odkaz na mn. položky pořadí 10 : 33,80000</t>
  </si>
  <si>
    <t>764000025</t>
  </si>
  <si>
    <t>Dodávka a montáž zábradlí - povrchová úprava žárový zinek, vč. kotvícího materiálu</t>
  </si>
  <si>
    <t xml:space="preserve">m     </t>
  </si>
  <si>
    <t>zábradlí : (2*0,95+1,48)*10</t>
  </si>
  <si>
    <t>998767202R00</t>
  </si>
  <si>
    <t>Přesun hmot pro zámečnické konstr., výšky do 12 m</t>
  </si>
  <si>
    <t>771101210RT1</t>
  </si>
  <si>
    <t>Penetrace podkladu pod dlažby penetrační nátěr Primer G</t>
  </si>
  <si>
    <t>771475014RV4</t>
  </si>
  <si>
    <t>Obklad soklíků keram.rovných, tmel,výška 10 cm Unifix 2K (lepidlo), ASO-Flexfuge (spár.hmota)</t>
  </si>
  <si>
    <t>Odkaz na mn. položky pořadí 4 : 14,80000</t>
  </si>
  <si>
    <t>771479001R00</t>
  </si>
  <si>
    <t>Řezání dlaždic keramických pro soklíky</t>
  </si>
  <si>
    <t>Odkaz na mn. položky pořadí 32 : 14,80000</t>
  </si>
  <si>
    <t>771575109RV4</t>
  </si>
  <si>
    <t>Montáž podlah keram.,hladké, tmel, 30x30 cm Unifix 2K (lepidlo), ASO-Flexfuge (spár.hmota)</t>
  </si>
  <si>
    <t>771579791R00</t>
  </si>
  <si>
    <t>Příplatek za plochu podlah keram. do 5 m2 jednotl.</t>
  </si>
  <si>
    <t>Odkaz na mn. položky pořadí 34 : 14,06000</t>
  </si>
  <si>
    <t>771578011RT1</t>
  </si>
  <si>
    <t>Spára podlaha - stěna, silikonem Escosil (Schomburg)</t>
  </si>
  <si>
    <t>597642031R</t>
  </si>
  <si>
    <t>Dlažba ref.Taurus Granit protiskluz. SB 300x300x9 mm</t>
  </si>
  <si>
    <t>SPCM</t>
  </si>
  <si>
    <t>Specifikace</t>
  </si>
  <si>
    <t>POL3_0</t>
  </si>
  <si>
    <t>Odkaz na mn. položky pořadí 32 : 14,80000*0,33</t>
  </si>
  <si>
    <t>Odkaz na mn. položky pořadí 34 : 14,06000*1,1</t>
  </si>
  <si>
    <t>998771202R00</t>
  </si>
  <si>
    <t>Přesun hmot pro podlahy z dlaždic, výšky do 12 m</t>
  </si>
  <si>
    <t>979011211R00</t>
  </si>
  <si>
    <t>Svislá doprava suti a vybour. hmot za 2.NP nošením</t>
  </si>
  <si>
    <t>Přesun suti</t>
  </si>
  <si>
    <t>POL8_</t>
  </si>
  <si>
    <t>979011219R00</t>
  </si>
  <si>
    <t>Přípl.k svislé dopr.suti za každé další NP nošením</t>
  </si>
  <si>
    <t>979082111R00</t>
  </si>
  <si>
    <t>Vnitrostaveništní doprava suti do 10 m</t>
  </si>
  <si>
    <t>979082121R00</t>
  </si>
  <si>
    <t>Příplatek k vnitrost. dopravě suti za dalších 5 m</t>
  </si>
  <si>
    <t>979083117R00</t>
  </si>
  <si>
    <t>Vodorovné přemístění suti na skládku do 6000 m</t>
  </si>
  <si>
    <t>979083191R00</t>
  </si>
  <si>
    <t>Příplatek za dalších započatých 1000 m nad 6000 m</t>
  </si>
  <si>
    <t>979087113R00</t>
  </si>
  <si>
    <t xml:space="preserve">Nakládání vybour.hmot na doprav.prostředky </t>
  </si>
  <si>
    <t>979093111R00</t>
  </si>
  <si>
    <t>Uložení suti na skládku bez zhutnění</t>
  </si>
  <si>
    <t>979990121R00</t>
  </si>
  <si>
    <t>Poplatek za uložení suti - asfaltové pásy, skupina odpadu 170302</t>
  </si>
  <si>
    <t>979990191Vvm</t>
  </si>
  <si>
    <t>Poplatek za skládku suti - kovové prvky</t>
  </si>
  <si>
    <t>21/Iv</t>
  </si>
  <si>
    <t>979999999R00</t>
  </si>
  <si>
    <t>Poplatek za recyklaci suť do 10 % příměsí (skup.170107)</t>
  </si>
  <si>
    <t>VRN0</t>
  </si>
  <si>
    <t>Ztížené výrobní podmínky</t>
  </si>
  <si>
    <t>Soubor</t>
  </si>
  <si>
    <t>VRN</t>
  </si>
  <si>
    <t>POL99_2</t>
  </si>
  <si>
    <t>VRN1</t>
  </si>
  <si>
    <t>Oborová přirážka</t>
  </si>
  <si>
    <t>POL99_8</t>
  </si>
  <si>
    <t>VRN2</t>
  </si>
  <si>
    <t>Přesun stavebních kapacit</t>
  </si>
  <si>
    <t>VRN3</t>
  </si>
  <si>
    <t>Mimostaveništní doprava</t>
  </si>
  <si>
    <t>VRN4</t>
  </si>
  <si>
    <t>Zařízení staveniště</t>
  </si>
  <si>
    <t>VRN5</t>
  </si>
  <si>
    <t>Provoz investora</t>
  </si>
  <si>
    <t>VRN6</t>
  </si>
  <si>
    <t>Kompletační činnost (IČD)</t>
  </si>
  <si>
    <t>SUM</t>
  </si>
  <si>
    <t>Poznámky uchazeče k zadání</t>
  </si>
  <si>
    <t>POPUZIV</t>
  </si>
  <si>
    <t>END</t>
  </si>
  <si>
    <t>8*0,95*1,69</t>
  </si>
  <si>
    <t>8*1,69</t>
  </si>
  <si>
    <t>Odkaz na mn. položky pořadí 3 : 12,84400</t>
  </si>
  <si>
    <t>Odkaz na mn. položky pořadí 3 : 12,84400*0,1</t>
  </si>
  <si>
    <t>podlaha : 8*6</t>
  </si>
  <si>
    <t>stěny : 8*4</t>
  </si>
  <si>
    <t>zábradlí : (2*0,95+1,69)*8*20,0</t>
  </si>
  <si>
    <t>(2*0,95+1,69)*8</t>
  </si>
  <si>
    <t>podhled : 8*0,95*1,69</t>
  </si>
  <si>
    <t>čela : (2*0,95+1,69)*0,20*8</t>
  </si>
  <si>
    <t>po demont.zábradlí : 0,3*1,2*2*8</t>
  </si>
  <si>
    <t>Odkaz na mn. položky pořadí 11 : 18,58800</t>
  </si>
  <si>
    <t>Odkaz na mn. položky pořadí 12 : 5,76000</t>
  </si>
  <si>
    <t>Odkaz na mn. položky pořadí 15 : 12,84400</t>
  </si>
  <si>
    <t>Odkaz na mn. položky pořadí 4 : 13,52000*0,2</t>
  </si>
  <si>
    <t>Odkaz na mn. položky pořadí 24 : 15,54800</t>
  </si>
  <si>
    <t>8*1,70</t>
  </si>
  <si>
    <t>Odkaz na mn. položky pořadí 10 : 28,72000</t>
  </si>
  <si>
    <t>zábradlí : (2*0,95+1,69)*8</t>
  </si>
  <si>
    <t>Odkaz na mn. položky pořadí 4 : 13,52000</t>
  </si>
  <si>
    <t>Odkaz na mn. položky pořadí 32 : 13,52000</t>
  </si>
  <si>
    <t>Odkaz na mn. položky pořadí 34 : 12,84400</t>
  </si>
  <si>
    <t>Odkaz na mn. položky pořadí 32 : 13,52000*0,33</t>
  </si>
  <si>
    <t>Odkaz na mn. položky pořadí 34 : 12,84400*1,1</t>
  </si>
  <si>
    <t>0,95*2,21</t>
  </si>
  <si>
    <t>2,21</t>
  </si>
  <si>
    <t>Odkaz na mn. položky pořadí 3 : 2,09950</t>
  </si>
  <si>
    <t>Odkaz na mn. položky pořadí 3 : 2,09950*0,1</t>
  </si>
  <si>
    <t>podlaha : 7</t>
  </si>
  <si>
    <t>stěny : 4</t>
  </si>
  <si>
    <t>zábradlí : (2*0,95+2,21)*20,0</t>
  </si>
  <si>
    <t>(2*0,95+2,21)</t>
  </si>
  <si>
    <t>podhled : 0,95*2,21</t>
  </si>
  <si>
    <t>čela : (2*0,95+2,21)*0,20</t>
  </si>
  <si>
    <t>po demont.zábradlí : 0,3*1,2*2</t>
  </si>
  <si>
    <t>Odkaz na mn. položky pořadí 11 : 2,92150</t>
  </si>
  <si>
    <t>Odkaz na mn. položky pořadí 12 : 0,72000</t>
  </si>
  <si>
    <t>Odkaz na mn. položky pořadí 15 : 2,09950</t>
  </si>
  <si>
    <t>(2*0,95+2,21)*0,10*1,1</t>
  </si>
  <si>
    <t>Odkaz na mn. položky pořadí 17 : 0,45210</t>
  </si>
  <si>
    <t>Odkaz na mn. položky pořadí 4 : 2,21000*0,2</t>
  </si>
  <si>
    <t>Odkaz na mn. položky pořadí 24 : 2,54150</t>
  </si>
  <si>
    <t>Odkaz na mn. položky pořadí 10 : 4,11000</t>
  </si>
  <si>
    <t>zábradlí : (2*0,95+2,21)</t>
  </si>
  <si>
    <t>Odkaz na mn. položky pořadí 4 : 2,21000</t>
  </si>
  <si>
    <t>Odkaz na mn. položky pořadí 32 : 2,21000</t>
  </si>
  <si>
    <t>Odkaz na mn. položky pořadí 34 : 2,09950</t>
  </si>
  <si>
    <t>Odkaz na mn. položky pořadí 32 : 2,21000*0,33</t>
  </si>
  <si>
    <t>Odkaz na mn. položky pořadí 34 : 2,09950*1,1</t>
  </si>
  <si>
    <t>2*0,95*2,38</t>
  </si>
  <si>
    <t>2*2,38</t>
  </si>
  <si>
    <t>Odkaz na mn. položky pořadí 3 : 4,52200</t>
  </si>
  <si>
    <t>Odkaz na mn. položky pořadí 3 : 4,52200*0,1</t>
  </si>
  <si>
    <t>podlaha : 2*7</t>
  </si>
  <si>
    <t>stěny : 2*4</t>
  </si>
  <si>
    <t>zábradlí : (2*0,95+2,38)*20,0*2</t>
  </si>
  <si>
    <t>(2*0,95+2,38)*2</t>
  </si>
  <si>
    <t>podhled : 0,95*2,38*2</t>
  </si>
  <si>
    <t>čela : (2*0,95+2,38)*0,20*2</t>
  </si>
  <si>
    <t>po demont.zábradlí : 0,3*1,2*2*2</t>
  </si>
  <si>
    <t>Odkaz na mn. položky pořadí 11 : 6,23400</t>
  </si>
  <si>
    <t>Odkaz na mn. položky pořadí 12 : 1,44000</t>
  </si>
  <si>
    <t>Odkaz na mn. položky pořadí 15 : 4,52200</t>
  </si>
  <si>
    <t>2*(2*0,95+2,38)*0,10*1,1</t>
  </si>
  <si>
    <t>Odkaz na mn. položky pořadí 17 : 0,94160</t>
  </si>
  <si>
    <t>Odkaz na mn. položky pořadí 4 : 4,76000*0,2</t>
  </si>
  <si>
    <t>Odkaz na mn. položky pořadí 24 : 5,47400</t>
  </si>
  <si>
    <t>Odkaz na mn. položky pořadí 10 : 8,56000</t>
  </si>
  <si>
    <t>zábradlí : 2*(2*0,95+2,38)</t>
  </si>
  <si>
    <t>Odkaz na mn. položky pořadí 4 : 4,76000</t>
  </si>
  <si>
    <t>Odkaz na mn. položky pořadí 32 : 4,76000</t>
  </si>
  <si>
    <t>Odkaz na mn. položky pořadí 34 : 4,52200</t>
  </si>
  <si>
    <t>Odkaz na mn. položky pořadí 32 : 4,76000*0,33</t>
  </si>
  <si>
    <t>Odkaz na mn. položky pořadí 34 : 4,52200*1,1</t>
  </si>
  <si>
    <t>0,95*3,44</t>
  </si>
  <si>
    <t>3,44</t>
  </si>
  <si>
    <t>Odkaz na mn. položky pořadí 3 : 3,26800</t>
  </si>
  <si>
    <t>Odkaz na mn. položky pořadí 3 : 3,26800*0,1</t>
  </si>
  <si>
    <t>podlaha : 10</t>
  </si>
  <si>
    <t>zábradlí : (2*0,95+3,44)*20,0</t>
  </si>
  <si>
    <t>(2*0,95+3,44)</t>
  </si>
  <si>
    <t>podhled : 0,95*3,44</t>
  </si>
  <si>
    <t>čela : (2*0,95+3,44)*0,20</t>
  </si>
  <si>
    <t>Odkaz na mn. položky pořadí 11 : 4,33600</t>
  </si>
  <si>
    <t>Odkaz na mn. položky pořadí 15 : 3,26800</t>
  </si>
  <si>
    <t>(2*0,95+3,44)*0,10*1,1</t>
  </si>
  <si>
    <t>Odkaz na mn. položky pořadí 17 : 0,58740</t>
  </si>
  <si>
    <t>Odkaz na mn. položky pořadí 4 : 3,44000*0,2</t>
  </si>
  <si>
    <t>Odkaz na mn. položky pořadí 24 : 3,95600</t>
  </si>
  <si>
    <t>3,45</t>
  </si>
  <si>
    <t>Odkaz na mn. položky pořadí 10 : 5,34000</t>
  </si>
  <si>
    <t>zábradlí : (2*0,95+3,44)</t>
  </si>
  <si>
    <t>Odkaz na mn. položky pořadí 4 : 3,44000</t>
  </si>
  <si>
    <t>Odkaz na mn. položky pořadí 32 : 3,44000</t>
  </si>
  <si>
    <t>Odkaz na mn. položky pořadí 34 : 3,26800</t>
  </si>
  <si>
    <t>Odkaz na mn. položky pořadí 32 : 3,44000*0,33</t>
  </si>
  <si>
    <t>Odkaz na mn. položky pořadí 34 : 3,26800*1,1</t>
  </si>
  <si>
    <t>0,95*3,42</t>
  </si>
  <si>
    <t>3,42</t>
  </si>
  <si>
    <t>Odkaz na mn. položky pořadí 3 : 3,24900</t>
  </si>
  <si>
    <t>Odkaz na mn. položky pořadí 3 : 3,24900*0,1</t>
  </si>
  <si>
    <t>zábradlí : (2*0,95+3,42)*20,0</t>
  </si>
  <si>
    <t>(2*0,95+3,42)</t>
  </si>
  <si>
    <t>podhled : 0,95*3,42</t>
  </si>
  <si>
    <t>čela : (2*0,95+3,42)*0,20</t>
  </si>
  <si>
    <t>Odkaz na mn. položky pořadí 11 : 4,31300</t>
  </si>
  <si>
    <t>Odkaz na mn. položky pořadí 15 : 3,24900</t>
  </si>
  <si>
    <t>(2*0,95+3,42)*0,10*1,1</t>
  </si>
  <si>
    <t>Odkaz na mn. položky pořadí 17 : 0,58520</t>
  </si>
  <si>
    <t>Odkaz na mn. položky pořadí 4 : 3,42000*0,2</t>
  </si>
  <si>
    <t>Odkaz na mn. položky pořadí 24 : 3,93300</t>
  </si>
  <si>
    <t>Odkaz na mn. položky pořadí 10 : 5,32000</t>
  </si>
  <si>
    <t>Odkaz na mn. položky pořadí 4 : 3,42000</t>
  </si>
  <si>
    <t>Odkaz na mn. položky pořadí 32 : 3,42000</t>
  </si>
  <si>
    <t>Odkaz na mn. položky pořadí 34 : 3,24900</t>
  </si>
  <si>
    <t>Odkaz na mn. položky pořadí 32 : 3,42000*0,33</t>
  </si>
  <si>
    <t>Odkaz na mn. položky pořadí 34 : 3,24900*1,1</t>
  </si>
  <si>
    <t>2*0,95*2,32</t>
  </si>
  <si>
    <t>2*2,32</t>
  </si>
  <si>
    <t>Odkaz na mn. položky pořadí 3 : 4,40800</t>
  </si>
  <si>
    <t>Odkaz na mn. položky pořadí 3 : 4,40800*0,1</t>
  </si>
  <si>
    <t>zábradlí : (2*0,95+2,32)*20,0*2</t>
  </si>
  <si>
    <t>(2*0,95+2,32)*2</t>
  </si>
  <si>
    <t>podhled : 0,95*2,32*2</t>
  </si>
  <si>
    <t>čela : (2*0,95+2,32)*0,20*2</t>
  </si>
  <si>
    <t>Odkaz na mn. položky pořadí 11 : 6,09600</t>
  </si>
  <si>
    <t>Odkaz na mn. položky pořadí 15 : 4,40800</t>
  </si>
  <si>
    <t>2*(2*0,95+2,32)*0,10*1,1</t>
  </si>
  <si>
    <t>Odkaz na mn. položky pořadí 17 : 0,92840</t>
  </si>
  <si>
    <t>Odkaz na mn. položky pořadí 4 : 4,64000*0,2</t>
  </si>
  <si>
    <t>Odkaz na mn. položky pořadí 24 : 5,33600</t>
  </si>
  <si>
    <t>Odkaz na mn. položky pořadí 10 : 8,44000</t>
  </si>
  <si>
    <t>zábradlí : 2*(2*0,95+2,32)</t>
  </si>
  <si>
    <t>Odkaz na mn. položky pořadí 4 : 4,64000</t>
  </si>
  <si>
    <t>Odkaz na mn. položky pořadí 32 : 4,64000</t>
  </si>
  <si>
    <t>Odkaz na mn. položky pořadí 34 : 4,40800</t>
  </si>
  <si>
    <t>Odkaz na mn. položky pořadí 32 : 4,64000*0,33</t>
  </si>
  <si>
    <t>Odkaz na mn. položky pořadí 34 : 4,40800*1,1</t>
  </si>
  <si>
    <t>terasa 1 : 2,75*3,884</t>
  </si>
  <si>
    <t>terasa 2 : 2,75*3,236</t>
  </si>
  <si>
    <t>terasa 3 : 2,75*3,273</t>
  </si>
  <si>
    <t>terasa 1 : 2*(2,75+3,884)</t>
  </si>
  <si>
    <t>terasa 2 : 2*(2,75+3,236)</t>
  </si>
  <si>
    <t>terasa 3 : 2*(2,75+3,273)</t>
  </si>
  <si>
    <t>Odkaz na mn. položky pořadí 3 : 28,58075</t>
  </si>
  <si>
    <t>Odkaz na mn. položky pořadí 3 : 28,58080*0,1</t>
  </si>
  <si>
    <t>terasa 1 : 8</t>
  </si>
  <si>
    <t>terasa 2 : 8</t>
  </si>
  <si>
    <t>terasa 3 : 8</t>
  </si>
  <si>
    <t>terasa 1 : 1,75*20,0</t>
  </si>
  <si>
    <t>terasa 2 : 1,75*20,0</t>
  </si>
  <si>
    <t>terasa 3 : 1,75*20,0</t>
  </si>
  <si>
    <t xml:space="preserve">parapet pod výplněmi zábradlí : </t>
  </si>
  <si>
    <t>terasa 1 : 1,75</t>
  </si>
  <si>
    <t>terasa 2 : 1,75</t>
  </si>
  <si>
    <t>terasa 3 : 1,75</t>
  </si>
  <si>
    <t>obvodová zeď : 3,9+3,25+3,3+3*0,30+2,75</t>
  </si>
  <si>
    <t>dělící zdi : 2*2,75</t>
  </si>
  <si>
    <t>978015291R00</t>
  </si>
  <si>
    <t>Otlučení omítek vnějších MVC v složit.1-4 do 100 %</t>
  </si>
  <si>
    <t>fasáda pod terasami : 40,40</t>
  </si>
  <si>
    <t>ostění po demont.zábradlí : (2*0,8+1,75)*0,30*3</t>
  </si>
  <si>
    <t>612425931RT3</t>
  </si>
  <si>
    <t>Omítka vápenná ostění - štuková s použitím suché maltové směsi</t>
  </si>
  <si>
    <t>Hodnota z bývalého odkazu. : 3,015</t>
  </si>
  <si>
    <t>622421143R00</t>
  </si>
  <si>
    <t>Omítka vnější stěn, MVC, štuková, složitost 1-2</t>
  </si>
  <si>
    <t>622401971RZ1</t>
  </si>
  <si>
    <t>Příplatek k omítce vnějš. stěn, zvýšení přilnavos. nátěrem penetračním akrylátovým</t>
  </si>
  <si>
    <t>Odkaz na mn. položky pořadí 12 : 3,01500</t>
  </si>
  <si>
    <t>Odkaz na mn. položky pořadí 13 : 40,40000</t>
  </si>
  <si>
    <t>622471317RP2</t>
  </si>
  <si>
    <t>Nátěr nebo nástřik stěn vnějších, složitost 1 - 2 hmota akrylátová Akronát</t>
  </si>
  <si>
    <t>Odkaz na mn. položky pořadí 14 : 43,41500</t>
  </si>
  <si>
    <t>Odkaz na mn. položky pořadí 16 : 28,58075</t>
  </si>
  <si>
    <t>632451011R00</t>
  </si>
  <si>
    <t>Vyrovnávací potěr ze směsi Cemix, v pásu, tl. do 20 mm</t>
  </si>
  <si>
    <t xml:space="preserve">po demontáži oplechování : </t>
  </si>
  <si>
    <t>Odkaz na mn. položky pořadí 10 : 24,85000*0,3</t>
  </si>
  <si>
    <t>941955002R00</t>
  </si>
  <si>
    <t>Lešení lehké pomocné, výška podlahy do 1,9 m</t>
  </si>
  <si>
    <t>Odkaz na mn. položky pořadí 4 : 37,28600*0,2</t>
  </si>
  <si>
    <t>Odkaz na mn. položky pořadí 22 : 36,03795</t>
  </si>
  <si>
    <t>Odkaz na mn. položky pořadí 4 : 37,28600</t>
  </si>
  <si>
    <t>711212602RT2</t>
  </si>
  <si>
    <t>Těsnicí roh vnější, vnitřní do spoje podlaha-stěna Mapeband - vnější, vnitřní roh</t>
  </si>
  <si>
    <t>terasa 1 : 4</t>
  </si>
  <si>
    <t>terasa 2 : 4</t>
  </si>
  <si>
    <t>terasa 3 : 4</t>
  </si>
  <si>
    <t>711212611RT2</t>
  </si>
  <si>
    <t>Těsnicí pás do svislých koutů Mapeband š. 100 mm (fa Mapei)</t>
  </si>
  <si>
    <t>terasa 1 : 4*0,2</t>
  </si>
  <si>
    <t>terasa 2 : 4*0,2</t>
  </si>
  <si>
    <t>terasa 3 : 4*0,2</t>
  </si>
  <si>
    <t>998711201R00</t>
  </si>
  <si>
    <t>Přesun hmot pro izolace proti vodě, výšky do 6 m</t>
  </si>
  <si>
    <t>764430010RAD</t>
  </si>
  <si>
    <t>Oplechování zdí z Pz plechu rš 500 mm</t>
  </si>
  <si>
    <t>Odkaz na mn. položky pořadí 10 : 24,85000</t>
  </si>
  <si>
    <t>výplň zábradlí : 3*1,75</t>
  </si>
  <si>
    <t>998767201R00</t>
  </si>
  <si>
    <t>Přesun hmot pro zámečnické konstr., výšky do 6 m</t>
  </si>
  <si>
    <t>Odkaz na mn. položky pořadí 32 : 37,28600</t>
  </si>
  <si>
    <t>Odkaz na mn. položky pořadí 32 : 37,28600*0,33</t>
  </si>
  <si>
    <t>Odkaz na mn. položky pořadí 34 : 28,58075*1,1</t>
  </si>
  <si>
    <t>998771201R00</t>
  </si>
  <si>
    <t>Přesun hmot pro podlahy z dlaždic, výšky do 6 m</t>
  </si>
  <si>
    <t>783950030RAD</t>
  </si>
  <si>
    <t>Oprava nátěrů otvorových prvků syntet. lakem, opálení, 2x krycí + 1x email + 1x tmelení fasáda pod terasami - ODHAD</t>
  </si>
</sst>
</file>

<file path=xl/styles.xml><?xml version="1.0" encoding="utf-8"?>
<styleSheet xmlns="http://schemas.openxmlformats.org/spreadsheetml/2006/main">
  <numFmts count="1">
    <numFmt numFmtId="164" formatCode="#,##0.00000"/>
  </numFmts>
  <fonts count="19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8" fillId="0" borderId="8" xfId="0" applyFont="1" applyBorder="1" applyAlignment="1">
      <alignment vertical="center"/>
    </xf>
    <xf numFmtId="0" fontId="0" fillId="0" borderId="9" xfId="0" applyBorder="1"/>
    <xf numFmtId="0" fontId="0" fillId="0" borderId="7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9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49" fontId="0" fillId="0" borderId="1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0" xfId="0" applyBorder="1" applyAlignment="1">
      <alignment horizontal="left" indent="1"/>
    </xf>
    <xf numFmtId="0" fontId="0" fillId="0" borderId="12" xfId="0" applyBorder="1" applyAlignment="1">
      <alignment horizontal="left" vertical="top" indent="1"/>
    </xf>
    <xf numFmtId="0" fontId="8" fillId="0" borderId="13" xfId="0" applyFont="1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/>
    <xf numFmtId="0" fontId="0" fillId="0" borderId="15" xfId="0" applyBorder="1"/>
    <xf numFmtId="0" fontId="8" fillId="0" borderId="10" xfId="0" applyFont="1" applyBorder="1" applyAlignment="1">
      <alignment horizontal="left" vertical="center" indent="1"/>
    </xf>
    <xf numFmtId="49" fontId="0" fillId="0" borderId="8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wrapText="1"/>
    </xf>
    <xf numFmtId="1" fontId="8" fillId="0" borderId="8" xfId="0" applyNumberFormat="1" applyFont="1" applyBorder="1" applyAlignment="1">
      <alignment horizontal="right" vertical="center" wrapText="1"/>
    </xf>
    <xf numFmtId="1" fontId="8" fillId="0" borderId="17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8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7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3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17" xfId="0" applyNumberFormat="1" applyFont="1" applyFill="1" applyBorder="1" applyAlignment="1">
      <alignment vertical="center"/>
    </xf>
    <xf numFmtId="4" fontId="7" fillId="5" borderId="8" xfId="0" applyNumberFormat="1" applyFont="1" applyFill="1" applyBorder="1" applyAlignment="1">
      <alignment vertical="center" wrapText="1"/>
    </xf>
    <xf numFmtId="4" fontId="10" fillId="5" borderId="16" xfId="0" applyNumberFormat="1" applyFont="1" applyFill="1" applyBorder="1" applyAlignment="1">
      <alignment horizontal="center" vertical="center" wrapText="1" shrinkToFit="1"/>
    </xf>
    <xf numFmtId="4" fontId="7" fillId="5" borderId="16" xfId="0" applyNumberFormat="1" applyFont="1" applyFill="1" applyBorder="1" applyAlignment="1">
      <alignment horizontal="center" vertical="center" wrapText="1" shrinkToFit="1"/>
    </xf>
    <xf numFmtId="3" fontId="7" fillId="5" borderId="16" xfId="0" applyNumberFormat="1" applyFont="1" applyFill="1" applyBorder="1" applyAlignment="1">
      <alignment horizontal="center" vertical="center" wrapText="1"/>
    </xf>
    <xf numFmtId="4" fontId="0" fillId="0" borderId="17" xfId="0" applyNumberFormat="1" applyBorder="1" applyAlignment="1">
      <alignment vertical="center"/>
    </xf>
    <xf numFmtId="4" fontId="3" fillId="0" borderId="16" xfId="0" applyNumberFormat="1" applyFont="1" applyBorder="1" applyAlignment="1">
      <alignment horizontal="right" vertical="center" wrapText="1" shrinkToFit="1"/>
    </xf>
    <xf numFmtId="4" fontId="3" fillId="0" borderId="16" xfId="0" applyNumberFormat="1" applyFont="1" applyBorder="1" applyAlignment="1">
      <alignment horizontal="right" vertical="center" shrinkToFit="1"/>
    </xf>
    <xf numFmtId="4" fontId="0" fillId="0" borderId="16" xfId="0" applyNumberFormat="1" applyBorder="1" applyAlignment="1">
      <alignment vertical="center" shrinkToFit="1"/>
    </xf>
    <xf numFmtId="3" fontId="0" fillId="0" borderId="16" xfId="0" applyNumberFormat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4" fontId="8" fillId="0" borderId="16" xfId="0" applyNumberFormat="1" applyFont="1" applyBorder="1" applyAlignment="1">
      <alignment vertical="center" wrapText="1" shrinkToFit="1"/>
    </xf>
    <xf numFmtId="4" fontId="8" fillId="0" borderId="16" xfId="0" applyNumberFormat="1" applyFont="1" applyBorder="1" applyAlignment="1">
      <alignment vertical="center" shrinkToFit="1"/>
    </xf>
    <xf numFmtId="3" fontId="8" fillId="0" borderId="16" xfId="0" applyNumberFormat="1" applyFont="1" applyBorder="1" applyAlignment="1">
      <alignment vertical="center"/>
    </xf>
    <xf numFmtId="4" fontId="0" fillId="0" borderId="17" xfId="0" applyNumberFormat="1" applyBorder="1" applyAlignment="1">
      <alignment horizontal="left" vertical="center"/>
    </xf>
    <xf numFmtId="4" fontId="0" fillId="0" borderId="16" xfId="0" applyNumberFormat="1" applyBorder="1" applyAlignment="1">
      <alignment vertical="center" wrapText="1" shrinkToFit="1"/>
    </xf>
    <xf numFmtId="4" fontId="0" fillId="3" borderId="16" xfId="0" applyNumberFormat="1" applyFill="1" applyBorder="1" applyAlignment="1">
      <alignment vertical="center" wrapText="1" shrinkToFit="1"/>
    </xf>
    <xf numFmtId="4" fontId="0" fillId="3" borderId="16" xfId="0" applyNumberFormat="1" applyFill="1" applyBorder="1" applyAlignment="1">
      <alignment vertical="center" shrinkToFit="1"/>
    </xf>
    <xf numFmtId="3" fontId="0" fillId="3" borderId="16" xfId="0" applyNumberFormat="1" applyFill="1" applyBorder="1" applyAlignment="1">
      <alignment vertical="center"/>
    </xf>
    <xf numFmtId="0" fontId="4" fillId="3" borderId="24" xfId="0" applyFont="1" applyFill="1" applyBorder="1" applyAlignment="1">
      <alignment horizontal="left" vertical="center" indent="1"/>
    </xf>
    <xf numFmtId="0" fontId="5" fillId="3" borderId="25" xfId="0" applyFont="1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4" fontId="4" fillId="3" borderId="25" xfId="0" applyNumberFormat="1" applyFon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0" fillId="3" borderId="25" xfId="0" applyFill="1" applyBorder="1" applyAlignment="1">
      <alignment wrapText="1"/>
    </xf>
    <xf numFmtId="0" fontId="0" fillId="3" borderId="25" xfId="0" applyFill="1" applyBorder="1"/>
    <xf numFmtId="49" fontId="8" fillId="3" borderId="26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23" xfId="0" applyFont="1" applyBorder="1"/>
    <xf numFmtId="0" fontId="16" fillId="5" borderId="1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3" fontId="7" fillId="0" borderId="16" xfId="0" applyNumberFormat="1" applyFont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vertical="center"/>
    </xf>
    <xf numFmtId="4" fontId="7" fillId="3" borderId="16" xfId="0" applyNumberFormat="1" applyFont="1" applyFill="1" applyBorder="1" applyAlignment="1">
      <alignment horizontal="center" vertical="center"/>
    </xf>
    <xf numFmtId="4" fontId="7" fillId="3" borderId="1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5" fillId="0" borderId="16" xfId="0" applyFont="1" applyBorder="1" applyAlignment="1">
      <alignment vertical="center"/>
    </xf>
    <xf numFmtId="0" fontId="15" fillId="3" borderId="16" xfId="0" applyFont="1" applyFill="1" applyBorder="1" applyAlignment="1">
      <alignment vertical="center"/>
    </xf>
    <xf numFmtId="49" fontId="0" fillId="3" borderId="8" xfId="0" applyNumberFormat="1" applyFill="1" applyBorder="1" applyAlignment="1">
      <alignment vertical="center"/>
    </xf>
    <xf numFmtId="0" fontId="0" fillId="5" borderId="16" xfId="0" applyFill="1" applyBorder="1"/>
    <xf numFmtId="0" fontId="0" fillId="5" borderId="16" xfId="0" applyFill="1" applyBorder="1" applyAlignment="1">
      <alignment horizontal="center"/>
    </xf>
    <xf numFmtId="49" fontId="0" fillId="5" borderId="16" xfId="0" applyNumberFormat="1" applyFill="1" applyBorder="1"/>
    <xf numFmtId="0" fontId="0" fillId="5" borderId="16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7" xfId="0" applyFont="1" applyFill="1" applyBorder="1" applyAlignment="1">
      <alignment vertical="top"/>
    </xf>
    <xf numFmtId="49" fontId="8" fillId="3" borderId="8" xfId="0" applyNumberFormat="1" applyFont="1" applyFill="1" applyBorder="1" applyAlignment="1">
      <alignment vertical="top"/>
    </xf>
    <xf numFmtId="0" fontId="8" fillId="3" borderId="8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8" xfId="0" applyFont="1" applyFill="1" applyBorder="1" applyAlignment="1">
      <alignment horizontal="center" vertical="top" shrinkToFit="1"/>
    </xf>
    <xf numFmtId="164" fontId="8" fillId="3" borderId="8" xfId="0" applyNumberFormat="1" applyFont="1" applyFill="1" applyBorder="1" applyAlignment="1">
      <alignment vertical="top" shrinkToFit="1"/>
    </xf>
    <xf numFmtId="4" fontId="8" fillId="3" borderId="8" xfId="0" applyNumberFormat="1" applyFont="1" applyFill="1" applyBorder="1" applyAlignment="1">
      <alignment vertical="top" shrinkToFit="1"/>
    </xf>
    <xf numFmtId="4" fontId="8" fillId="3" borderId="19" xfId="0" applyNumberFormat="1" applyFont="1" applyFill="1" applyBorder="1" applyAlignment="1">
      <alignment vertical="top" shrinkToFit="1"/>
    </xf>
    <xf numFmtId="0" fontId="17" fillId="0" borderId="31" xfId="0" applyFont="1" applyBorder="1" applyAlignment="1">
      <alignment vertical="top"/>
    </xf>
    <xf numFmtId="49" fontId="17" fillId="0" borderId="32" xfId="0" applyNumberFormat="1" applyFont="1" applyBorder="1" applyAlignment="1">
      <alignment vertical="top"/>
    </xf>
    <xf numFmtId="0" fontId="17" fillId="0" borderId="32" xfId="0" applyFont="1" applyBorder="1" applyAlignment="1">
      <alignment horizontal="center" vertical="top" shrinkToFit="1"/>
    </xf>
    <xf numFmtId="164" fontId="17" fillId="0" borderId="32" xfId="0" applyNumberFormat="1" applyFont="1" applyBorder="1" applyAlignment="1">
      <alignment vertical="top" shrinkToFit="1"/>
    </xf>
    <xf numFmtId="4" fontId="17" fillId="4" borderId="32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9" fontId="8" fillId="3" borderId="8" xfId="0" applyNumberFormat="1" applyFont="1" applyFill="1" applyBorder="1" applyAlignment="1">
      <alignment horizontal="left" vertical="top" wrapText="1"/>
    </xf>
    <xf numFmtId="49" fontId="17" fillId="0" borderId="32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13" fillId="0" borderId="17" xfId="0" applyNumberFormat="1" applyFont="1" applyBorder="1" applyAlignment="1">
      <alignment horizontal="right" vertical="center" indent="1"/>
    </xf>
    <xf numFmtId="4" fontId="13" fillId="0" borderId="19" xfId="0" applyNumberFormat="1" applyFont="1" applyBorder="1" applyAlignment="1">
      <alignment horizontal="right" vertical="center" indent="1"/>
    </xf>
    <xf numFmtId="4" fontId="12" fillId="3" borderId="25" xfId="0" applyNumberFormat="1" applyFont="1" applyFill="1" applyBorder="1" applyAlignment="1">
      <alignment horizontal="right" vertical="center"/>
    </xf>
    <xf numFmtId="2" fontId="12" fillId="3" borderId="25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1" fillId="0" borderId="17" xfId="0" applyNumberFormat="1" applyFont="1" applyBorder="1" applyAlignment="1">
      <alignment horizontal="right" vertical="center" indent="1"/>
    </xf>
    <xf numFmtId="4" fontId="11" fillId="0" borderId="19" xfId="0" applyNumberFormat="1" applyFont="1" applyBorder="1" applyAlignment="1">
      <alignment horizontal="right" vertical="center" indent="1"/>
    </xf>
    <xf numFmtId="0" fontId="0" fillId="0" borderId="13" xfId="0" applyBorder="1" applyAlignment="1">
      <alignment horizontal="center" wrapText="1"/>
    </xf>
    <xf numFmtId="4" fontId="11" fillId="0" borderId="17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17" xfId="0" applyNumberFormat="1" applyFont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4" fontId="11" fillId="0" borderId="11" xfId="0" applyNumberFormat="1" applyFont="1" applyBorder="1" applyAlignment="1">
      <alignment horizontal="right" vertical="center" inden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13" fillId="0" borderId="11" xfId="0" applyNumberFormat="1" applyFont="1" applyBorder="1" applyAlignment="1">
      <alignment horizontal="right" vertical="center" indent="1"/>
    </xf>
    <xf numFmtId="4" fontId="11" fillId="0" borderId="13" xfId="0" applyNumberFormat="1" applyFont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left" vertical="center" wrapText="1"/>
    </xf>
    <xf numFmtId="0" fontId="0" fillId="3" borderId="13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4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4" fontId="0" fillId="0" borderId="8" xfId="0" applyNumberFormat="1" applyBorder="1" applyAlignment="1">
      <alignment vertical="center" wrapText="1"/>
    </xf>
    <xf numFmtId="4" fontId="8" fillId="0" borderId="8" xfId="0" applyNumberFormat="1" applyFont="1" applyBorder="1" applyAlignment="1">
      <alignment vertical="center" wrapText="1"/>
    </xf>
    <xf numFmtId="49" fontId="7" fillId="0" borderId="17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4" fontId="0" fillId="3" borderId="17" xfId="0" applyNumberFormat="1" applyFill="1" applyBorder="1" applyAlignment="1">
      <alignment vertical="center"/>
    </xf>
    <xf numFmtId="4" fontId="0" fillId="3" borderId="8" xfId="0" applyNumberFormat="1" applyFill="1" applyBorder="1" applyAlignment="1">
      <alignment vertical="center"/>
    </xf>
    <xf numFmtId="4" fontId="0" fillId="3" borderId="19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8" xfId="0" applyNumberFormat="1" applyBorder="1" applyAlignment="1">
      <alignment vertical="center" shrinkToFit="1"/>
    </xf>
    <xf numFmtId="49" fontId="0" fillId="0" borderId="19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13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0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49" fontId="0" fillId="3" borderId="8" xfId="0" applyNumberForma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9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3.2"/>
  <sheetData>
    <row r="1" spans="1:7">
      <c r="A1" s="21" t="s">
        <v>40</v>
      </c>
    </row>
    <row r="2" spans="1:7" ht="57.75" customHeight="1">
      <c r="A2" s="181" t="s">
        <v>41</v>
      </c>
      <c r="B2" s="181"/>
      <c r="C2" s="181"/>
      <c r="D2" s="181"/>
      <c r="E2" s="181"/>
      <c r="F2" s="181"/>
      <c r="G2" s="181"/>
    </row>
  </sheetData>
  <mergeCells count="1">
    <mergeCell ref="A2:G2"/>
  </mergeCells>
  <phoneticPr fontId="17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/>
  <cols>
    <col min="1" max="1" width="3.44140625" customWidth="1"/>
    <col min="2" max="2" width="12.5546875" style="122" customWidth="1"/>
    <col min="3" max="3" width="38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51" t="s">
        <v>7</v>
      </c>
      <c r="B1" s="251"/>
      <c r="C1" s="251"/>
      <c r="D1" s="251"/>
      <c r="E1" s="251"/>
      <c r="F1" s="251"/>
      <c r="G1" s="251"/>
      <c r="AG1" t="s">
        <v>99</v>
      </c>
    </row>
    <row r="2" spans="1:60" ht="24.9" customHeight="1">
      <c r="A2" s="140" t="s">
        <v>8</v>
      </c>
      <c r="B2" s="49" t="s">
        <v>44</v>
      </c>
      <c r="C2" s="252" t="s">
        <v>45</v>
      </c>
      <c r="D2" s="253"/>
      <c r="E2" s="253"/>
      <c r="F2" s="253"/>
      <c r="G2" s="254"/>
      <c r="AG2" t="s">
        <v>100</v>
      </c>
    </row>
    <row r="3" spans="1:60" ht="24.9" customHeight="1">
      <c r="A3" s="140" t="s">
        <v>9</v>
      </c>
      <c r="B3" s="49" t="s">
        <v>62</v>
      </c>
      <c r="C3" s="252" t="s">
        <v>63</v>
      </c>
      <c r="D3" s="253"/>
      <c r="E3" s="253"/>
      <c r="F3" s="253"/>
      <c r="G3" s="254"/>
      <c r="AC3" s="122" t="s">
        <v>100</v>
      </c>
      <c r="AG3" t="s">
        <v>101</v>
      </c>
    </row>
    <row r="4" spans="1:60" ht="24.9" customHeight="1">
      <c r="A4" s="141" t="s">
        <v>10</v>
      </c>
      <c r="B4" s="142" t="s">
        <v>44</v>
      </c>
      <c r="C4" s="255" t="s">
        <v>45</v>
      </c>
      <c r="D4" s="256"/>
      <c r="E4" s="256"/>
      <c r="F4" s="256"/>
      <c r="G4" s="257"/>
      <c r="AG4" t="s">
        <v>102</v>
      </c>
    </row>
    <row r="5" spans="1:60">
      <c r="D5" s="10"/>
    </row>
    <row r="6" spans="1:60" ht="39.6">
      <c r="A6" s="143" t="s">
        <v>103</v>
      </c>
      <c r="B6" s="145" t="s">
        <v>104</v>
      </c>
      <c r="C6" s="145" t="s">
        <v>105</v>
      </c>
      <c r="D6" s="144" t="s">
        <v>106</v>
      </c>
      <c r="E6" s="143" t="s">
        <v>107</v>
      </c>
      <c r="F6" s="143" t="s">
        <v>108</v>
      </c>
      <c r="G6" s="143" t="s">
        <v>31</v>
      </c>
      <c r="H6" s="146" t="s">
        <v>32</v>
      </c>
      <c r="I6" s="146" t="s">
        <v>109</v>
      </c>
      <c r="J6" s="146" t="s">
        <v>33</v>
      </c>
      <c r="K6" s="146" t="s">
        <v>110</v>
      </c>
      <c r="L6" s="146" t="s">
        <v>111</v>
      </c>
      <c r="M6" s="146" t="s">
        <v>112</v>
      </c>
      <c r="N6" s="146" t="s">
        <v>113</v>
      </c>
      <c r="O6" s="146" t="s">
        <v>114</v>
      </c>
      <c r="P6" s="146" t="s">
        <v>115</v>
      </c>
      <c r="Q6" s="146" t="s">
        <v>116</v>
      </c>
      <c r="R6" s="146" t="s">
        <v>117</v>
      </c>
      <c r="S6" s="146" t="s">
        <v>118</v>
      </c>
      <c r="T6" s="146" t="s">
        <v>119</v>
      </c>
      <c r="U6" s="146" t="s">
        <v>120</v>
      </c>
      <c r="V6" s="146" t="s">
        <v>121</v>
      </c>
      <c r="W6" s="146" t="s">
        <v>122</v>
      </c>
      <c r="X6" s="146" t="s">
        <v>123</v>
      </c>
    </row>
    <row r="7" spans="1:60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>
      <c r="A8" s="150" t="s">
        <v>124</v>
      </c>
      <c r="B8" s="151" t="s">
        <v>70</v>
      </c>
      <c r="C8" s="175" t="s">
        <v>71</v>
      </c>
      <c r="D8" s="164"/>
      <c r="E8" s="165"/>
      <c r="F8" s="166"/>
      <c r="G8" s="167">
        <f>SUMIF(AG9:AG10,"&lt;&gt;NOR",G9:G10)</f>
        <v>0</v>
      </c>
      <c r="H8" s="163"/>
      <c r="I8" s="163">
        <f>SUM(I9:I10)</f>
        <v>0</v>
      </c>
      <c r="J8" s="163"/>
      <c r="K8" s="163">
        <f>SUM(K9:K10)</f>
        <v>0</v>
      </c>
      <c r="L8" s="163"/>
      <c r="M8" s="163">
        <f>SUM(M9:M10)</f>
        <v>0</v>
      </c>
      <c r="N8" s="162"/>
      <c r="O8" s="162">
        <f>SUM(O9:O10)</f>
        <v>0</v>
      </c>
      <c r="P8" s="162"/>
      <c r="Q8" s="162">
        <f>SUM(Q9:Q10)</f>
        <v>0</v>
      </c>
      <c r="R8" s="163"/>
      <c r="S8" s="163"/>
      <c r="T8" s="163"/>
      <c r="U8" s="163"/>
      <c r="V8" s="163">
        <f>SUM(V9:V10)</f>
        <v>0</v>
      </c>
      <c r="W8" s="163"/>
      <c r="X8" s="163"/>
      <c r="AG8" t="s">
        <v>125</v>
      </c>
    </row>
    <row r="9" spans="1:60" outlineLevel="1">
      <c r="A9" s="168">
        <v>1</v>
      </c>
      <c r="B9" s="169" t="s">
        <v>126</v>
      </c>
      <c r="C9" s="176" t="s">
        <v>127</v>
      </c>
      <c r="D9" s="170" t="s">
        <v>128</v>
      </c>
      <c r="E9" s="171">
        <v>2</v>
      </c>
      <c r="F9" s="172"/>
      <c r="G9" s="173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15</v>
      </c>
      <c r="M9" s="158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8"/>
      <c r="S9" s="158" t="s">
        <v>129</v>
      </c>
      <c r="T9" s="158" t="s">
        <v>130</v>
      </c>
      <c r="U9" s="158">
        <v>0</v>
      </c>
      <c r="V9" s="158">
        <f>ROUND(E9*U9,2)</f>
        <v>0</v>
      </c>
      <c r="W9" s="158"/>
      <c r="X9" s="158" t="s">
        <v>131</v>
      </c>
      <c r="Y9" s="147"/>
      <c r="Z9" s="147"/>
      <c r="AA9" s="147"/>
      <c r="AB9" s="147"/>
      <c r="AC9" s="147"/>
      <c r="AD9" s="147"/>
      <c r="AE9" s="147"/>
      <c r="AF9" s="147"/>
      <c r="AG9" s="147" t="s">
        <v>132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>
      <c r="A10" s="168">
        <v>2</v>
      </c>
      <c r="B10" s="169" t="s">
        <v>133</v>
      </c>
      <c r="C10" s="176" t="s">
        <v>134</v>
      </c>
      <c r="D10" s="170" t="s">
        <v>128</v>
      </c>
      <c r="E10" s="171">
        <v>2</v>
      </c>
      <c r="F10" s="172"/>
      <c r="G10" s="173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15</v>
      </c>
      <c r="M10" s="158">
        <f>G10*(1+L10/100)</f>
        <v>0</v>
      </c>
      <c r="N10" s="157">
        <v>0</v>
      </c>
      <c r="O10" s="157">
        <f>ROUND(E10*N10,2)</f>
        <v>0</v>
      </c>
      <c r="P10" s="157">
        <v>0</v>
      </c>
      <c r="Q10" s="157">
        <f>ROUND(E10*P10,2)</f>
        <v>0</v>
      </c>
      <c r="R10" s="158"/>
      <c r="S10" s="158" t="s">
        <v>129</v>
      </c>
      <c r="T10" s="158" t="s">
        <v>130</v>
      </c>
      <c r="U10" s="158">
        <v>0</v>
      </c>
      <c r="V10" s="158">
        <f>ROUND(E10*U10,2)</f>
        <v>0</v>
      </c>
      <c r="W10" s="158"/>
      <c r="X10" s="158" t="s">
        <v>131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135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>
      <c r="A11" s="150" t="s">
        <v>124</v>
      </c>
      <c r="B11" s="151" t="s">
        <v>80</v>
      </c>
      <c r="C11" s="175" t="s">
        <v>81</v>
      </c>
      <c r="D11" s="164"/>
      <c r="E11" s="165"/>
      <c r="F11" s="166"/>
      <c r="G11" s="167">
        <f>SUMIF(AG12:AG34,"&lt;&gt;NOR",G12:G34)</f>
        <v>0</v>
      </c>
      <c r="H11" s="163"/>
      <c r="I11" s="163">
        <f>SUM(I12:I34)</f>
        <v>0</v>
      </c>
      <c r="J11" s="163"/>
      <c r="K11" s="163">
        <f>SUM(K12:K34)</f>
        <v>0</v>
      </c>
      <c r="L11" s="163"/>
      <c r="M11" s="163">
        <f>SUM(M12:M34)</f>
        <v>0</v>
      </c>
      <c r="N11" s="162"/>
      <c r="O11" s="162">
        <f>SUM(O12:O34)</f>
        <v>0.01</v>
      </c>
      <c r="P11" s="162"/>
      <c r="Q11" s="162">
        <f>SUM(Q12:Q34)</f>
        <v>1.44</v>
      </c>
      <c r="R11" s="163"/>
      <c r="S11" s="163"/>
      <c r="T11" s="163"/>
      <c r="U11" s="163"/>
      <c r="V11" s="163">
        <f>SUM(V12:V34)</f>
        <v>32.740000000000009</v>
      </c>
      <c r="W11" s="163"/>
      <c r="X11" s="163"/>
      <c r="AG11" t="s">
        <v>125</v>
      </c>
    </row>
    <row r="12" spans="1:60" ht="20.399999999999999" outlineLevel="1">
      <c r="A12" s="168">
        <v>3</v>
      </c>
      <c r="B12" s="169" t="s">
        <v>136</v>
      </c>
      <c r="C12" s="176" t="s">
        <v>137</v>
      </c>
      <c r="D12" s="170" t="s">
        <v>138</v>
      </c>
      <c r="E12" s="171">
        <v>4.4080000000000004</v>
      </c>
      <c r="F12" s="172"/>
      <c r="G12" s="173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15</v>
      </c>
      <c r="M12" s="158">
        <f>G12*(1+L12/100)</f>
        <v>0</v>
      </c>
      <c r="N12" s="157">
        <v>0</v>
      </c>
      <c r="O12" s="157">
        <f>ROUND(E12*N12,2)</f>
        <v>0</v>
      </c>
      <c r="P12" s="157">
        <v>0.02</v>
      </c>
      <c r="Q12" s="157">
        <f>ROUND(E12*P12,2)</f>
        <v>0.09</v>
      </c>
      <c r="R12" s="158"/>
      <c r="S12" s="158" t="s">
        <v>139</v>
      </c>
      <c r="T12" s="158" t="s">
        <v>139</v>
      </c>
      <c r="U12" s="158">
        <v>0.23</v>
      </c>
      <c r="V12" s="158">
        <f>ROUND(E12*U12,2)</f>
        <v>1.01</v>
      </c>
      <c r="W12" s="158"/>
      <c r="X12" s="158" t="s">
        <v>131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132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>
      <c r="A13" s="154"/>
      <c r="B13" s="155"/>
      <c r="C13" s="177" t="s">
        <v>419</v>
      </c>
      <c r="D13" s="160"/>
      <c r="E13" s="161">
        <v>4.4080000000000004</v>
      </c>
      <c r="F13" s="158"/>
      <c r="G13" s="158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47"/>
      <c r="Z13" s="147"/>
      <c r="AA13" s="147"/>
      <c r="AB13" s="147"/>
      <c r="AC13" s="147"/>
      <c r="AD13" s="147"/>
      <c r="AE13" s="147"/>
      <c r="AF13" s="147"/>
      <c r="AG13" s="147" t="s">
        <v>141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>
      <c r="A14" s="168">
        <v>4</v>
      </c>
      <c r="B14" s="169" t="s">
        <v>142</v>
      </c>
      <c r="C14" s="176" t="s">
        <v>143</v>
      </c>
      <c r="D14" s="170" t="s">
        <v>144</v>
      </c>
      <c r="E14" s="171">
        <v>4.6399999999999997</v>
      </c>
      <c r="F14" s="172"/>
      <c r="G14" s="173">
        <f>ROUND(E14*F14,2)</f>
        <v>0</v>
      </c>
      <c r="H14" s="159"/>
      <c r="I14" s="158">
        <f>ROUND(E14*H14,2)</f>
        <v>0</v>
      </c>
      <c r="J14" s="159"/>
      <c r="K14" s="158">
        <f>ROUND(E14*J14,2)</f>
        <v>0</v>
      </c>
      <c r="L14" s="158">
        <v>15</v>
      </c>
      <c r="M14" s="158">
        <f>G14*(1+L14/100)</f>
        <v>0</v>
      </c>
      <c r="N14" s="157">
        <v>0</v>
      </c>
      <c r="O14" s="157">
        <f>ROUND(E14*N14,2)</f>
        <v>0</v>
      </c>
      <c r="P14" s="157">
        <v>4.0000000000000002E-4</v>
      </c>
      <c r="Q14" s="157">
        <f>ROUND(E14*P14,2)</f>
        <v>0</v>
      </c>
      <c r="R14" s="158"/>
      <c r="S14" s="158" t="s">
        <v>139</v>
      </c>
      <c r="T14" s="158" t="s">
        <v>139</v>
      </c>
      <c r="U14" s="158">
        <v>7.0000000000000007E-2</v>
      </c>
      <c r="V14" s="158">
        <f>ROUND(E14*U14,2)</f>
        <v>0.32</v>
      </c>
      <c r="W14" s="158"/>
      <c r="X14" s="158" t="s">
        <v>131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132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>
      <c r="A15" s="154"/>
      <c r="B15" s="155"/>
      <c r="C15" s="177" t="s">
        <v>420</v>
      </c>
      <c r="D15" s="160"/>
      <c r="E15" s="161">
        <v>4.6399999999999997</v>
      </c>
      <c r="F15" s="158"/>
      <c r="G15" s="158"/>
      <c r="H15" s="158"/>
      <c r="I15" s="158"/>
      <c r="J15" s="158"/>
      <c r="K15" s="158"/>
      <c r="L15" s="158"/>
      <c r="M15" s="158"/>
      <c r="N15" s="157"/>
      <c r="O15" s="157"/>
      <c r="P15" s="157"/>
      <c r="Q15" s="157"/>
      <c r="R15" s="158"/>
      <c r="S15" s="158"/>
      <c r="T15" s="158"/>
      <c r="U15" s="158"/>
      <c r="V15" s="158"/>
      <c r="W15" s="158"/>
      <c r="X15" s="158"/>
      <c r="Y15" s="147"/>
      <c r="Z15" s="147"/>
      <c r="AA15" s="147"/>
      <c r="AB15" s="147"/>
      <c r="AC15" s="147"/>
      <c r="AD15" s="147"/>
      <c r="AE15" s="147"/>
      <c r="AF15" s="147"/>
      <c r="AG15" s="147" t="s">
        <v>141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0.399999999999999" outlineLevel="1">
      <c r="A16" s="168">
        <v>5</v>
      </c>
      <c r="B16" s="169" t="s">
        <v>146</v>
      </c>
      <c r="C16" s="176" t="s">
        <v>147</v>
      </c>
      <c r="D16" s="170" t="s">
        <v>138</v>
      </c>
      <c r="E16" s="171">
        <v>4.4080000000000004</v>
      </c>
      <c r="F16" s="172"/>
      <c r="G16" s="173">
        <f>ROUND(E16*F16,2)</f>
        <v>0</v>
      </c>
      <c r="H16" s="159"/>
      <c r="I16" s="158">
        <f>ROUND(E16*H16,2)</f>
        <v>0</v>
      </c>
      <c r="J16" s="159"/>
      <c r="K16" s="158">
        <f>ROUND(E16*J16,2)</f>
        <v>0</v>
      </c>
      <c r="L16" s="158">
        <v>15</v>
      </c>
      <c r="M16" s="158">
        <f>G16*(1+L16/100)</f>
        <v>0</v>
      </c>
      <c r="N16" s="157">
        <v>0</v>
      </c>
      <c r="O16" s="157">
        <f>ROUND(E16*N16,2)</f>
        <v>0</v>
      </c>
      <c r="P16" s="157">
        <v>1.8E-3</v>
      </c>
      <c r="Q16" s="157">
        <f>ROUND(E16*P16,2)</f>
        <v>0.01</v>
      </c>
      <c r="R16" s="158"/>
      <c r="S16" s="158" t="s">
        <v>129</v>
      </c>
      <c r="T16" s="158" t="s">
        <v>148</v>
      </c>
      <c r="U16" s="158">
        <v>0.16500000000000001</v>
      </c>
      <c r="V16" s="158">
        <f>ROUND(E16*U16,2)</f>
        <v>0.73</v>
      </c>
      <c r="W16" s="158"/>
      <c r="X16" s="158" t="s">
        <v>131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132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>
      <c r="A17" s="154"/>
      <c r="B17" s="155"/>
      <c r="C17" s="177" t="s">
        <v>421</v>
      </c>
      <c r="D17" s="160"/>
      <c r="E17" s="161">
        <v>4.4080000000000004</v>
      </c>
      <c r="F17" s="158"/>
      <c r="G17" s="158"/>
      <c r="H17" s="158"/>
      <c r="I17" s="158"/>
      <c r="J17" s="158"/>
      <c r="K17" s="158"/>
      <c r="L17" s="158"/>
      <c r="M17" s="158"/>
      <c r="N17" s="157"/>
      <c r="O17" s="157"/>
      <c r="P17" s="157"/>
      <c r="Q17" s="157"/>
      <c r="R17" s="158"/>
      <c r="S17" s="158"/>
      <c r="T17" s="158"/>
      <c r="U17" s="158"/>
      <c r="V17" s="158"/>
      <c r="W17" s="158"/>
      <c r="X17" s="158"/>
      <c r="Y17" s="147"/>
      <c r="Z17" s="147"/>
      <c r="AA17" s="147"/>
      <c r="AB17" s="147"/>
      <c r="AC17" s="147"/>
      <c r="AD17" s="147"/>
      <c r="AE17" s="147"/>
      <c r="AF17" s="147"/>
      <c r="AG17" s="147" t="s">
        <v>141</v>
      </c>
      <c r="AH17" s="147">
        <v>5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0.399999999999999" outlineLevel="1">
      <c r="A18" s="168">
        <v>6</v>
      </c>
      <c r="B18" s="169" t="s">
        <v>150</v>
      </c>
      <c r="C18" s="176" t="s">
        <v>151</v>
      </c>
      <c r="D18" s="170" t="s">
        <v>152</v>
      </c>
      <c r="E18" s="171">
        <v>0.44080000000000003</v>
      </c>
      <c r="F18" s="172"/>
      <c r="G18" s="173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15</v>
      </c>
      <c r="M18" s="158">
        <f>G18*(1+L18/100)</f>
        <v>0</v>
      </c>
      <c r="N18" s="157">
        <v>0</v>
      </c>
      <c r="O18" s="157">
        <f>ROUND(E18*N18,2)</f>
        <v>0</v>
      </c>
      <c r="P18" s="157">
        <v>2.2000000000000002</v>
      </c>
      <c r="Q18" s="157">
        <f>ROUND(E18*P18,2)</f>
        <v>0.97</v>
      </c>
      <c r="R18" s="158"/>
      <c r="S18" s="158" t="s">
        <v>139</v>
      </c>
      <c r="T18" s="158" t="s">
        <v>139</v>
      </c>
      <c r="U18" s="158">
        <v>12.56</v>
      </c>
      <c r="V18" s="158">
        <f>ROUND(E18*U18,2)</f>
        <v>5.54</v>
      </c>
      <c r="W18" s="158"/>
      <c r="X18" s="158" t="s">
        <v>131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132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>
      <c r="A19" s="154"/>
      <c r="B19" s="155"/>
      <c r="C19" s="177" t="s">
        <v>422</v>
      </c>
      <c r="D19" s="160"/>
      <c r="E19" s="161">
        <v>0.44080000000000003</v>
      </c>
      <c r="F19" s="158"/>
      <c r="G19" s="158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47"/>
      <c r="Z19" s="147"/>
      <c r="AA19" s="147"/>
      <c r="AB19" s="147"/>
      <c r="AC19" s="147"/>
      <c r="AD19" s="147"/>
      <c r="AE19" s="147"/>
      <c r="AF19" s="147"/>
      <c r="AG19" s="147" t="s">
        <v>141</v>
      </c>
      <c r="AH19" s="147">
        <v>5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>
      <c r="A20" s="168">
        <v>7</v>
      </c>
      <c r="B20" s="169" t="s">
        <v>154</v>
      </c>
      <c r="C20" s="176" t="s">
        <v>155</v>
      </c>
      <c r="D20" s="170" t="s">
        <v>138</v>
      </c>
      <c r="E20" s="171">
        <v>4.4080000000000004</v>
      </c>
      <c r="F20" s="172"/>
      <c r="G20" s="173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15</v>
      </c>
      <c r="M20" s="158">
        <f>G20*(1+L20/100)</f>
        <v>0</v>
      </c>
      <c r="N20" s="157">
        <v>0</v>
      </c>
      <c r="O20" s="157">
        <f>ROUND(E20*N20,2)</f>
        <v>0</v>
      </c>
      <c r="P20" s="157">
        <v>9.7400000000000004E-3</v>
      </c>
      <c r="Q20" s="157">
        <f>ROUND(E20*P20,2)</f>
        <v>0.04</v>
      </c>
      <c r="R20" s="158"/>
      <c r="S20" s="158" t="s">
        <v>139</v>
      </c>
      <c r="T20" s="158" t="s">
        <v>139</v>
      </c>
      <c r="U20" s="158">
        <v>4.3999999999999997E-2</v>
      </c>
      <c r="V20" s="158">
        <f>ROUND(E20*U20,2)</f>
        <v>0.19</v>
      </c>
      <c r="W20" s="158"/>
      <c r="X20" s="158" t="s">
        <v>131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132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>
      <c r="A21" s="154"/>
      <c r="B21" s="155"/>
      <c r="C21" s="177" t="s">
        <v>421</v>
      </c>
      <c r="D21" s="160"/>
      <c r="E21" s="161">
        <v>4.4080000000000004</v>
      </c>
      <c r="F21" s="158"/>
      <c r="G21" s="158"/>
      <c r="H21" s="158"/>
      <c r="I21" s="158"/>
      <c r="J21" s="158"/>
      <c r="K21" s="158"/>
      <c r="L21" s="158"/>
      <c r="M21" s="158"/>
      <c r="N21" s="157"/>
      <c r="O21" s="157"/>
      <c r="P21" s="157"/>
      <c r="Q21" s="157"/>
      <c r="R21" s="158"/>
      <c r="S21" s="158"/>
      <c r="T21" s="158"/>
      <c r="U21" s="158"/>
      <c r="V21" s="158"/>
      <c r="W21" s="158"/>
      <c r="X21" s="158"/>
      <c r="Y21" s="147"/>
      <c r="Z21" s="147"/>
      <c r="AA21" s="147"/>
      <c r="AB21" s="147"/>
      <c r="AC21" s="147"/>
      <c r="AD21" s="147"/>
      <c r="AE21" s="147"/>
      <c r="AF21" s="147"/>
      <c r="AG21" s="147" t="s">
        <v>141</v>
      </c>
      <c r="AH21" s="147">
        <v>5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>
      <c r="A22" s="168">
        <v>8</v>
      </c>
      <c r="B22" s="169" t="s">
        <v>156</v>
      </c>
      <c r="C22" s="176" t="s">
        <v>157</v>
      </c>
      <c r="D22" s="170" t="s">
        <v>158</v>
      </c>
      <c r="E22" s="171">
        <v>22</v>
      </c>
      <c r="F22" s="172"/>
      <c r="G22" s="173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15</v>
      </c>
      <c r="M22" s="158">
        <f>G22*(1+L22/100)</f>
        <v>0</v>
      </c>
      <c r="N22" s="157">
        <v>0</v>
      </c>
      <c r="O22" s="157">
        <f>ROUND(E22*N22,2)</f>
        <v>0</v>
      </c>
      <c r="P22" s="157">
        <v>0</v>
      </c>
      <c r="Q22" s="157">
        <f>ROUND(E22*P22,2)</f>
        <v>0</v>
      </c>
      <c r="R22" s="158"/>
      <c r="S22" s="158" t="s">
        <v>139</v>
      </c>
      <c r="T22" s="158" t="s">
        <v>139</v>
      </c>
      <c r="U22" s="158">
        <v>0.29899999999999999</v>
      </c>
      <c r="V22" s="158">
        <f>ROUND(E22*U22,2)</f>
        <v>6.58</v>
      </c>
      <c r="W22" s="158"/>
      <c r="X22" s="158" t="s">
        <v>131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132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>
      <c r="A23" s="154"/>
      <c r="B23" s="155"/>
      <c r="C23" s="177" t="s">
        <v>159</v>
      </c>
      <c r="D23" s="160"/>
      <c r="E23" s="161"/>
      <c r="F23" s="158"/>
      <c r="G23" s="158"/>
      <c r="H23" s="158"/>
      <c r="I23" s="158"/>
      <c r="J23" s="158"/>
      <c r="K23" s="158"/>
      <c r="L23" s="158"/>
      <c r="M23" s="158"/>
      <c r="N23" s="157"/>
      <c r="O23" s="157"/>
      <c r="P23" s="157"/>
      <c r="Q23" s="157"/>
      <c r="R23" s="158"/>
      <c r="S23" s="158"/>
      <c r="T23" s="158"/>
      <c r="U23" s="158"/>
      <c r="V23" s="158"/>
      <c r="W23" s="158"/>
      <c r="X23" s="158"/>
      <c r="Y23" s="147"/>
      <c r="Z23" s="147"/>
      <c r="AA23" s="147"/>
      <c r="AB23" s="147"/>
      <c r="AC23" s="147"/>
      <c r="AD23" s="147"/>
      <c r="AE23" s="147"/>
      <c r="AF23" s="147"/>
      <c r="AG23" s="147" t="s">
        <v>141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>
      <c r="A24" s="154"/>
      <c r="B24" s="155"/>
      <c r="C24" s="177" t="s">
        <v>355</v>
      </c>
      <c r="D24" s="160"/>
      <c r="E24" s="161">
        <v>14</v>
      </c>
      <c r="F24" s="158"/>
      <c r="G24" s="158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47"/>
      <c r="Z24" s="147"/>
      <c r="AA24" s="147"/>
      <c r="AB24" s="147"/>
      <c r="AC24" s="147"/>
      <c r="AD24" s="147"/>
      <c r="AE24" s="147"/>
      <c r="AF24" s="147"/>
      <c r="AG24" s="147" t="s">
        <v>141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>
      <c r="A25" s="154"/>
      <c r="B25" s="155"/>
      <c r="C25" s="177" t="s">
        <v>356</v>
      </c>
      <c r="D25" s="160"/>
      <c r="E25" s="161">
        <v>8</v>
      </c>
      <c r="F25" s="158"/>
      <c r="G25" s="158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47"/>
      <c r="Z25" s="147"/>
      <c r="AA25" s="147"/>
      <c r="AB25" s="147"/>
      <c r="AC25" s="147"/>
      <c r="AD25" s="147"/>
      <c r="AE25" s="147"/>
      <c r="AF25" s="147"/>
      <c r="AG25" s="147" t="s">
        <v>141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>
      <c r="A26" s="168">
        <v>9</v>
      </c>
      <c r="B26" s="169" t="s">
        <v>162</v>
      </c>
      <c r="C26" s="176" t="s">
        <v>163</v>
      </c>
      <c r="D26" s="170" t="s">
        <v>164</v>
      </c>
      <c r="E26" s="171">
        <v>168.8</v>
      </c>
      <c r="F26" s="172"/>
      <c r="G26" s="173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15</v>
      </c>
      <c r="M26" s="158">
        <f>G26*(1+L26/100)</f>
        <v>0</v>
      </c>
      <c r="N26" s="157">
        <v>6.0000000000000002E-5</v>
      </c>
      <c r="O26" s="157">
        <f>ROUND(E26*N26,2)</f>
        <v>0.01</v>
      </c>
      <c r="P26" s="157">
        <v>1E-3</v>
      </c>
      <c r="Q26" s="157">
        <f>ROUND(E26*P26,2)</f>
        <v>0.17</v>
      </c>
      <c r="R26" s="158"/>
      <c r="S26" s="158" t="s">
        <v>139</v>
      </c>
      <c r="T26" s="158" t="s">
        <v>139</v>
      </c>
      <c r="U26" s="158">
        <v>9.7000000000000003E-2</v>
      </c>
      <c r="V26" s="158">
        <f>ROUND(E26*U26,2)</f>
        <v>16.37</v>
      </c>
      <c r="W26" s="158"/>
      <c r="X26" s="158" t="s">
        <v>131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132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>
      <c r="A27" s="154"/>
      <c r="B27" s="155"/>
      <c r="C27" s="177" t="s">
        <v>423</v>
      </c>
      <c r="D27" s="160"/>
      <c r="E27" s="161">
        <v>168.8</v>
      </c>
      <c r="F27" s="158"/>
      <c r="G27" s="158"/>
      <c r="H27" s="158"/>
      <c r="I27" s="158"/>
      <c r="J27" s="158"/>
      <c r="K27" s="158"/>
      <c r="L27" s="158"/>
      <c r="M27" s="158"/>
      <c r="N27" s="157"/>
      <c r="O27" s="157"/>
      <c r="P27" s="157"/>
      <c r="Q27" s="157"/>
      <c r="R27" s="158"/>
      <c r="S27" s="158"/>
      <c r="T27" s="158"/>
      <c r="U27" s="158"/>
      <c r="V27" s="158"/>
      <c r="W27" s="158"/>
      <c r="X27" s="158"/>
      <c r="Y27" s="147"/>
      <c r="Z27" s="147"/>
      <c r="AA27" s="147"/>
      <c r="AB27" s="147"/>
      <c r="AC27" s="147"/>
      <c r="AD27" s="147"/>
      <c r="AE27" s="147"/>
      <c r="AF27" s="147"/>
      <c r="AG27" s="147" t="s">
        <v>141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>
      <c r="A28" s="168">
        <v>10</v>
      </c>
      <c r="B28" s="169" t="s">
        <v>166</v>
      </c>
      <c r="C28" s="176" t="s">
        <v>167</v>
      </c>
      <c r="D28" s="170" t="s">
        <v>144</v>
      </c>
      <c r="E28" s="171">
        <v>8.44</v>
      </c>
      <c r="F28" s="172"/>
      <c r="G28" s="173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15</v>
      </c>
      <c r="M28" s="158">
        <f>G28*(1+L28/100)</f>
        <v>0</v>
      </c>
      <c r="N28" s="157">
        <v>0</v>
      </c>
      <c r="O28" s="157">
        <f>ROUND(E28*N28,2)</f>
        <v>0</v>
      </c>
      <c r="P28" s="157">
        <v>2.3E-3</v>
      </c>
      <c r="Q28" s="157">
        <f>ROUND(E28*P28,2)</f>
        <v>0.02</v>
      </c>
      <c r="R28" s="158"/>
      <c r="S28" s="158" t="s">
        <v>139</v>
      </c>
      <c r="T28" s="158" t="s">
        <v>139</v>
      </c>
      <c r="U28" s="158">
        <v>0.10349999999999999</v>
      </c>
      <c r="V28" s="158">
        <f>ROUND(E28*U28,2)</f>
        <v>0.87</v>
      </c>
      <c r="W28" s="158"/>
      <c r="X28" s="158" t="s">
        <v>131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132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>
      <c r="A29" s="154"/>
      <c r="B29" s="155"/>
      <c r="C29" s="177" t="s">
        <v>424</v>
      </c>
      <c r="D29" s="160"/>
      <c r="E29" s="161">
        <v>8.44</v>
      </c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47"/>
      <c r="Z29" s="147"/>
      <c r="AA29" s="147"/>
      <c r="AB29" s="147"/>
      <c r="AC29" s="147"/>
      <c r="AD29" s="147"/>
      <c r="AE29" s="147"/>
      <c r="AF29" s="147"/>
      <c r="AG29" s="147" t="s">
        <v>141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>
      <c r="A30" s="168">
        <v>11</v>
      </c>
      <c r="B30" s="169" t="s">
        <v>169</v>
      </c>
      <c r="C30" s="176" t="s">
        <v>170</v>
      </c>
      <c r="D30" s="170" t="s">
        <v>138</v>
      </c>
      <c r="E30" s="171">
        <v>6.0960000000000001</v>
      </c>
      <c r="F30" s="172"/>
      <c r="G30" s="173">
        <f>ROUND(E30*F30,2)</f>
        <v>0</v>
      </c>
      <c r="H30" s="159"/>
      <c r="I30" s="158">
        <f>ROUND(E30*H30,2)</f>
        <v>0</v>
      </c>
      <c r="J30" s="159"/>
      <c r="K30" s="158">
        <f>ROUND(E30*J30,2)</f>
        <v>0</v>
      </c>
      <c r="L30" s="158">
        <v>15</v>
      </c>
      <c r="M30" s="158">
        <f>G30*(1+L30/100)</f>
        <v>0</v>
      </c>
      <c r="N30" s="157">
        <v>0</v>
      </c>
      <c r="O30" s="157">
        <f>ROUND(E30*N30,2)</f>
        <v>0</v>
      </c>
      <c r="P30" s="157">
        <v>0.02</v>
      </c>
      <c r="Q30" s="157">
        <f>ROUND(E30*P30,2)</f>
        <v>0.12</v>
      </c>
      <c r="R30" s="158"/>
      <c r="S30" s="158" t="s">
        <v>129</v>
      </c>
      <c r="T30" s="158" t="s">
        <v>139</v>
      </c>
      <c r="U30" s="158">
        <v>0.17</v>
      </c>
      <c r="V30" s="158">
        <f>ROUND(E30*U30,2)</f>
        <v>1.04</v>
      </c>
      <c r="W30" s="158"/>
      <c r="X30" s="158" t="s">
        <v>131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132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>
      <c r="A31" s="154"/>
      <c r="B31" s="155"/>
      <c r="C31" s="177" t="s">
        <v>425</v>
      </c>
      <c r="D31" s="160"/>
      <c r="E31" s="161">
        <v>4.4080000000000004</v>
      </c>
      <c r="F31" s="158"/>
      <c r="G31" s="158"/>
      <c r="H31" s="158"/>
      <c r="I31" s="158"/>
      <c r="J31" s="158"/>
      <c r="K31" s="158"/>
      <c r="L31" s="158"/>
      <c r="M31" s="158"/>
      <c r="N31" s="157"/>
      <c r="O31" s="157"/>
      <c r="P31" s="157"/>
      <c r="Q31" s="157"/>
      <c r="R31" s="158"/>
      <c r="S31" s="158"/>
      <c r="T31" s="158"/>
      <c r="U31" s="158"/>
      <c r="V31" s="158"/>
      <c r="W31" s="158"/>
      <c r="X31" s="158"/>
      <c r="Y31" s="147"/>
      <c r="Z31" s="147"/>
      <c r="AA31" s="147"/>
      <c r="AB31" s="147"/>
      <c r="AC31" s="147"/>
      <c r="AD31" s="147"/>
      <c r="AE31" s="147"/>
      <c r="AF31" s="147"/>
      <c r="AG31" s="147" t="s">
        <v>141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>
      <c r="A32" s="154"/>
      <c r="B32" s="155"/>
      <c r="C32" s="177" t="s">
        <v>426</v>
      </c>
      <c r="D32" s="160"/>
      <c r="E32" s="161">
        <v>1.6879999999999999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7"/>
      <c r="Z32" s="147"/>
      <c r="AA32" s="147"/>
      <c r="AB32" s="147"/>
      <c r="AC32" s="147"/>
      <c r="AD32" s="147"/>
      <c r="AE32" s="147"/>
      <c r="AF32" s="147"/>
      <c r="AG32" s="147" t="s">
        <v>141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>
      <c r="A33" s="168">
        <v>12</v>
      </c>
      <c r="B33" s="169" t="s">
        <v>173</v>
      </c>
      <c r="C33" s="176" t="s">
        <v>174</v>
      </c>
      <c r="D33" s="170" t="s">
        <v>138</v>
      </c>
      <c r="E33" s="171">
        <v>1.44</v>
      </c>
      <c r="F33" s="172"/>
      <c r="G33" s="173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15</v>
      </c>
      <c r="M33" s="158">
        <f>G33*(1+L33/100)</f>
        <v>0</v>
      </c>
      <c r="N33" s="157">
        <v>0</v>
      </c>
      <c r="O33" s="157">
        <f>ROUND(E33*N33,2)</f>
        <v>0</v>
      </c>
      <c r="P33" s="157">
        <v>1.6E-2</v>
      </c>
      <c r="Q33" s="157">
        <f>ROUND(E33*P33,2)</f>
        <v>0.02</v>
      </c>
      <c r="R33" s="158"/>
      <c r="S33" s="158" t="s">
        <v>139</v>
      </c>
      <c r="T33" s="158" t="s">
        <v>139</v>
      </c>
      <c r="U33" s="158">
        <v>0.06</v>
      </c>
      <c r="V33" s="158">
        <f>ROUND(E33*U33,2)</f>
        <v>0.09</v>
      </c>
      <c r="W33" s="158"/>
      <c r="X33" s="158" t="s">
        <v>131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132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>
      <c r="A34" s="154"/>
      <c r="B34" s="155"/>
      <c r="C34" s="177" t="s">
        <v>361</v>
      </c>
      <c r="D34" s="160"/>
      <c r="E34" s="161">
        <v>1.44</v>
      </c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7"/>
      <c r="Q34" s="157"/>
      <c r="R34" s="158"/>
      <c r="S34" s="158"/>
      <c r="T34" s="158"/>
      <c r="U34" s="158"/>
      <c r="V34" s="158"/>
      <c r="W34" s="158"/>
      <c r="X34" s="158"/>
      <c r="Y34" s="147"/>
      <c r="Z34" s="147"/>
      <c r="AA34" s="147"/>
      <c r="AB34" s="147"/>
      <c r="AC34" s="147"/>
      <c r="AD34" s="147"/>
      <c r="AE34" s="147"/>
      <c r="AF34" s="147"/>
      <c r="AG34" s="147" t="s">
        <v>141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>
      <c r="A35" s="150" t="s">
        <v>124</v>
      </c>
      <c r="B35" s="151" t="s">
        <v>72</v>
      </c>
      <c r="C35" s="175" t="s">
        <v>73</v>
      </c>
      <c r="D35" s="164"/>
      <c r="E35" s="165"/>
      <c r="F35" s="166"/>
      <c r="G35" s="167">
        <f>SUMIF(AG36:AG39,"&lt;&gt;NOR",G36:G39)</f>
        <v>0</v>
      </c>
      <c r="H35" s="163"/>
      <c r="I35" s="163">
        <f>SUM(I36:I39)</f>
        <v>0</v>
      </c>
      <c r="J35" s="163"/>
      <c r="K35" s="163">
        <f>SUM(K36:K39)</f>
        <v>0</v>
      </c>
      <c r="L35" s="163"/>
      <c r="M35" s="163">
        <f>SUM(M36:M39)</f>
        <v>0</v>
      </c>
      <c r="N35" s="162"/>
      <c r="O35" s="162">
        <f>SUM(O36:O39)</f>
        <v>0.17</v>
      </c>
      <c r="P35" s="162"/>
      <c r="Q35" s="162">
        <f>SUM(Q36:Q39)</f>
        <v>0</v>
      </c>
      <c r="R35" s="163"/>
      <c r="S35" s="163"/>
      <c r="T35" s="163"/>
      <c r="U35" s="163"/>
      <c r="V35" s="163">
        <f>SUM(V36:V39)</f>
        <v>6.03</v>
      </c>
      <c r="W35" s="163"/>
      <c r="X35" s="163"/>
      <c r="AG35" t="s">
        <v>125</v>
      </c>
    </row>
    <row r="36" spans="1:60" outlineLevel="1">
      <c r="A36" s="168">
        <v>13</v>
      </c>
      <c r="B36" s="169" t="s">
        <v>176</v>
      </c>
      <c r="C36" s="176" t="s">
        <v>177</v>
      </c>
      <c r="D36" s="170" t="s">
        <v>138</v>
      </c>
      <c r="E36" s="171">
        <v>6.0960000000000001</v>
      </c>
      <c r="F36" s="172"/>
      <c r="G36" s="173">
        <f>ROUND(E36*F36,2)</f>
        <v>0</v>
      </c>
      <c r="H36" s="159"/>
      <c r="I36" s="158">
        <f>ROUND(E36*H36,2)</f>
        <v>0</v>
      </c>
      <c r="J36" s="159"/>
      <c r="K36" s="158">
        <f>ROUND(E36*J36,2)</f>
        <v>0</v>
      </c>
      <c r="L36" s="158">
        <v>15</v>
      </c>
      <c r="M36" s="158">
        <f>G36*(1+L36/100)</f>
        <v>0</v>
      </c>
      <c r="N36" s="157">
        <v>2.366E-2</v>
      </c>
      <c r="O36" s="157">
        <f>ROUND(E36*N36,2)</f>
        <v>0.14000000000000001</v>
      </c>
      <c r="P36" s="157">
        <v>0</v>
      </c>
      <c r="Q36" s="157">
        <f>ROUND(E36*P36,2)</f>
        <v>0</v>
      </c>
      <c r="R36" s="158"/>
      <c r="S36" s="158" t="s">
        <v>139</v>
      </c>
      <c r="T36" s="158" t="s">
        <v>139</v>
      </c>
      <c r="U36" s="158">
        <v>0.85426999999999997</v>
      </c>
      <c r="V36" s="158">
        <f>ROUND(E36*U36,2)</f>
        <v>5.21</v>
      </c>
      <c r="W36" s="158"/>
      <c r="X36" s="158" t="s">
        <v>131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132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>
      <c r="A37" s="154"/>
      <c r="B37" s="155"/>
      <c r="C37" s="177" t="s">
        <v>427</v>
      </c>
      <c r="D37" s="160"/>
      <c r="E37" s="161">
        <v>6.0960000000000001</v>
      </c>
      <c r="F37" s="158"/>
      <c r="G37" s="158"/>
      <c r="H37" s="158"/>
      <c r="I37" s="158"/>
      <c r="J37" s="158"/>
      <c r="K37" s="158"/>
      <c r="L37" s="158"/>
      <c r="M37" s="158"/>
      <c r="N37" s="157"/>
      <c r="O37" s="157"/>
      <c r="P37" s="157"/>
      <c r="Q37" s="157"/>
      <c r="R37" s="158"/>
      <c r="S37" s="158"/>
      <c r="T37" s="158"/>
      <c r="U37" s="158"/>
      <c r="V37" s="158"/>
      <c r="W37" s="158"/>
      <c r="X37" s="158"/>
      <c r="Y37" s="147"/>
      <c r="Z37" s="147"/>
      <c r="AA37" s="147"/>
      <c r="AB37" s="147"/>
      <c r="AC37" s="147"/>
      <c r="AD37" s="147"/>
      <c r="AE37" s="147"/>
      <c r="AF37" s="147"/>
      <c r="AG37" s="147" t="s">
        <v>141</v>
      </c>
      <c r="AH37" s="147">
        <v>5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>
      <c r="A38" s="168">
        <v>14</v>
      </c>
      <c r="B38" s="169" t="s">
        <v>179</v>
      </c>
      <c r="C38" s="176" t="s">
        <v>180</v>
      </c>
      <c r="D38" s="170" t="s">
        <v>138</v>
      </c>
      <c r="E38" s="171">
        <v>1.44</v>
      </c>
      <c r="F38" s="172"/>
      <c r="G38" s="173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15</v>
      </c>
      <c r="M38" s="158">
        <f>G38*(1+L38/100)</f>
        <v>0</v>
      </c>
      <c r="N38" s="157">
        <v>2.3210000000000001E-2</v>
      </c>
      <c r="O38" s="157">
        <f>ROUND(E38*N38,2)</f>
        <v>0.03</v>
      </c>
      <c r="P38" s="157">
        <v>0</v>
      </c>
      <c r="Q38" s="157">
        <f>ROUND(E38*P38,2)</f>
        <v>0</v>
      </c>
      <c r="R38" s="158"/>
      <c r="S38" s="158" t="s">
        <v>139</v>
      </c>
      <c r="T38" s="158" t="s">
        <v>139</v>
      </c>
      <c r="U38" s="158">
        <v>0.56884000000000001</v>
      </c>
      <c r="V38" s="158">
        <f>ROUND(E38*U38,2)</f>
        <v>0.82</v>
      </c>
      <c r="W38" s="158"/>
      <c r="X38" s="158" t="s">
        <v>131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132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>
      <c r="A39" s="154"/>
      <c r="B39" s="155"/>
      <c r="C39" s="177" t="s">
        <v>363</v>
      </c>
      <c r="D39" s="160"/>
      <c r="E39" s="161">
        <v>1.44</v>
      </c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47"/>
      <c r="Z39" s="147"/>
      <c r="AA39" s="147"/>
      <c r="AB39" s="147"/>
      <c r="AC39" s="147"/>
      <c r="AD39" s="147"/>
      <c r="AE39" s="147"/>
      <c r="AF39" s="147"/>
      <c r="AG39" s="147" t="s">
        <v>141</v>
      </c>
      <c r="AH39" s="147">
        <v>5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>
      <c r="A40" s="150" t="s">
        <v>124</v>
      </c>
      <c r="B40" s="151" t="s">
        <v>74</v>
      </c>
      <c r="C40" s="175" t="s">
        <v>75</v>
      </c>
      <c r="D40" s="164"/>
      <c r="E40" s="165"/>
      <c r="F40" s="166"/>
      <c r="G40" s="167">
        <f>SUMIF(AG41:AG48,"&lt;&gt;NOR",G41:G48)</f>
        <v>0</v>
      </c>
      <c r="H40" s="163"/>
      <c r="I40" s="163">
        <f>SUM(I41:I48)</f>
        <v>0</v>
      </c>
      <c r="J40" s="163"/>
      <c r="K40" s="163">
        <f>SUM(K41:K48)</f>
        <v>0</v>
      </c>
      <c r="L40" s="163"/>
      <c r="M40" s="163">
        <f>SUM(M41:M48)</f>
        <v>0</v>
      </c>
      <c r="N40" s="162"/>
      <c r="O40" s="162">
        <f>SUM(O41:O48)</f>
        <v>0.97000000000000008</v>
      </c>
      <c r="P40" s="162"/>
      <c r="Q40" s="162">
        <f>SUM(Q41:Q48)</f>
        <v>0</v>
      </c>
      <c r="R40" s="163"/>
      <c r="S40" s="163"/>
      <c r="T40" s="163"/>
      <c r="U40" s="163"/>
      <c r="V40" s="163">
        <f>SUM(V41:V48)</f>
        <v>4.8999999999999995</v>
      </c>
      <c r="W40" s="163"/>
      <c r="X40" s="163"/>
      <c r="AG40" t="s">
        <v>125</v>
      </c>
    </row>
    <row r="41" spans="1:60" outlineLevel="1">
      <c r="A41" s="168">
        <v>15</v>
      </c>
      <c r="B41" s="169" t="s">
        <v>182</v>
      </c>
      <c r="C41" s="176" t="s">
        <v>183</v>
      </c>
      <c r="D41" s="170" t="s">
        <v>138</v>
      </c>
      <c r="E41" s="171">
        <v>4.4080000000000004</v>
      </c>
      <c r="F41" s="172"/>
      <c r="G41" s="173">
        <f>ROUND(E41*F41,2)</f>
        <v>0</v>
      </c>
      <c r="H41" s="159"/>
      <c r="I41" s="158">
        <f>ROUND(E41*H41,2)</f>
        <v>0</v>
      </c>
      <c r="J41" s="159"/>
      <c r="K41" s="158">
        <f>ROUND(E41*J41,2)</f>
        <v>0</v>
      </c>
      <c r="L41" s="158">
        <v>15</v>
      </c>
      <c r="M41" s="158">
        <f>G41*(1+L41/100)</f>
        <v>0</v>
      </c>
      <c r="N41" s="157">
        <v>1.094E-2</v>
      </c>
      <c r="O41" s="157">
        <f>ROUND(E41*N41,2)</f>
        <v>0.05</v>
      </c>
      <c r="P41" s="157">
        <v>0</v>
      </c>
      <c r="Q41" s="157">
        <f>ROUND(E41*P41,2)</f>
        <v>0</v>
      </c>
      <c r="R41" s="158"/>
      <c r="S41" s="158" t="s">
        <v>139</v>
      </c>
      <c r="T41" s="158" t="s">
        <v>139</v>
      </c>
      <c r="U41" s="158">
        <v>0.45</v>
      </c>
      <c r="V41" s="158">
        <f>ROUND(E41*U41,2)</f>
        <v>1.98</v>
      </c>
      <c r="W41" s="158"/>
      <c r="X41" s="158" t="s">
        <v>131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132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>
      <c r="A42" s="154"/>
      <c r="B42" s="155"/>
      <c r="C42" s="177" t="s">
        <v>421</v>
      </c>
      <c r="D42" s="160"/>
      <c r="E42" s="161">
        <v>4.4080000000000004</v>
      </c>
      <c r="F42" s="158"/>
      <c r="G42" s="158"/>
      <c r="H42" s="158"/>
      <c r="I42" s="158"/>
      <c r="J42" s="158"/>
      <c r="K42" s="158"/>
      <c r="L42" s="158"/>
      <c r="M42" s="158"/>
      <c r="N42" s="157"/>
      <c r="O42" s="157"/>
      <c r="P42" s="157"/>
      <c r="Q42" s="157"/>
      <c r="R42" s="158"/>
      <c r="S42" s="158"/>
      <c r="T42" s="158"/>
      <c r="U42" s="158"/>
      <c r="V42" s="158"/>
      <c r="W42" s="158"/>
      <c r="X42" s="158"/>
      <c r="Y42" s="147"/>
      <c r="Z42" s="147"/>
      <c r="AA42" s="147"/>
      <c r="AB42" s="147"/>
      <c r="AC42" s="147"/>
      <c r="AD42" s="147"/>
      <c r="AE42" s="147"/>
      <c r="AF42" s="147"/>
      <c r="AG42" s="147" t="s">
        <v>141</v>
      </c>
      <c r="AH42" s="147">
        <v>5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>
      <c r="A43" s="168">
        <v>16</v>
      </c>
      <c r="B43" s="169" t="s">
        <v>184</v>
      </c>
      <c r="C43" s="176" t="s">
        <v>185</v>
      </c>
      <c r="D43" s="170" t="s">
        <v>138</v>
      </c>
      <c r="E43" s="171">
        <v>4.4080000000000004</v>
      </c>
      <c r="F43" s="172"/>
      <c r="G43" s="173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15</v>
      </c>
      <c r="M43" s="158">
        <f>G43*(1+L43/100)</f>
        <v>0</v>
      </c>
      <c r="N43" s="157">
        <v>0.20200000000000001</v>
      </c>
      <c r="O43" s="157">
        <f>ROUND(E43*N43,2)</f>
        <v>0.89</v>
      </c>
      <c r="P43" s="157">
        <v>0</v>
      </c>
      <c r="Q43" s="157">
        <f>ROUND(E43*P43,2)</f>
        <v>0</v>
      </c>
      <c r="R43" s="158"/>
      <c r="S43" s="158" t="s">
        <v>139</v>
      </c>
      <c r="T43" s="158" t="s">
        <v>139</v>
      </c>
      <c r="U43" s="158">
        <v>0.42914999999999998</v>
      </c>
      <c r="V43" s="158">
        <f>ROUND(E43*U43,2)</f>
        <v>1.89</v>
      </c>
      <c r="W43" s="158"/>
      <c r="X43" s="158" t="s">
        <v>186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187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>
      <c r="A44" s="154"/>
      <c r="B44" s="155"/>
      <c r="C44" s="177" t="s">
        <v>428</v>
      </c>
      <c r="D44" s="160"/>
      <c r="E44" s="161">
        <v>4.4080000000000004</v>
      </c>
      <c r="F44" s="158"/>
      <c r="G44" s="158"/>
      <c r="H44" s="158"/>
      <c r="I44" s="158"/>
      <c r="J44" s="158"/>
      <c r="K44" s="158"/>
      <c r="L44" s="158"/>
      <c r="M44" s="158"/>
      <c r="N44" s="157"/>
      <c r="O44" s="157"/>
      <c r="P44" s="157"/>
      <c r="Q44" s="157"/>
      <c r="R44" s="158"/>
      <c r="S44" s="158"/>
      <c r="T44" s="158"/>
      <c r="U44" s="158"/>
      <c r="V44" s="158"/>
      <c r="W44" s="158"/>
      <c r="X44" s="158"/>
      <c r="Y44" s="147"/>
      <c r="Z44" s="147"/>
      <c r="AA44" s="147"/>
      <c r="AB44" s="147"/>
      <c r="AC44" s="147"/>
      <c r="AD44" s="147"/>
      <c r="AE44" s="147"/>
      <c r="AF44" s="147"/>
      <c r="AG44" s="147" t="s">
        <v>141</v>
      </c>
      <c r="AH44" s="147">
        <v>5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>
      <c r="A45" s="168">
        <v>17</v>
      </c>
      <c r="B45" s="169" t="s">
        <v>189</v>
      </c>
      <c r="C45" s="176" t="s">
        <v>190</v>
      </c>
      <c r="D45" s="170" t="s">
        <v>144</v>
      </c>
      <c r="E45" s="171">
        <v>0.9284</v>
      </c>
      <c r="F45" s="172"/>
      <c r="G45" s="173">
        <f>ROUND(E45*F45,2)</f>
        <v>0</v>
      </c>
      <c r="H45" s="159"/>
      <c r="I45" s="158">
        <f>ROUND(E45*H45,2)</f>
        <v>0</v>
      </c>
      <c r="J45" s="159"/>
      <c r="K45" s="158">
        <f>ROUND(E45*J45,2)</f>
        <v>0</v>
      </c>
      <c r="L45" s="158">
        <v>15</v>
      </c>
      <c r="M45" s="158">
        <f>G45*(1+L45/100)</f>
        <v>0</v>
      </c>
      <c r="N45" s="157">
        <v>3.0470000000000001E-2</v>
      </c>
      <c r="O45" s="157">
        <f>ROUND(E45*N45,2)</f>
        <v>0.03</v>
      </c>
      <c r="P45" s="157">
        <v>0</v>
      </c>
      <c r="Q45" s="157">
        <f>ROUND(E45*P45,2)</f>
        <v>0</v>
      </c>
      <c r="R45" s="158"/>
      <c r="S45" s="158" t="s">
        <v>139</v>
      </c>
      <c r="T45" s="158" t="s">
        <v>139</v>
      </c>
      <c r="U45" s="158">
        <v>0.87</v>
      </c>
      <c r="V45" s="158">
        <f>ROUND(E45*U45,2)</f>
        <v>0.81</v>
      </c>
      <c r="W45" s="158"/>
      <c r="X45" s="158" t="s">
        <v>131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132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>
      <c r="A46" s="154"/>
      <c r="B46" s="155"/>
      <c r="C46" s="177" t="s">
        <v>429</v>
      </c>
      <c r="D46" s="160"/>
      <c r="E46" s="161">
        <v>0.9284</v>
      </c>
      <c r="F46" s="158"/>
      <c r="G46" s="158"/>
      <c r="H46" s="158"/>
      <c r="I46" s="158"/>
      <c r="J46" s="158"/>
      <c r="K46" s="158"/>
      <c r="L46" s="158"/>
      <c r="M46" s="158"/>
      <c r="N46" s="157"/>
      <c r="O46" s="157"/>
      <c r="P46" s="157"/>
      <c r="Q46" s="157"/>
      <c r="R46" s="158"/>
      <c r="S46" s="158"/>
      <c r="T46" s="158"/>
      <c r="U46" s="158"/>
      <c r="V46" s="158"/>
      <c r="W46" s="158"/>
      <c r="X46" s="158"/>
      <c r="Y46" s="147"/>
      <c r="Z46" s="147"/>
      <c r="AA46" s="147"/>
      <c r="AB46" s="147"/>
      <c r="AC46" s="147"/>
      <c r="AD46" s="147"/>
      <c r="AE46" s="147"/>
      <c r="AF46" s="147"/>
      <c r="AG46" s="147" t="s">
        <v>141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>
      <c r="A47" s="168">
        <v>18</v>
      </c>
      <c r="B47" s="169" t="s">
        <v>192</v>
      </c>
      <c r="C47" s="176" t="s">
        <v>193</v>
      </c>
      <c r="D47" s="170" t="s">
        <v>144</v>
      </c>
      <c r="E47" s="171">
        <v>0.9284</v>
      </c>
      <c r="F47" s="172"/>
      <c r="G47" s="173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15</v>
      </c>
      <c r="M47" s="158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8"/>
      <c r="S47" s="158" t="s">
        <v>139</v>
      </c>
      <c r="T47" s="158" t="s">
        <v>139</v>
      </c>
      <c r="U47" s="158">
        <v>0.23200000000000001</v>
      </c>
      <c r="V47" s="158">
        <f>ROUND(E47*U47,2)</f>
        <v>0.22</v>
      </c>
      <c r="W47" s="158"/>
      <c r="X47" s="158" t="s">
        <v>131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132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>
      <c r="A48" s="154"/>
      <c r="B48" s="155"/>
      <c r="C48" s="177" t="s">
        <v>430</v>
      </c>
      <c r="D48" s="160"/>
      <c r="E48" s="161">
        <v>0.9284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47"/>
      <c r="Z48" s="147"/>
      <c r="AA48" s="147"/>
      <c r="AB48" s="147"/>
      <c r="AC48" s="147"/>
      <c r="AD48" s="147"/>
      <c r="AE48" s="147"/>
      <c r="AF48" s="147"/>
      <c r="AG48" s="147" t="s">
        <v>141</v>
      </c>
      <c r="AH48" s="147">
        <v>5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>
      <c r="A49" s="150" t="s">
        <v>124</v>
      </c>
      <c r="B49" s="151" t="s">
        <v>76</v>
      </c>
      <c r="C49" s="175" t="s">
        <v>77</v>
      </c>
      <c r="D49" s="164"/>
      <c r="E49" s="165"/>
      <c r="F49" s="166"/>
      <c r="G49" s="167">
        <f>SUMIF(AG50:AG52,"&lt;&gt;NOR",G50:G52)</f>
        <v>0</v>
      </c>
      <c r="H49" s="163"/>
      <c r="I49" s="163">
        <f>SUM(I50:I52)</f>
        <v>0</v>
      </c>
      <c r="J49" s="163"/>
      <c r="K49" s="163">
        <f>SUM(K50:K52)</f>
        <v>0</v>
      </c>
      <c r="L49" s="163"/>
      <c r="M49" s="163">
        <f>SUM(M50:M52)</f>
        <v>0</v>
      </c>
      <c r="N49" s="162"/>
      <c r="O49" s="162">
        <f>SUM(O50:O52)</f>
        <v>0</v>
      </c>
      <c r="P49" s="162"/>
      <c r="Q49" s="162">
        <f>SUM(Q50:Q52)</f>
        <v>0</v>
      </c>
      <c r="R49" s="163"/>
      <c r="S49" s="163"/>
      <c r="T49" s="163"/>
      <c r="U49" s="163"/>
      <c r="V49" s="163">
        <f>SUM(V50:V52)</f>
        <v>8.9</v>
      </c>
      <c r="W49" s="163"/>
      <c r="X49" s="163"/>
      <c r="AG49" t="s">
        <v>125</v>
      </c>
    </row>
    <row r="50" spans="1:60" ht="20.399999999999999" outlineLevel="1">
      <c r="A50" s="168">
        <v>19</v>
      </c>
      <c r="B50" s="169" t="s">
        <v>195</v>
      </c>
      <c r="C50" s="176" t="s">
        <v>196</v>
      </c>
      <c r="D50" s="170" t="s">
        <v>197</v>
      </c>
      <c r="E50" s="171">
        <v>2</v>
      </c>
      <c r="F50" s="172"/>
      <c r="G50" s="173">
        <f>ROUND(E50*F50,2)</f>
        <v>0</v>
      </c>
      <c r="H50" s="159"/>
      <c r="I50" s="158">
        <f>ROUND(E50*H50,2)</f>
        <v>0</v>
      </c>
      <c r="J50" s="159"/>
      <c r="K50" s="158">
        <f>ROUND(E50*J50,2)</f>
        <v>0</v>
      </c>
      <c r="L50" s="158">
        <v>15</v>
      </c>
      <c r="M50" s="158">
        <f>G50*(1+L50/100)</f>
        <v>0</v>
      </c>
      <c r="N50" s="157">
        <v>0</v>
      </c>
      <c r="O50" s="157">
        <f>ROUND(E50*N50,2)</f>
        <v>0</v>
      </c>
      <c r="P50" s="157">
        <v>0</v>
      </c>
      <c r="Q50" s="157">
        <f>ROUND(E50*P50,2)</f>
        <v>0</v>
      </c>
      <c r="R50" s="158"/>
      <c r="S50" s="158" t="s">
        <v>139</v>
      </c>
      <c r="T50" s="158" t="s">
        <v>139</v>
      </c>
      <c r="U50" s="158">
        <v>2.46</v>
      </c>
      <c r="V50" s="158">
        <f>ROUND(E50*U50,2)</f>
        <v>4.92</v>
      </c>
      <c r="W50" s="158"/>
      <c r="X50" s="158" t="s">
        <v>131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132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ht="20.399999999999999" outlineLevel="1">
      <c r="A51" s="168">
        <v>20</v>
      </c>
      <c r="B51" s="169" t="s">
        <v>198</v>
      </c>
      <c r="C51" s="176" t="s">
        <v>199</v>
      </c>
      <c r="D51" s="170" t="s">
        <v>200</v>
      </c>
      <c r="E51" s="171">
        <v>2</v>
      </c>
      <c r="F51" s="172"/>
      <c r="G51" s="173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15</v>
      </c>
      <c r="M51" s="158">
        <f>G51*(1+L51/100)</f>
        <v>0</v>
      </c>
      <c r="N51" s="157">
        <v>0</v>
      </c>
      <c r="O51" s="157">
        <f>ROUND(E51*N51,2)</f>
        <v>0</v>
      </c>
      <c r="P51" s="157">
        <v>0</v>
      </c>
      <c r="Q51" s="157">
        <f>ROUND(E51*P51,2)</f>
        <v>0</v>
      </c>
      <c r="R51" s="158"/>
      <c r="S51" s="158" t="s">
        <v>139</v>
      </c>
      <c r="T51" s="158" t="s">
        <v>139</v>
      </c>
      <c r="U51" s="158">
        <v>0</v>
      </c>
      <c r="V51" s="158">
        <f>ROUND(E51*U51,2)</f>
        <v>0</v>
      </c>
      <c r="W51" s="158"/>
      <c r="X51" s="158" t="s">
        <v>131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132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20.399999999999999" outlineLevel="1">
      <c r="A52" s="168">
        <v>21</v>
      </c>
      <c r="B52" s="169" t="s">
        <v>201</v>
      </c>
      <c r="C52" s="176" t="s">
        <v>202</v>
      </c>
      <c r="D52" s="170" t="s">
        <v>197</v>
      </c>
      <c r="E52" s="171">
        <v>2</v>
      </c>
      <c r="F52" s="172"/>
      <c r="G52" s="173">
        <f>ROUND(E52*F52,2)</f>
        <v>0</v>
      </c>
      <c r="H52" s="159"/>
      <c r="I52" s="158">
        <f>ROUND(E52*H52,2)</f>
        <v>0</v>
      </c>
      <c r="J52" s="159"/>
      <c r="K52" s="158">
        <f>ROUND(E52*J52,2)</f>
        <v>0</v>
      </c>
      <c r="L52" s="158">
        <v>15</v>
      </c>
      <c r="M52" s="158">
        <f>G52*(1+L52/100)</f>
        <v>0</v>
      </c>
      <c r="N52" s="157">
        <v>0</v>
      </c>
      <c r="O52" s="157">
        <f>ROUND(E52*N52,2)</f>
        <v>0</v>
      </c>
      <c r="P52" s="157">
        <v>0</v>
      </c>
      <c r="Q52" s="157">
        <f>ROUND(E52*P52,2)</f>
        <v>0</v>
      </c>
      <c r="R52" s="158"/>
      <c r="S52" s="158" t="s">
        <v>139</v>
      </c>
      <c r="T52" s="158" t="s">
        <v>139</v>
      </c>
      <c r="U52" s="158">
        <v>1.99</v>
      </c>
      <c r="V52" s="158">
        <f>ROUND(E52*U52,2)</f>
        <v>3.98</v>
      </c>
      <c r="W52" s="158"/>
      <c r="X52" s="158" t="s">
        <v>131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132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ht="26.4">
      <c r="A53" s="150" t="s">
        <v>124</v>
      </c>
      <c r="B53" s="151" t="s">
        <v>78</v>
      </c>
      <c r="C53" s="175" t="s">
        <v>79</v>
      </c>
      <c r="D53" s="164"/>
      <c r="E53" s="165"/>
      <c r="F53" s="166"/>
      <c r="G53" s="167">
        <f>SUMIF(AG54:AG54,"&lt;&gt;NOR",G54:G54)</f>
        <v>0</v>
      </c>
      <c r="H53" s="163"/>
      <c r="I53" s="163">
        <f>SUM(I54:I54)</f>
        <v>0</v>
      </c>
      <c r="J53" s="163"/>
      <c r="K53" s="163">
        <f>SUM(K54:K54)</f>
        <v>0</v>
      </c>
      <c r="L53" s="163"/>
      <c r="M53" s="163">
        <f>SUM(M54:M54)</f>
        <v>0</v>
      </c>
      <c r="N53" s="162"/>
      <c r="O53" s="162">
        <f>SUM(O54:O54)</f>
        <v>0</v>
      </c>
      <c r="P53" s="162"/>
      <c r="Q53" s="162">
        <f>SUM(Q54:Q54)</f>
        <v>0</v>
      </c>
      <c r="R53" s="163"/>
      <c r="S53" s="163"/>
      <c r="T53" s="163"/>
      <c r="U53" s="163"/>
      <c r="V53" s="163">
        <f>SUM(V54:V54)</f>
        <v>6.2</v>
      </c>
      <c r="W53" s="163"/>
      <c r="X53" s="163"/>
      <c r="AG53" t="s">
        <v>125</v>
      </c>
    </row>
    <row r="54" spans="1:60" outlineLevel="1">
      <c r="A54" s="168">
        <v>22</v>
      </c>
      <c r="B54" s="169" t="s">
        <v>203</v>
      </c>
      <c r="C54" s="176" t="s">
        <v>204</v>
      </c>
      <c r="D54" s="170" t="s">
        <v>138</v>
      </c>
      <c r="E54" s="171">
        <v>20</v>
      </c>
      <c r="F54" s="172"/>
      <c r="G54" s="173">
        <f>ROUND(E54*F54,2)</f>
        <v>0</v>
      </c>
      <c r="H54" s="159"/>
      <c r="I54" s="158">
        <f>ROUND(E54*H54,2)</f>
        <v>0</v>
      </c>
      <c r="J54" s="159"/>
      <c r="K54" s="158">
        <f>ROUND(E54*J54,2)</f>
        <v>0</v>
      </c>
      <c r="L54" s="158">
        <v>15</v>
      </c>
      <c r="M54" s="158">
        <f>G54*(1+L54/100)</f>
        <v>0</v>
      </c>
      <c r="N54" s="157">
        <v>4.0000000000000003E-5</v>
      </c>
      <c r="O54" s="157">
        <f>ROUND(E54*N54,2)</f>
        <v>0</v>
      </c>
      <c r="P54" s="157">
        <v>0</v>
      </c>
      <c r="Q54" s="157">
        <f>ROUND(E54*P54,2)</f>
        <v>0</v>
      </c>
      <c r="R54" s="158"/>
      <c r="S54" s="158" t="s">
        <v>139</v>
      </c>
      <c r="T54" s="158" t="s">
        <v>139</v>
      </c>
      <c r="U54" s="158">
        <v>0.31</v>
      </c>
      <c r="V54" s="158">
        <f>ROUND(E54*U54,2)</f>
        <v>6.2</v>
      </c>
      <c r="W54" s="158"/>
      <c r="X54" s="158" t="s">
        <v>131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135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>
      <c r="A55" s="150" t="s">
        <v>124</v>
      </c>
      <c r="B55" s="151" t="s">
        <v>82</v>
      </c>
      <c r="C55" s="175" t="s">
        <v>83</v>
      </c>
      <c r="D55" s="164"/>
      <c r="E55" s="165"/>
      <c r="F55" s="166"/>
      <c r="G55" s="167">
        <f>SUMIF(AG56:AG56,"&lt;&gt;NOR",G56:G56)</f>
        <v>0</v>
      </c>
      <c r="H55" s="163"/>
      <c r="I55" s="163">
        <f>SUM(I56:I56)</f>
        <v>0</v>
      </c>
      <c r="J55" s="163"/>
      <c r="K55" s="163">
        <f>SUM(K56:K56)</f>
        <v>0</v>
      </c>
      <c r="L55" s="163"/>
      <c r="M55" s="163">
        <f>SUM(M56:M56)</f>
        <v>0</v>
      </c>
      <c r="N55" s="162"/>
      <c r="O55" s="162">
        <f>SUM(O56:O56)</f>
        <v>0</v>
      </c>
      <c r="P55" s="162"/>
      <c r="Q55" s="162">
        <f>SUM(Q56:Q56)</f>
        <v>0</v>
      </c>
      <c r="R55" s="163"/>
      <c r="S55" s="163"/>
      <c r="T55" s="163"/>
      <c r="U55" s="163"/>
      <c r="V55" s="163">
        <f>SUM(V56:V56)</f>
        <v>0.68</v>
      </c>
      <c r="W55" s="163"/>
      <c r="X55" s="163"/>
      <c r="AG55" t="s">
        <v>125</v>
      </c>
    </row>
    <row r="56" spans="1:60" outlineLevel="1">
      <c r="A56" s="168">
        <v>23</v>
      </c>
      <c r="B56" s="169" t="s">
        <v>205</v>
      </c>
      <c r="C56" s="176" t="s">
        <v>206</v>
      </c>
      <c r="D56" s="170" t="s">
        <v>207</v>
      </c>
      <c r="E56" s="171">
        <v>0.26508999999999999</v>
      </c>
      <c r="F56" s="172"/>
      <c r="G56" s="173">
        <f>ROUND(E56*F56,2)</f>
        <v>0</v>
      </c>
      <c r="H56" s="159"/>
      <c r="I56" s="158">
        <f>ROUND(E56*H56,2)</f>
        <v>0</v>
      </c>
      <c r="J56" s="159"/>
      <c r="K56" s="158">
        <f>ROUND(E56*J56,2)</f>
        <v>0</v>
      </c>
      <c r="L56" s="158">
        <v>15</v>
      </c>
      <c r="M56" s="158">
        <f>G56*(1+L56/100)</f>
        <v>0</v>
      </c>
      <c r="N56" s="157">
        <v>0</v>
      </c>
      <c r="O56" s="157">
        <f>ROUND(E56*N56,2)</f>
        <v>0</v>
      </c>
      <c r="P56" s="157">
        <v>0</v>
      </c>
      <c r="Q56" s="157">
        <f>ROUND(E56*P56,2)</f>
        <v>0</v>
      </c>
      <c r="R56" s="158"/>
      <c r="S56" s="158" t="s">
        <v>139</v>
      </c>
      <c r="T56" s="158" t="s">
        <v>139</v>
      </c>
      <c r="U56" s="158">
        <v>2.577</v>
      </c>
      <c r="V56" s="158">
        <f>ROUND(E56*U56,2)</f>
        <v>0.68</v>
      </c>
      <c r="W56" s="158"/>
      <c r="X56" s="158" t="s">
        <v>208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209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>
      <c r="A57" s="150" t="s">
        <v>124</v>
      </c>
      <c r="B57" s="151" t="s">
        <v>84</v>
      </c>
      <c r="C57" s="175" t="s">
        <v>85</v>
      </c>
      <c r="D57" s="164"/>
      <c r="E57" s="165"/>
      <c r="F57" s="166"/>
      <c r="G57" s="167">
        <f>SUMIF(AG58:AG65,"&lt;&gt;NOR",G58:G65)</f>
        <v>0</v>
      </c>
      <c r="H57" s="163"/>
      <c r="I57" s="163">
        <f>SUM(I58:I65)</f>
        <v>0</v>
      </c>
      <c r="J57" s="163"/>
      <c r="K57" s="163">
        <f>SUM(K58:K65)</f>
        <v>0</v>
      </c>
      <c r="L57" s="163"/>
      <c r="M57" s="163">
        <f>SUM(M58:M65)</f>
        <v>0</v>
      </c>
      <c r="N57" s="162"/>
      <c r="O57" s="162">
        <f>SUM(O58:O65)</f>
        <v>0.02</v>
      </c>
      <c r="P57" s="162"/>
      <c r="Q57" s="162">
        <f>SUM(Q58:Q65)</f>
        <v>0</v>
      </c>
      <c r="R57" s="163"/>
      <c r="S57" s="163"/>
      <c r="T57" s="163"/>
      <c r="U57" s="163"/>
      <c r="V57" s="163">
        <f>SUM(V58:V65)</f>
        <v>3.0699999999999994</v>
      </c>
      <c r="W57" s="163"/>
      <c r="X57" s="163"/>
      <c r="AG57" t="s">
        <v>125</v>
      </c>
    </row>
    <row r="58" spans="1:60" ht="20.399999999999999" outlineLevel="1">
      <c r="A58" s="168">
        <v>24</v>
      </c>
      <c r="B58" s="169" t="s">
        <v>210</v>
      </c>
      <c r="C58" s="176" t="s">
        <v>211</v>
      </c>
      <c r="D58" s="170" t="s">
        <v>138</v>
      </c>
      <c r="E58" s="171">
        <v>5.3360000000000003</v>
      </c>
      <c r="F58" s="172"/>
      <c r="G58" s="173">
        <f>ROUND(E58*F58,2)</f>
        <v>0</v>
      </c>
      <c r="H58" s="159"/>
      <c r="I58" s="158">
        <f>ROUND(E58*H58,2)</f>
        <v>0</v>
      </c>
      <c r="J58" s="159"/>
      <c r="K58" s="158">
        <f>ROUND(E58*J58,2)</f>
        <v>0</v>
      </c>
      <c r="L58" s="158">
        <v>15</v>
      </c>
      <c r="M58" s="158">
        <f>G58*(1+L58/100)</f>
        <v>0</v>
      </c>
      <c r="N58" s="157">
        <v>2.1000000000000001E-4</v>
      </c>
      <c r="O58" s="157">
        <f>ROUND(E58*N58,2)</f>
        <v>0</v>
      </c>
      <c r="P58" s="157">
        <v>0</v>
      </c>
      <c r="Q58" s="157">
        <f>ROUND(E58*P58,2)</f>
        <v>0</v>
      </c>
      <c r="R58" s="158"/>
      <c r="S58" s="158" t="s">
        <v>139</v>
      </c>
      <c r="T58" s="158" t="s">
        <v>139</v>
      </c>
      <c r="U58" s="158">
        <v>9.5000000000000001E-2</v>
      </c>
      <c r="V58" s="158">
        <f>ROUND(E58*U58,2)</f>
        <v>0.51</v>
      </c>
      <c r="W58" s="158"/>
      <c r="X58" s="158" t="s">
        <v>131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212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>
      <c r="A59" s="154"/>
      <c r="B59" s="155"/>
      <c r="C59" s="177" t="s">
        <v>421</v>
      </c>
      <c r="D59" s="160"/>
      <c r="E59" s="161">
        <v>4.4080000000000004</v>
      </c>
      <c r="F59" s="158"/>
      <c r="G59" s="158"/>
      <c r="H59" s="158"/>
      <c r="I59" s="158"/>
      <c r="J59" s="158"/>
      <c r="K59" s="158"/>
      <c r="L59" s="158"/>
      <c r="M59" s="158"/>
      <c r="N59" s="157"/>
      <c r="O59" s="157"/>
      <c r="P59" s="157"/>
      <c r="Q59" s="157"/>
      <c r="R59" s="158"/>
      <c r="S59" s="158"/>
      <c r="T59" s="158"/>
      <c r="U59" s="158"/>
      <c r="V59" s="158"/>
      <c r="W59" s="158"/>
      <c r="X59" s="158"/>
      <c r="Y59" s="147"/>
      <c r="Z59" s="147"/>
      <c r="AA59" s="147"/>
      <c r="AB59" s="147"/>
      <c r="AC59" s="147"/>
      <c r="AD59" s="147"/>
      <c r="AE59" s="147"/>
      <c r="AF59" s="147"/>
      <c r="AG59" s="147" t="s">
        <v>141</v>
      </c>
      <c r="AH59" s="147">
        <v>5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>
      <c r="A60" s="154"/>
      <c r="B60" s="155"/>
      <c r="C60" s="177" t="s">
        <v>431</v>
      </c>
      <c r="D60" s="160"/>
      <c r="E60" s="161">
        <v>0.92800000000000005</v>
      </c>
      <c r="F60" s="158"/>
      <c r="G60" s="158"/>
      <c r="H60" s="158"/>
      <c r="I60" s="158"/>
      <c r="J60" s="158"/>
      <c r="K60" s="158"/>
      <c r="L60" s="158"/>
      <c r="M60" s="158"/>
      <c r="N60" s="157"/>
      <c r="O60" s="157"/>
      <c r="P60" s="157"/>
      <c r="Q60" s="157"/>
      <c r="R60" s="158"/>
      <c r="S60" s="158"/>
      <c r="T60" s="158"/>
      <c r="U60" s="158"/>
      <c r="V60" s="158"/>
      <c r="W60" s="158"/>
      <c r="X60" s="158"/>
      <c r="Y60" s="147"/>
      <c r="Z60" s="147"/>
      <c r="AA60" s="147"/>
      <c r="AB60" s="147"/>
      <c r="AC60" s="147"/>
      <c r="AD60" s="147"/>
      <c r="AE60" s="147"/>
      <c r="AF60" s="147"/>
      <c r="AG60" s="147" t="s">
        <v>141</v>
      </c>
      <c r="AH60" s="147">
        <v>5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ht="20.399999999999999" outlineLevel="1">
      <c r="A61" s="168">
        <v>25</v>
      </c>
      <c r="B61" s="169" t="s">
        <v>214</v>
      </c>
      <c r="C61" s="176" t="s">
        <v>215</v>
      </c>
      <c r="D61" s="170" t="s">
        <v>138</v>
      </c>
      <c r="E61" s="171">
        <v>5.3360000000000003</v>
      </c>
      <c r="F61" s="172"/>
      <c r="G61" s="173">
        <f>ROUND(E61*F61,2)</f>
        <v>0</v>
      </c>
      <c r="H61" s="159"/>
      <c r="I61" s="158">
        <f>ROUND(E61*H61,2)</f>
        <v>0</v>
      </c>
      <c r="J61" s="159"/>
      <c r="K61" s="158">
        <f>ROUND(E61*J61,2)</f>
        <v>0</v>
      </c>
      <c r="L61" s="158">
        <v>15</v>
      </c>
      <c r="M61" s="158">
        <f>G61*(1+L61/100)</f>
        <v>0</v>
      </c>
      <c r="N61" s="157">
        <v>3.3999999999999998E-3</v>
      </c>
      <c r="O61" s="157">
        <f>ROUND(E61*N61,2)</f>
        <v>0.02</v>
      </c>
      <c r="P61" s="157">
        <v>0</v>
      </c>
      <c r="Q61" s="157">
        <f>ROUND(E61*P61,2)</f>
        <v>0</v>
      </c>
      <c r="R61" s="158"/>
      <c r="S61" s="158" t="s">
        <v>139</v>
      </c>
      <c r="T61" s="158" t="s">
        <v>139</v>
      </c>
      <c r="U61" s="158">
        <v>0.38500000000000001</v>
      </c>
      <c r="V61" s="158">
        <f>ROUND(E61*U61,2)</f>
        <v>2.0499999999999998</v>
      </c>
      <c r="W61" s="158"/>
      <c r="X61" s="158" t="s">
        <v>131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212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>
      <c r="A62" s="154"/>
      <c r="B62" s="155"/>
      <c r="C62" s="177" t="s">
        <v>432</v>
      </c>
      <c r="D62" s="160"/>
      <c r="E62" s="161">
        <v>5.3360000000000003</v>
      </c>
      <c r="F62" s="158"/>
      <c r="G62" s="158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47"/>
      <c r="Z62" s="147"/>
      <c r="AA62" s="147"/>
      <c r="AB62" s="147"/>
      <c r="AC62" s="147"/>
      <c r="AD62" s="147"/>
      <c r="AE62" s="147"/>
      <c r="AF62" s="147"/>
      <c r="AG62" s="147" t="s">
        <v>141</v>
      </c>
      <c r="AH62" s="147">
        <v>5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ht="20.399999999999999" outlineLevel="1">
      <c r="A63" s="168">
        <v>26</v>
      </c>
      <c r="B63" s="169" t="s">
        <v>217</v>
      </c>
      <c r="C63" s="176" t="s">
        <v>218</v>
      </c>
      <c r="D63" s="170" t="s">
        <v>144</v>
      </c>
      <c r="E63" s="171">
        <v>4.6399999999999997</v>
      </c>
      <c r="F63" s="172"/>
      <c r="G63" s="173">
        <f>ROUND(E63*F63,2)</f>
        <v>0</v>
      </c>
      <c r="H63" s="159"/>
      <c r="I63" s="158">
        <f>ROUND(E63*H63,2)</f>
        <v>0</v>
      </c>
      <c r="J63" s="159"/>
      <c r="K63" s="158">
        <f>ROUND(E63*J63,2)</f>
        <v>0</v>
      </c>
      <c r="L63" s="158">
        <v>15</v>
      </c>
      <c r="M63" s="158">
        <f>G63*(1+L63/100)</f>
        <v>0</v>
      </c>
      <c r="N63" s="157">
        <v>2.9E-4</v>
      </c>
      <c r="O63" s="157">
        <f>ROUND(E63*N63,2)</f>
        <v>0</v>
      </c>
      <c r="P63" s="157">
        <v>0</v>
      </c>
      <c r="Q63" s="157">
        <f>ROUND(E63*P63,2)</f>
        <v>0</v>
      </c>
      <c r="R63" s="158"/>
      <c r="S63" s="158" t="s">
        <v>139</v>
      </c>
      <c r="T63" s="158" t="s">
        <v>139</v>
      </c>
      <c r="U63" s="158">
        <v>0.11</v>
      </c>
      <c r="V63" s="158">
        <f>ROUND(E63*U63,2)</f>
        <v>0.51</v>
      </c>
      <c r="W63" s="158"/>
      <c r="X63" s="158" t="s">
        <v>131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212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>
      <c r="A64" s="154"/>
      <c r="B64" s="155"/>
      <c r="C64" s="177" t="s">
        <v>420</v>
      </c>
      <c r="D64" s="160"/>
      <c r="E64" s="161">
        <v>4.6399999999999997</v>
      </c>
      <c r="F64" s="158"/>
      <c r="G64" s="158"/>
      <c r="H64" s="158"/>
      <c r="I64" s="158"/>
      <c r="J64" s="158"/>
      <c r="K64" s="158"/>
      <c r="L64" s="158"/>
      <c r="M64" s="158"/>
      <c r="N64" s="157"/>
      <c r="O64" s="157"/>
      <c r="P64" s="157"/>
      <c r="Q64" s="157"/>
      <c r="R64" s="158"/>
      <c r="S64" s="158"/>
      <c r="T64" s="158"/>
      <c r="U64" s="158"/>
      <c r="V64" s="158"/>
      <c r="W64" s="158"/>
      <c r="X64" s="158"/>
      <c r="Y64" s="147"/>
      <c r="Z64" s="147"/>
      <c r="AA64" s="147"/>
      <c r="AB64" s="147"/>
      <c r="AC64" s="147"/>
      <c r="AD64" s="147"/>
      <c r="AE64" s="147"/>
      <c r="AF64" s="147"/>
      <c r="AG64" s="147" t="s">
        <v>141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>
      <c r="A65" s="154">
        <v>27</v>
      </c>
      <c r="B65" s="155" t="s">
        <v>220</v>
      </c>
      <c r="C65" s="178" t="s">
        <v>221</v>
      </c>
      <c r="D65" s="156" t="s">
        <v>0</v>
      </c>
      <c r="E65" s="174"/>
      <c r="F65" s="159"/>
      <c r="G65" s="158">
        <f>ROUND(E65*F65,2)</f>
        <v>0</v>
      </c>
      <c r="H65" s="159"/>
      <c r="I65" s="158">
        <f>ROUND(E65*H65,2)</f>
        <v>0</v>
      </c>
      <c r="J65" s="159"/>
      <c r="K65" s="158">
        <f>ROUND(E65*J65,2)</f>
        <v>0</v>
      </c>
      <c r="L65" s="158">
        <v>15</v>
      </c>
      <c r="M65" s="158">
        <f>G65*(1+L65/100)</f>
        <v>0</v>
      </c>
      <c r="N65" s="157">
        <v>0</v>
      </c>
      <c r="O65" s="157">
        <f>ROUND(E65*N65,2)</f>
        <v>0</v>
      </c>
      <c r="P65" s="157">
        <v>0</v>
      </c>
      <c r="Q65" s="157">
        <f>ROUND(E65*P65,2)</f>
        <v>0</v>
      </c>
      <c r="R65" s="158"/>
      <c r="S65" s="158" t="s">
        <v>139</v>
      </c>
      <c r="T65" s="158" t="s">
        <v>139</v>
      </c>
      <c r="U65" s="158">
        <v>0</v>
      </c>
      <c r="V65" s="158">
        <f>ROUND(E65*U65,2)</f>
        <v>0</v>
      </c>
      <c r="W65" s="158"/>
      <c r="X65" s="158" t="s">
        <v>208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209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>
      <c r="A66" s="150" t="s">
        <v>124</v>
      </c>
      <c r="B66" s="151" t="s">
        <v>86</v>
      </c>
      <c r="C66" s="175" t="s">
        <v>87</v>
      </c>
      <c r="D66" s="164"/>
      <c r="E66" s="165"/>
      <c r="F66" s="166"/>
      <c r="G66" s="167">
        <f>SUMIF(AG67:AG68,"&lt;&gt;NOR",G67:G68)</f>
        <v>0</v>
      </c>
      <c r="H66" s="163"/>
      <c r="I66" s="163">
        <f>SUM(I67:I68)</f>
        <v>0</v>
      </c>
      <c r="J66" s="163"/>
      <c r="K66" s="163">
        <f>SUM(K67:K68)</f>
        <v>0</v>
      </c>
      <c r="L66" s="163"/>
      <c r="M66" s="163">
        <f>SUM(M67:M68)</f>
        <v>0</v>
      </c>
      <c r="N66" s="162"/>
      <c r="O66" s="162">
        <f>SUM(O67:O68)</f>
        <v>0.03</v>
      </c>
      <c r="P66" s="162"/>
      <c r="Q66" s="162">
        <f>SUM(Q67:Q68)</f>
        <v>0</v>
      </c>
      <c r="R66" s="163"/>
      <c r="S66" s="163"/>
      <c r="T66" s="163"/>
      <c r="U66" s="163"/>
      <c r="V66" s="163">
        <f>SUM(V67:V68)</f>
        <v>6.57</v>
      </c>
      <c r="W66" s="163"/>
      <c r="X66" s="163"/>
      <c r="AG66" t="s">
        <v>125</v>
      </c>
    </row>
    <row r="67" spans="1:60" outlineLevel="1">
      <c r="A67" s="168">
        <v>28</v>
      </c>
      <c r="B67" s="169" t="s">
        <v>222</v>
      </c>
      <c r="C67" s="176" t="s">
        <v>223</v>
      </c>
      <c r="D67" s="170" t="s">
        <v>144</v>
      </c>
      <c r="E67" s="171">
        <v>8.44</v>
      </c>
      <c r="F67" s="172"/>
      <c r="G67" s="173">
        <f>ROUND(E67*F67,2)</f>
        <v>0</v>
      </c>
      <c r="H67" s="159"/>
      <c r="I67" s="158">
        <f>ROUND(E67*H67,2)</f>
        <v>0</v>
      </c>
      <c r="J67" s="159"/>
      <c r="K67" s="158">
        <f>ROUND(E67*J67,2)</f>
        <v>0</v>
      </c>
      <c r="L67" s="158">
        <v>15</v>
      </c>
      <c r="M67" s="158">
        <f>G67*(1+L67/100)</f>
        <v>0</v>
      </c>
      <c r="N67" s="157">
        <v>3.4199999999999999E-3</v>
      </c>
      <c r="O67" s="157">
        <f>ROUND(E67*N67,2)</f>
        <v>0.03</v>
      </c>
      <c r="P67" s="157">
        <v>0</v>
      </c>
      <c r="Q67" s="157">
        <f>ROUND(E67*P67,2)</f>
        <v>0</v>
      </c>
      <c r="R67" s="158"/>
      <c r="S67" s="158" t="s">
        <v>139</v>
      </c>
      <c r="T67" s="158" t="s">
        <v>139</v>
      </c>
      <c r="U67" s="158">
        <v>0.77788999999999997</v>
      </c>
      <c r="V67" s="158">
        <f>ROUND(E67*U67,2)</f>
        <v>6.57</v>
      </c>
      <c r="W67" s="158"/>
      <c r="X67" s="158" t="s">
        <v>186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187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>
      <c r="A68" s="154"/>
      <c r="B68" s="155"/>
      <c r="C68" s="177" t="s">
        <v>433</v>
      </c>
      <c r="D68" s="160"/>
      <c r="E68" s="161">
        <v>8.44</v>
      </c>
      <c r="F68" s="158"/>
      <c r="G68" s="158"/>
      <c r="H68" s="158"/>
      <c r="I68" s="158"/>
      <c r="J68" s="158"/>
      <c r="K68" s="158"/>
      <c r="L68" s="158"/>
      <c r="M68" s="158"/>
      <c r="N68" s="157"/>
      <c r="O68" s="157"/>
      <c r="P68" s="157"/>
      <c r="Q68" s="157"/>
      <c r="R68" s="158"/>
      <c r="S68" s="158"/>
      <c r="T68" s="158"/>
      <c r="U68" s="158"/>
      <c r="V68" s="158"/>
      <c r="W68" s="158"/>
      <c r="X68" s="158"/>
      <c r="Y68" s="147"/>
      <c r="Z68" s="147"/>
      <c r="AA68" s="147"/>
      <c r="AB68" s="147"/>
      <c r="AC68" s="147"/>
      <c r="AD68" s="147"/>
      <c r="AE68" s="147"/>
      <c r="AF68" s="147"/>
      <c r="AG68" s="147" t="s">
        <v>141</v>
      </c>
      <c r="AH68" s="147">
        <v>5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>
      <c r="A69" s="150" t="s">
        <v>124</v>
      </c>
      <c r="B69" s="151" t="s">
        <v>88</v>
      </c>
      <c r="C69" s="175" t="s">
        <v>89</v>
      </c>
      <c r="D69" s="164"/>
      <c r="E69" s="165"/>
      <c r="F69" s="166"/>
      <c r="G69" s="167">
        <f>SUMIF(AG70:AG72,"&lt;&gt;NOR",G70:G72)</f>
        <v>0</v>
      </c>
      <c r="H69" s="163"/>
      <c r="I69" s="163">
        <f>SUM(I70:I72)</f>
        <v>0</v>
      </c>
      <c r="J69" s="163"/>
      <c r="K69" s="163">
        <f>SUM(K70:K72)</f>
        <v>0</v>
      </c>
      <c r="L69" s="163"/>
      <c r="M69" s="163">
        <f>SUM(M70:M72)</f>
        <v>0</v>
      </c>
      <c r="N69" s="162"/>
      <c r="O69" s="162">
        <f>SUM(O70:O72)</f>
        <v>0.3</v>
      </c>
      <c r="P69" s="162"/>
      <c r="Q69" s="162">
        <f>SUM(Q70:Q72)</f>
        <v>0</v>
      </c>
      <c r="R69" s="163"/>
      <c r="S69" s="163"/>
      <c r="T69" s="163"/>
      <c r="U69" s="163"/>
      <c r="V69" s="163">
        <f>SUM(V70:V72)</f>
        <v>0</v>
      </c>
      <c r="W69" s="163"/>
      <c r="X69" s="163"/>
      <c r="AG69" t="s">
        <v>125</v>
      </c>
    </row>
    <row r="70" spans="1:60" ht="20.399999999999999" outlineLevel="1">
      <c r="A70" s="168">
        <v>29</v>
      </c>
      <c r="B70" s="169" t="s">
        <v>225</v>
      </c>
      <c r="C70" s="176" t="s">
        <v>226</v>
      </c>
      <c r="D70" s="170" t="s">
        <v>227</v>
      </c>
      <c r="E70" s="171">
        <v>8.44</v>
      </c>
      <c r="F70" s="172"/>
      <c r="G70" s="173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15</v>
      </c>
      <c r="M70" s="158">
        <f>G70*(1+L70/100)</f>
        <v>0</v>
      </c>
      <c r="N70" s="157">
        <v>3.5000000000000003E-2</v>
      </c>
      <c r="O70" s="157">
        <f>ROUND(E70*N70,2)</f>
        <v>0.3</v>
      </c>
      <c r="P70" s="157">
        <v>0</v>
      </c>
      <c r="Q70" s="157">
        <f>ROUND(E70*P70,2)</f>
        <v>0</v>
      </c>
      <c r="R70" s="158"/>
      <c r="S70" s="158" t="s">
        <v>129</v>
      </c>
      <c r="T70" s="158" t="s">
        <v>130</v>
      </c>
      <c r="U70" s="158">
        <v>0</v>
      </c>
      <c r="V70" s="158">
        <f>ROUND(E70*U70,2)</f>
        <v>0</v>
      </c>
      <c r="W70" s="158"/>
      <c r="X70" s="158" t="s">
        <v>131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132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>
      <c r="A71" s="154"/>
      <c r="B71" s="155"/>
      <c r="C71" s="177" t="s">
        <v>434</v>
      </c>
      <c r="D71" s="160"/>
      <c r="E71" s="161">
        <v>8.44</v>
      </c>
      <c r="F71" s="158"/>
      <c r="G71" s="158"/>
      <c r="H71" s="158"/>
      <c r="I71" s="158"/>
      <c r="J71" s="158"/>
      <c r="K71" s="158"/>
      <c r="L71" s="158"/>
      <c r="M71" s="158"/>
      <c r="N71" s="157"/>
      <c r="O71" s="157"/>
      <c r="P71" s="157"/>
      <c r="Q71" s="157"/>
      <c r="R71" s="158"/>
      <c r="S71" s="158"/>
      <c r="T71" s="158"/>
      <c r="U71" s="158"/>
      <c r="V71" s="158"/>
      <c r="W71" s="158"/>
      <c r="X71" s="158"/>
      <c r="Y71" s="147"/>
      <c r="Z71" s="147"/>
      <c r="AA71" s="147"/>
      <c r="AB71" s="147"/>
      <c r="AC71" s="147"/>
      <c r="AD71" s="147"/>
      <c r="AE71" s="147"/>
      <c r="AF71" s="147"/>
      <c r="AG71" s="147" t="s">
        <v>141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>
      <c r="A72" s="154">
        <v>30</v>
      </c>
      <c r="B72" s="155" t="s">
        <v>229</v>
      </c>
      <c r="C72" s="178" t="s">
        <v>230</v>
      </c>
      <c r="D72" s="156" t="s">
        <v>0</v>
      </c>
      <c r="E72" s="174"/>
      <c r="F72" s="159"/>
      <c r="G72" s="158">
        <f>ROUND(E72*F72,2)</f>
        <v>0</v>
      </c>
      <c r="H72" s="159"/>
      <c r="I72" s="158">
        <f>ROUND(E72*H72,2)</f>
        <v>0</v>
      </c>
      <c r="J72" s="159"/>
      <c r="K72" s="158">
        <f>ROUND(E72*J72,2)</f>
        <v>0</v>
      </c>
      <c r="L72" s="158">
        <v>15</v>
      </c>
      <c r="M72" s="158">
        <f>G72*(1+L72/100)</f>
        <v>0</v>
      </c>
      <c r="N72" s="157">
        <v>0</v>
      </c>
      <c r="O72" s="157">
        <f>ROUND(E72*N72,2)</f>
        <v>0</v>
      </c>
      <c r="P72" s="157">
        <v>0</v>
      </c>
      <c r="Q72" s="157">
        <f>ROUND(E72*P72,2)</f>
        <v>0</v>
      </c>
      <c r="R72" s="158"/>
      <c r="S72" s="158" t="s">
        <v>139</v>
      </c>
      <c r="T72" s="158" t="s">
        <v>139</v>
      </c>
      <c r="U72" s="158">
        <v>0</v>
      </c>
      <c r="V72" s="158">
        <f>ROUND(E72*U72,2)</f>
        <v>0</v>
      </c>
      <c r="W72" s="158"/>
      <c r="X72" s="158" t="s">
        <v>208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209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>
      <c r="A73" s="150" t="s">
        <v>124</v>
      </c>
      <c r="B73" s="151" t="s">
        <v>90</v>
      </c>
      <c r="C73" s="175" t="s">
        <v>91</v>
      </c>
      <c r="D73" s="164"/>
      <c r="E73" s="165"/>
      <c r="F73" s="166"/>
      <c r="G73" s="167">
        <f>SUMIF(AG74:AG90,"&lt;&gt;NOR",G74:G90)</f>
        <v>0</v>
      </c>
      <c r="H73" s="163"/>
      <c r="I73" s="163">
        <f>SUM(I74:I90)</f>
        <v>0</v>
      </c>
      <c r="J73" s="163"/>
      <c r="K73" s="163">
        <f>SUM(K74:K90)</f>
        <v>0</v>
      </c>
      <c r="L73" s="163"/>
      <c r="M73" s="163">
        <f>SUM(M74:M90)</f>
        <v>0</v>
      </c>
      <c r="N73" s="162"/>
      <c r="O73" s="162">
        <f>SUM(O74:O90)</f>
        <v>0.13</v>
      </c>
      <c r="P73" s="162"/>
      <c r="Q73" s="162">
        <f>SUM(Q74:Q90)</f>
        <v>0</v>
      </c>
      <c r="R73" s="163"/>
      <c r="S73" s="163"/>
      <c r="T73" s="163"/>
      <c r="U73" s="163"/>
      <c r="V73" s="163">
        <f>SUM(V74:V90)</f>
        <v>6.84</v>
      </c>
      <c r="W73" s="163"/>
      <c r="X73" s="163"/>
      <c r="AG73" t="s">
        <v>125</v>
      </c>
    </row>
    <row r="74" spans="1:60" ht="20.399999999999999" outlineLevel="1">
      <c r="A74" s="168">
        <v>31</v>
      </c>
      <c r="B74" s="169" t="s">
        <v>231</v>
      </c>
      <c r="C74" s="176" t="s">
        <v>232</v>
      </c>
      <c r="D74" s="170" t="s">
        <v>138</v>
      </c>
      <c r="E74" s="171">
        <v>5.3360000000000003</v>
      </c>
      <c r="F74" s="172"/>
      <c r="G74" s="173">
        <f>ROUND(E74*F74,2)</f>
        <v>0</v>
      </c>
      <c r="H74" s="159"/>
      <c r="I74" s="158">
        <f>ROUND(E74*H74,2)</f>
        <v>0</v>
      </c>
      <c r="J74" s="159"/>
      <c r="K74" s="158">
        <f>ROUND(E74*J74,2)</f>
        <v>0</v>
      </c>
      <c r="L74" s="158">
        <v>15</v>
      </c>
      <c r="M74" s="158">
        <f>G74*(1+L74/100)</f>
        <v>0</v>
      </c>
      <c r="N74" s="157">
        <v>2.1000000000000001E-4</v>
      </c>
      <c r="O74" s="157">
        <f>ROUND(E74*N74,2)</f>
        <v>0</v>
      </c>
      <c r="P74" s="157">
        <v>0</v>
      </c>
      <c r="Q74" s="157">
        <f>ROUND(E74*P74,2)</f>
        <v>0</v>
      </c>
      <c r="R74" s="158"/>
      <c r="S74" s="158" t="s">
        <v>139</v>
      </c>
      <c r="T74" s="158" t="s">
        <v>139</v>
      </c>
      <c r="U74" s="158">
        <v>0.05</v>
      </c>
      <c r="V74" s="158">
        <f>ROUND(E74*U74,2)</f>
        <v>0.27</v>
      </c>
      <c r="W74" s="158"/>
      <c r="X74" s="158" t="s">
        <v>131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212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>
      <c r="A75" s="154"/>
      <c r="B75" s="155"/>
      <c r="C75" s="177" t="s">
        <v>421</v>
      </c>
      <c r="D75" s="160"/>
      <c r="E75" s="161">
        <v>4.4080000000000004</v>
      </c>
      <c r="F75" s="158"/>
      <c r="G75" s="158"/>
      <c r="H75" s="158"/>
      <c r="I75" s="158"/>
      <c r="J75" s="158"/>
      <c r="K75" s="158"/>
      <c r="L75" s="158"/>
      <c r="M75" s="158"/>
      <c r="N75" s="157"/>
      <c r="O75" s="157"/>
      <c r="P75" s="157"/>
      <c r="Q75" s="157"/>
      <c r="R75" s="158"/>
      <c r="S75" s="158"/>
      <c r="T75" s="158"/>
      <c r="U75" s="158"/>
      <c r="V75" s="158"/>
      <c r="W75" s="158"/>
      <c r="X75" s="158"/>
      <c r="Y75" s="147"/>
      <c r="Z75" s="147"/>
      <c r="AA75" s="147"/>
      <c r="AB75" s="147"/>
      <c r="AC75" s="147"/>
      <c r="AD75" s="147"/>
      <c r="AE75" s="147"/>
      <c r="AF75" s="147"/>
      <c r="AG75" s="147" t="s">
        <v>141</v>
      </c>
      <c r="AH75" s="147">
        <v>5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>
      <c r="A76" s="154"/>
      <c r="B76" s="155"/>
      <c r="C76" s="177" t="s">
        <v>431</v>
      </c>
      <c r="D76" s="160"/>
      <c r="E76" s="161">
        <v>0.92800000000000005</v>
      </c>
      <c r="F76" s="158"/>
      <c r="G76" s="158"/>
      <c r="H76" s="158"/>
      <c r="I76" s="158"/>
      <c r="J76" s="158"/>
      <c r="K76" s="158"/>
      <c r="L76" s="158"/>
      <c r="M76" s="158"/>
      <c r="N76" s="157"/>
      <c r="O76" s="157"/>
      <c r="P76" s="157"/>
      <c r="Q76" s="157"/>
      <c r="R76" s="158"/>
      <c r="S76" s="158"/>
      <c r="T76" s="158"/>
      <c r="U76" s="158"/>
      <c r="V76" s="158"/>
      <c r="W76" s="158"/>
      <c r="X76" s="158"/>
      <c r="Y76" s="147"/>
      <c r="Z76" s="147"/>
      <c r="AA76" s="147"/>
      <c r="AB76" s="147"/>
      <c r="AC76" s="147"/>
      <c r="AD76" s="147"/>
      <c r="AE76" s="147"/>
      <c r="AF76" s="147"/>
      <c r="AG76" s="147" t="s">
        <v>141</v>
      </c>
      <c r="AH76" s="147">
        <v>5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0.399999999999999" outlineLevel="1">
      <c r="A77" s="168">
        <v>32</v>
      </c>
      <c r="B77" s="169" t="s">
        <v>233</v>
      </c>
      <c r="C77" s="176" t="s">
        <v>234</v>
      </c>
      <c r="D77" s="170" t="s">
        <v>144</v>
      </c>
      <c r="E77" s="171">
        <v>4.6399999999999997</v>
      </c>
      <c r="F77" s="172"/>
      <c r="G77" s="173">
        <f>ROUND(E77*F77,2)</f>
        <v>0</v>
      </c>
      <c r="H77" s="159"/>
      <c r="I77" s="158">
        <f>ROUND(E77*H77,2)</f>
        <v>0</v>
      </c>
      <c r="J77" s="159"/>
      <c r="K77" s="158">
        <f>ROUND(E77*J77,2)</f>
        <v>0</v>
      </c>
      <c r="L77" s="158">
        <v>15</v>
      </c>
      <c r="M77" s="158">
        <f>G77*(1+L77/100)</f>
        <v>0</v>
      </c>
      <c r="N77" s="157">
        <v>4.0000000000000002E-4</v>
      </c>
      <c r="O77" s="157">
        <f>ROUND(E77*N77,2)</f>
        <v>0</v>
      </c>
      <c r="P77" s="157">
        <v>0</v>
      </c>
      <c r="Q77" s="157">
        <f>ROUND(E77*P77,2)</f>
        <v>0</v>
      </c>
      <c r="R77" s="158"/>
      <c r="S77" s="158" t="s">
        <v>139</v>
      </c>
      <c r="T77" s="158" t="s">
        <v>139</v>
      </c>
      <c r="U77" s="158">
        <v>0.23599999999999999</v>
      </c>
      <c r="V77" s="158">
        <f>ROUND(E77*U77,2)</f>
        <v>1.1000000000000001</v>
      </c>
      <c r="W77" s="158"/>
      <c r="X77" s="158" t="s">
        <v>131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132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>
      <c r="A78" s="154"/>
      <c r="B78" s="155"/>
      <c r="C78" s="177" t="s">
        <v>435</v>
      </c>
      <c r="D78" s="160"/>
      <c r="E78" s="161">
        <v>4.6399999999999997</v>
      </c>
      <c r="F78" s="158"/>
      <c r="G78" s="158"/>
      <c r="H78" s="158"/>
      <c r="I78" s="158"/>
      <c r="J78" s="158"/>
      <c r="K78" s="158"/>
      <c r="L78" s="158"/>
      <c r="M78" s="158"/>
      <c r="N78" s="157"/>
      <c r="O78" s="157"/>
      <c r="P78" s="157"/>
      <c r="Q78" s="157"/>
      <c r="R78" s="158"/>
      <c r="S78" s="158"/>
      <c r="T78" s="158"/>
      <c r="U78" s="158"/>
      <c r="V78" s="158"/>
      <c r="W78" s="158"/>
      <c r="X78" s="158"/>
      <c r="Y78" s="147"/>
      <c r="Z78" s="147"/>
      <c r="AA78" s="147"/>
      <c r="AB78" s="147"/>
      <c r="AC78" s="147"/>
      <c r="AD78" s="147"/>
      <c r="AE78" s="147"/>
      <c r="AF78" s="147"/>
      <c r="AG78" s="147" t="s">
        <v>141</v>
      </c>
      <c r="AH78" s="147">
        <v>5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>
      <c r="A79" s="168">
        <v>33</v>
      </c>
      <c r="B79" s="169" t="s">
        <v>236</v>
      </c>
      <c r="C79" s="176" t="s">
        <v>237</v>
      </c>
      <c r="D79" s="170" t="s">
        <v>144</v>
      </c>
      <c r="E79" s="171">
        <v>4.6399999999999997</v>
      </c>
      <c r="F79" s="172"/>
      <c r="G79" s="173">
        <f>ROUND(E79*F79,2)</f>
        <v>0</v>
      </c>
      <c r="H79" s="159"/>
      <c r="I79" s="158">
        <f>ROUND(E79*H79,2)</f>
        <v>0</v>
      </c>
      <c r="J79" s="159"/>
      <c r="K79" s="158">
        <f>ROUND(E79*J79,2)</f>
        <v>0</v>
      </c>
      <c r="L79" s="158">
        <v>15</v>
      </c>
      <c r="M79" s="158">
        <f>G79*(1+L79/100)</f>
        <v>0</v>
      </c>
      <c r="N79" s="157">
        <v>0</v>
      </c>
      <c r="O79" s="157">
        <f>ROUND(E79*N79,2)</f>
        <v>0</v>
      </c>
      <c r="P79" s="157">
        <v>0</v>
      </c>
      <c r="Q79" s="157">
        <f>ROUND(E79*P79,2)</f>
        <v>0</v>
      </c>
      <c r="R79" s="158"/>
      <c r="S79" s="158" t="s">
        <v>139</v>
      </c>
      <c r="T79" s="158" t="s">
        <v>139</v>
      </c>
      <c r="U79" s="158">
        <v>0.154</v>
      </c>
      <c r="V79" s="158">
        <f>ROUND(E79*U79,2)</f>
        <v>0.71</v>
      </c>
      <c r="W79" s="158"/>
      <c r="X79" s="158" t="s">
        <v>131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132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>
      <c r="A80" s="154"/>
      <c r="B80" s="155"/>
      <c r="C80" s="177" t="s">
        <v>436</v>
      </c>
      <c r="D80" s="160"/>
      <c r="E80" s="161">
        <v>4.6399999999999997</v>
      </c>
      <c r="F80" s="158"/>
      <c r="G80" s="158"/>
      <c r="H80" s="158"/>
      <c r="I80" s="158"/>
      <c r="J80" s="158"/>
      <c r="K80" s="158"/>
      <c r="L80" s="158"/>
      <c r="M80" s="158"/>
      <c r="N80" s="157"/>
      <c r="O80" s="157"/>
      <c r="P80" s="157"/>
      <c r="Q80" s="157"/>
      <c r="R80" s="158"/>
      <c r="S80" s="158"/>
      <c r="T80" s="158"/>
      <c r="U80" s="158"/>
      <c r="V80" s="158"/>
      <c r="W80" s="158"/>
      <c r="X80" s="158"/>
      <c r="Y80" s="147"/>
      <c r="Z80" s="147"/>
      <c r="AA80" s="147"/>
      <c r="AB80" s="147"/>
      <c r="AC80" s="147"/>
      <c r="AD80" s="147"/>
      <c r="AE80" s="147"/>
      <c r="AF80" s="147"/>
      <c r="AG80" s="147" t="s">
        <v>141</v>
      </c>
      <c r="AH80" s="147">
        <v>5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20.399999999999999" outlineLevel="1">
      <c r="A81" s="168">
        <v>34</v>
      </c>
      <c r="B81" s="169" t="s">
        <v>239</v>
      </c>
      <c r="C81" s="176" t="s">
        <v>240</v>
      </c>
      <c r="D81" s="170" t="s">
        <v>138</v>
      </c>
      <c r="E81" s="171">
        <v>4.4080000000000004</v>
      </c>
      <c r="F81" s="172"/>
      <c r="G81" s="173">
        <f>ROUND(E81*F81,2)</f>
        <v>0</v>
      </c>
      <c r="H81" s="159"/>
      <c r="I81" s="158">
        <f>ROUND(E81*H81,2)</f>
        <v>0</v>
      </c>
      <c r="J81" s="159"/>
      <c r="K81" s="158">
        <f>ROUND(E81*J81,2)</f>
        <v>0</v>
      </c>
      <c r="L81" s="158">
        <v>15</v>
      </c>
      <c r="M81" s="158">
        <f>G81*(1+L81/100)</f>
        <v>0</v>
      </c>
      <c r="N81" s="157">
        <v>3.2599999999999999E-3</v>
      </c>
      <c r="O81" s="157">
        <f>ROUND(E81*N81,2)</f>
        <v>0.01</v>
      </c>
      <c r="P81" s="157">
        <v>0</v>
      </c>
      <c r="Q81" s="157">
        <f>ROUND(E81*P81,2)</f>
        <v>0</v>
      </c>
      <c r="R81" s="158"/>
      <c r="S81" s="158" t="s">
        <v>139</v>
      </c>
      <c r="T81" s="158" t="s">
        <v>139</v>
      </c>
      <c r="U81" s="158">
        <v>0.97799999999999998</v>
      </c>
      <c r="V81" s="158">
        <f>ROUND(E81*U81,2)</f>
        <v>4.3099999999999996</v>
      </c>
      <c r="W81" s="158"/>
      <c r="X81" s="158" t="s">
        <v>131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212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>
      <c r="A82" s="154"/>
      <c r="B82" s="155"/>
      <c r="C82" s="177" t="s">
        <v>421</v>
      </c>
      <c r="D82" s="160"/>
      <c r="E82" s="161">
        <v>4.4080000000000004</v>
      </c>
      <c r="F82" s="158"/>
      <c r="G82" s="158"/>
      <c r="H82" s="158"/>
      <c r="I82" s="158"/>
      <c r="J82" s="158"/>
      <c r="K82" s="158"/>
      <c r="L82" s="158"/>
      <c r="M82" s="158"/>
      <c r="N82" s="157"/>
      <c r="O82" s="157"/>
      <c r="P82" s="157"/>
      <c r="Q82" s="157"/>
      <c r="R82" s="158"/>
      <c r="S82" s="158"/>
      <c r="T82" s="158"/>
      <c r="U82" s="158"/>
      <c r="V82" s="158"/>
      <c r="W82" s="158"/>
      <c r="X82" s="158"/>
      <c r="Y82" s="147"/>
      <c r="Z82" s="147"/>
      <c r="AA82" s="147"/>
      <c r="AB82" s="147"/>
      <c r="AC82" s="147"/>
      <c r="AD82" s="147"/>
      <c r="AE82" s="147"/>
      <c r="AF82" s="147"/>
      <c r="AG82" s="147" t="s">
        <v>141</v>
      </c>
      <c r="AH82" s="147">
        <v>5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>
      <c r="A83" s="168">
        <v>35</v>
      </c>
      <c r="B83" s="169" t="s">
        <v>241</v>
      </c>
      <c r="C83" s="176" t="s">
        <v>242</v>
      </c>
      <c r="D83" s="170" t="s">
        <v>138</v>
      </c>
      <c r="E83" s="171">
        <v>4.4080000000000004</v>
      </c>
      <c r="F83" s="172"/>
      <c r="G83" s="173">
        <f>ROUND(E83*F83,2)</f>
        <v>0</v>
      </c>
      <c r="H83" s="159"/>
      <c r="I83" s="158">
        <f>ROUND(E83*H83,2)</f>
        <v>0</v>
      </c>
      <c r="J83" s="159"/>
      <c r="K83" s="158">
        <f>ROUND(E83*J83,2)</f>
        <v>0</v>
      </c>
      <c r="L83" s="158">
        <v>15</v>
      </c>
      <c r="M83" s="158">
        <f>G83*(1+L83/100)</f>
        <v>0</v>
      </c>
      <c r="N83" s="157">
        <v>0</v>
      </c>
      <c r="O83" s="157">
        <f>ROUND(E83*N83,2)</f>
        <v>0</v>
      </c>
      <c r="P83" s="157">
        <v>0</v>
      </c>
      <c r="Q83" s="157">
        <f>ROUND(E83*P83,2)</f>
        <v>0</v>
      </c>
      <c r="R83" s="158"/>
      <c r="S83" s="158" t="s">
        <v>139</v>
      </c>
      <c r="T83" s="158" t="s">
        <v>139</v>
      </c>
      <c r="U83" s="158">
        <v>0.03</v>
      </c>
      <c r="V83" s="158">
        <f>ROUND(E83*U83,2)</f>
        <v>0.13</v>
      </c>
      <c r="W83" s="158"/>
      <c r="X83" s="158" t="s">
        <v>131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212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>
      <c r="A84" s="154"/>
      <c r="B84" s="155"/>
      <c r="C84" s="177" t="s">
        <v>437</v>
      </c>
      <c r="D84" s="160"/>
      <c r="E84" s="161">
        <v>4.4080000000000004</v>
      </c>
      <c r="F84" s="158"/>
      <c r="G84" s="158"/>
      <c r="H84" s="158"/>
      <c r="I84" s="158"/>
      <c r="J84" s="158"/>
      <c r="K84" s="158"/>
      <c r="L84" s="158"/>
      <c r="M84" s="158"/>
      <c r="N84" s="157"/>
      <c r="O84" s="157"/>
      <c r="P84" s="157"/>
      <c r="Q84" s="157"/>
      <c r="R84" s="158"/>
      <c r="S84" s="158"/>
      <c r="T84" s="158"/>
      <c r="U84" s="158"/>
      <c r="V84" s="158"/>
      <c r="W84" s="158"/>
      <c r="X84" s="158"/>
      <c r="Y84" s="147"/>
      <c r="Z84" s="147"/>
      <c r="AA84" s="147"/>
      <c r="AB84" s="147"/>
      <c r="AC84" s="147"/>
      <c r="AD84" s="147"/>
      <c r="AE84" s="147"/>
      <c r="AF84" s="147"/>
      <c r="AG84" s="147" t="s">
        <v>141</v>
      </c>
      <c r="AH84" s="147">
        <v>5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>
      <c r="A85" s="168">
        <v>36</v>
      </c>
      <c r="B85" s="169" t="s">
        <v>244</v>
      </c>
      <c r="C85" s="176" t="s">
        <v>245</v>
      </c>
      <c r="D85" s="170" t="s">
        <v>144</v>
      </c>
      <c r="E85" s="171">
        <v>4.6399999999999997</v>
      </c>
      <c r="F85" s="172"/>
      <c r="G85" s="173">
        <f>ROUND(E85*F85,2)</f>
        <v>0</v>
      </c>
      <c r="H85" s="159"/>
      <c r="I85" s="158">
        <f>ROUND(E85*H85,2)</f>
        <v>0</v>
      </c>
      <c r="J85" s="159"/>
      <c r="K85" s="158">
        <f>ROUND(E85*J85,2)</f>
        <v>0</v>
      </c>
      <c r="L85" s="158">
        <v>15</v>
      </c>
      <c r="M85" s="158">
        <f>G85*(1+L85/100)</f>
        <v>0</v>
      </c>
      <c r="N85" s="157">
        <v>4.0000000000000003E-5</v>
      </c>
      <c r="O85" s="157">
        <f>ROUND(E85*N85,2)</f>
        <v>0</v>
      </c>
      <c r="P85" s="157">
        <v>0</v>
      </c>
      <c r="Q85" s="157">
        <f>ROUND(E85*P85,2)</f>
        <v>0</v>
      </c>
      <c r="R85" s="158"/>
      <c r="S85" s="158" t="s">
        <v>139</v>
      </c>
      <c r="T85" s="158" t="s">
        <v>139</v>
      </c>
      <c r="U85" s="158">
        <v>7.0000000000000007E-2</v>
      </c>
      <c r="V85" s="158">
        <f>ROUND(E85*U85,2)</f>
        <v>0.32</v>
      </c>
      <c r="W85" s="158"/>
      <c r="X85" s="158" t="s">
        <v>131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212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>
      <c r="A86" s="154"/>
      <c r="B86" s="155"/>
      <c r="C86" s="177" t="s">
        <v>436</v>
      </c>
      <c r="D86" s="160"/>
      <c r="E86" s="161">
        <v>4.6399999999999997</v>
      </c>
      <c r="F86" s="158"/>
      <c r="G86" s="158"/>
      <c r="H86" s="158"/>
      <c r="I86" s="158"/>
      <c r="J86" s="158"/>
      <c r="K86" s="158"/>
      <c r="L86" s="158"/>
      <c r="M86" s="158"/>
      <c r="N86" s="157"/>
      <c r="O86" s="157"/>
      <c r="P86" s="157"/>
      <c r="Q86" s="157"/>
      <c r="R86" s="158"/>
      <c r="S86" s="158"/>
      <c r="T86" s="158"/>
      <c r="U86" s="158"/>
      <c r="V86" s="158"/>
      <c r="W86" s="158"/>
      <c r="X86" s="158"/>
      <c r="Y86" s="147"/>
      <c r="Z86" s="147"/>
      <c r="AA86" s="147"/>
      <c r="AB86" s="147"/>
      <c r="AC86" s="147"/>
      <c r="AD86" s="147"/>
      <c r="AE86" s="147"/>
      <c r="AF86" s="147"/>
      <c r="AG86" s="147" t="s">
        <v>141</v>
      </c>
      <c r="AH86" s="147">
        <v>5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>
      <c r="A87" s="168">
        <v>37</v>
      </c>
      <c r="B87" s="169" t="s">
        <v>246</v>
      </c>
      <c r="C87" s="176" t="s">
        <v>247</v>
      </c>
      <c r="D87" s="170" t="s">
        <v>138</v>
      </c>
      <c r="E87" s="171">
        <v>6.38</v>
      </c>
      <c r="F87" s="172"/>
      <c r="G87" s="173">
        <f>ROUND(E87*F87,2)</f>
        <v>0</v>
      </c>
      <c r="H87" s="159"/>
      <c r="I87" s="158">
        <f>ROUND(E87*H87,2)</f>
        <v>0</v>
      </c>
      <c r="J87" s="159"/>
      <c r="K87" s="158">
        <f>ROUND(E87*J87,2)</f>
        <v>0</v>
      </c>
      <c r="L87" s="158">
        <v>15</v>
      </c>
      <c r="M87" s="158">
        <f>G87*(1+L87/100)</f>
        <v>0</v>
      </c>
      <c r="N87" s="157">
        <v>1.9199999999999998E-2</v>
      </c>
      <c r="O87" s="157">
        <f>ROUND(E87*N87,2)</f>
        <v>0.12</v>
      </c>
      <c r="P87" s="157">
        <v>0</v>
      </c>
      <c r="Q87" s="157">
        <f>ROUND(E87*P87,2)</f>
        <v>0</v>
      </c>
      <c r="R87" s="158" t="s">
        <v>248</v>
      </c>
      <c r="S87" s="158" t="s">
        <v>139</v>
      </c>
      <c r="T87" s="158" t="s">
        <v>139</v>
      </c>
      <c r="U87" s="158">
        <v>0</v>
      </c>
      <c r="V87" s="158">
        <f>ROUND(E87*U87,2)</f>
        <v>0</v>
      </c>
      <c r="W87" s="158"/>
      <c r="X87" s="158" t="s">
        <v>249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250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>
      <c r="A88" s="154"/>
      <c r="B88" s="155"/>
      <c r="C88" s="177" t="s">
        <v>438</v>
      </c>
      <c r="D88" s="160"/>
      <c r="E88" s="161">
        <v>1.5311999999999999</v>
      </c>
      <c r="F88" s="158"/>
      <c r="G88" s="158"/>
      <c r="H88" s="158"/>
      <c r="I88" s="158"/>
      <c r="J88" s="158"/>
      <c r="K88" s="158"/>
      <c r="L88" s="158"/>
      <c r="M88" s="158"/>
      <c r="N88" s="157"/>
      <c r="O88" s="157"/>
      <c r="P88" s="157"/>
      <c r="Q88" s="157"/>
      <c r="R88" s="158"/>
      <c r="S88" s="158"/>
      <c r="T88" s="158"/>
      <c r="U88" s="158"/>
      <c r="V88" s="158"/>
      <c r="W88" s="158"/>
      <c r="X88" s="158"/>
      <c r="Y88" s="147"/>
      <c r="Z88" s="147"/>
      <c r="AA88" s="147"/>
      <c r="AB88" s="147"/>
      <c r="AC88" s="147"/>
      <c r="AD88" s="147"/>
      <c r="AE88" s="147"/>
      <c r="AF88" s="147"/>
      <c r="AG88" s="147" t="s">
        <v>141</v>
      </c>
      <c r="AH88" s="147">
        <v>5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>
      <c r="A89" s="154"/>
      <c r="B89" s="155"/>
      <c r="C89" s="177" t="s">
        <v>439</v>
      </c>
      <c r="D89" s="160"/>
      <c r="E89" s="161">
        <v>4.8487999999999998</v>
      </c>
      <c r="F89" s="158"/>
      <c r="G89" s="158"/>
      <c r="H89" s="158"/>
      <c r="I89" s="158"/>
      <c r="J89" s="158"/>
      <c r="K89" s="158"/>
      <c r="L89" s="158"/>
      <c r="M89" s="158"/>
      <c r="N89" s="157"/>
      <c r="O89" s="157"/>
      <c r="P89" s="157"/>
      <c r="Q89" s="157"/>
      <c r="R89" s="158"/>
      <c r="S89" s="158"/>
      <c r="T89" s="158"/>
      <c r="U89" s="158"/>
      <c r="V89" s="158"/>
      <c r="W89" s="158"/>
      <c r="X89" s="158"/>
      <c r="Y89" s="147"/>
      <c r="Z89" s="147"/>
      <c r="AA89" s="147"/>
      <c r="AB89" s="147"/>
      <c r="AC89" s="147"/>
      <c r="AD89" s="147"/>
      <c r="AE89" s="147"/>
      <c r="AF89" s="147"/>
      <c r="AG89" s="147" t="s">
        <v>141</v>
      </c>
      <c r="AH89" s="147">
        <v>5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>
      <c r="A90" s="154">
        <v>38</v>
      </c>
      <c r="B90" s="155" t="s">
        <v>253</v>
      </c>
      <c r="C90" s="178" t="s">
        <v>254</v>
      </c>
      <c r="D90" s="156" t="s">
        <v>0</v>
      </c>
      <c r="E90" s="174"/>
      <c r="F90" s="159"/>
      <c r="G90" s="158">
        <f>ROUND(E90*F90,2)</f>
        <v>0</v>
      </c>
      <c r="H90" s="159"/>
      <c r="I90" s="158">
        <f>ROUND(E90*H90,2)</f>
        <v>0</v>
      </c>
      <c r="J90" s="159"/>
      <c r="K90" s="158">
        <f>ROUND(E90*J90,2)</f>
        <v>0</v>
      </c>
      <c r="L90" s="158">
        <v>15</v>
      </c>
      <c r="M90" s="158">
        <f>G90*(1+L90/100)</f>
        <v>0</v>
      </c>
      <c r="N90" s="157">
        <v>0</v>
      </c>
      <c r="O90" s="157">
        <f>ROUND(E90*N90,2)</f>
        <v>0</v>
      </c>
      <c r="P90" s="157">
        <v>0</v>
      </c>
      <c r="Q90" s="157">
        <f>ROUND(E90*P90,2)</f>
        <v>0</v>
      </c>
      <c r="R90" s="158"/>
      <c r="S90" s="158" t="s">
        <v>139</v>
      </c>
      <c r="T90" s="158" t="s">
        <v>139</v>
      </c>
      <c r="U90" s="158">
        <v>0</v>
      </c>
      <c r="V90" s="158">
        <f>ROUND(E90*U90,2)</f>
        <v>0</v>
      </c>
      <c r="W90" s="158"/>
      <c r="X90" s="158" t="s">
        <v>208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209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>
      <c r="A91" s="150" t="s">
        <v>124</v>
      </c>
      <c r="B91" s="151" t="s">
        <v>94</v>
      </c>
      <c r="C91" s="175" t="s">
        <v>95</v>
      </c>
      <c r="D91" s="164"/>
      <c r="E91" s="165"/>
      <c r="F91" s="166"/>
      <c r="G91" s="167">
        <f>SUMIF(AG92:AG102,"&lt;&gt;NOR",G92:G102)</f>
        <v>0</v>
      </c>
      <c r="H91" s="163"/>
      <c r="I91" s="163">
        <f>SUM(I92:I102)</f>
        <v>0</v>
      </c>
      <c r="J91" s="163"/>
      <c r="K91" s="163">
        <f>SUM(K92:K102)</f>
        <v>0</v>
      </c>
      <c r="L91" s="163"/>
      <c r="M91" s="163">
        <f>SUM(M92:M102)</f>
        <v>0</v>
      </c>
      <c r="N91" s="162"/>
      <c r="O91" s="162">
        <f>SUM(O92:O102)</f>
        <v>0</v>
      </c>
      <c r="P91" s="162"/>
      <c r="Q91" s="162">
        <f>SUM(Q92:Q102)</f>
        <v>0</v>
      </c>
      <c r="R91" s="163"/>
      <c r="S91" s="163"/>
      <c r="T91" s="163"/>
      <c r="U91" s="163"/>
      <c r="V91" s="163">
        <f>SUM(V92:V102)</f>
        <v>6.6999999999999993</v>
      </c>
      <c r="W91" s="163"/>
      <c r="X91" s="163"/>
      <c r="AG91" t="s">
        <v>125</v>
      </c>
    </row>
    <row r="92" spans="1:60" outlineLevel="1">
      <c r="A92" s="168">
        <v>39</v>
      </c>
      <c r="B92" s="169" t="s">
        <v>255</v>
      </c>
      <c r="C92" s="176" t="s">
        <v>256</v>
      </c>
      <c r="D92" s="170" t="s">
        <v>207</v>
      </c>
      <c r="E92" s="171">
        <v>1.4438200000000001</v>
      </c>
      <c r="F92" s="172"/>
      <c r="G92" s="173">
        <f t="shared" ref="G92:G102" si="0">ROUND(E92*F92,2)</f>
        <v>0</v>
      </c>
      <c r="H92" s="159"/>
      <c r="I92" s="158">
        <f t="shared" ref="I92:I102" si="1">ROUND(E92*H92,2)</f>
        <v>0</v>
      </c>
      <c r="J92" s="159"/>
      <c r="K92" s="158">
        <f t="shared" ref="K92:K102" si="2">ROUND(E92*J92,2)</f>
        <v>0</v>
      </c>
      <c r="L92" s="158">
        <v>15</v>
      </c>
      <c r="M92" s="158">
        <f t="shared" ref="M92:M102" si="3">G92*(1+L92/100)</f>
        <v>0</v>
      </c>
      <c r="N92" s="157">
        <v>0</v>
      </c>
      <c r="O92" s="157">
        <f t="shared" ref="O92:O102" si="4">ROUND(E92*N92,2)</f>
        <v>0</v>
      </c>
      <c r="P92" s="157">
        <v>0</v>
      </c>
      <c r="Q92" s="157">
        <f t="shared" ref="Q92:Q102" si="5">ROUND(E92*P92,2)</f>
        <v>0</v>
      </c>
      <c r="R92" s="158"/>
      <c r="S92" s="158" t="s">
        <v>139</v>
      </c>
      <c r="T92" s="158" t="s">
        <v>139</v>
      </c>
      <c r="U92" s="158">
        <v>2.0089999999999999</v>
      </c>
      <c r="V92" s="158">
        <f t="shared" ref="V92:V102" si="6">ROUND(E92*U92,2)</f>
        <v>2.9</v>
      </c>
      <c r="W92" s="158"/>
      <c r="X92" s="158" t="s">
        <v>257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258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>
      <c r="A93" s="168">
        <v>40</v>
      </c>
      <c r="B93" s="169" t="s">
        <v>259</v>
      </c>
      <c r="C93" s="176" t="s">
        <v>260</v>
      </c>
      <c r="D93" s="170" t="s">
        <v>207</v>
      </c>
      <c r="E93" s="171">
        <v>0.72191000000000005</v>
      </c>
      <c r="F93" s="172"/>
      <c r="G93" s="173">
        <f t="shared" si="0"/>
        <v>0</v>
      </c>
      <c r="H93" s="159"/>
      <c r="I93" s="158">
        <f t="shared" si="1"/>
        <v>0</v>
      </c>
      <c r="J93" s="159"/>
      <c r="K93" s="158">
        <f t="shared" si="2"/>
        <v>0</v>
      </c>
      <c r="L93" s="158">
        <v>15</v>
      </c>
      <c r="M93" s="158">
        <f t="shared" si="3"/>
        <v>0</v>
      </c>
      <c r="N93" s="157">
        <v>0</v>
      </c>
      <c r="O93" s="157">
        <f t="shared" si="4"/>
        <v>0</v>
      </c>
      <c r="P93" s="157">
        <v>0</v>
      </c>
      <c r="Q93" s="157">
        <f t="shared" si="5"/>
        <v>0</v>
      </c>
      <c r="R93" s="158"/>
      <c r="S93" s="158" t="s">
        <v>139</v>
      </c>
      <c r="T93" s="158" t="s">
        <v>139</v>
      </c>
      <c r="U93" s="158">
        <v>0.95899999999999996</v>
      </c>
      <c r="V93" s="158">
        <f t="shared" si="6"/>
        <v>0.69</v>
      </c>
      <c r="W93" s="158"/>
      <c r="X93" s="158" t="s">
        <v>257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258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>
      <c r="A94" s="168">
        <v>41</v>
      </c>
      <c r="B94" s="169" t="s">
        <v>261</v>
      </c>
      <c r="C94" s="176" t="s">
        <v>262</v>
      </c>
      <c r="D94" s="170" t="s">
        <v>207</v>
      </c>
      <c r="E94" s="171">
        <v>1.4438200000000001</v>
      </c>
      <c r="F94" s="172"/>
      <c r="G94" s="173">
        <f t="shared" si="0"/>
        <v>0</v>
      </c>
      <c r="H94" s="159"/>
      <c r="I94" s="158">
        <f t="shared" si="1"/>
        <v>0</v>
      </c>
      <c r="J94" s="159"/>
      <c r="K94" s="158">
        <f t="shared" si="2"/>
        <v>0</v>
      </c>
      <c r="L94" s="158">
        <v>15</v>
      </c>
      <c r="M94" s="158">
        <f t="shared" si="3"/>
        <v>0</v>
      </c>
      <c r="N94" s="157">
        <v>0</v>
      </c>
      <c r="O94" s="157">
        <f t="shared" si="4"/>
        <v>0</v>
      </c>
      <c r="P94" s="157">
        <v>0</v>
      </c>
      <c r="Q94" s="157">
        <f t="shared" si="5"/>
        <v>0</v>
      </c>
      <c r="R94" s="158"/>
      <c r="S94" s="158" t="s">
        <v>139</v>
      </c>
      <c r="T94" s="158" t="s">
        <v>139</v>
      </c>
      <c r="U94" s="158">
        <v>0.94199999999999995</v>
      </c>
      <c r="V94" s="158">
        <f t="shared" si="6"/>
        <v>1.36</v>
      </c>
      <c r="W94" s="158"/>
      <c r="X94" s="158" t="s">
        <v>257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258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>
      <c r="A95" s="168">
        <v>42</v>
      </c>
      <c r="B95" s="169" t="s">
        <v>263</v>
      </c>
      <c r="C95" s="176" t="s">
        <v>264</v>
      </c>
      <c r="D95" s="170" t="s">
        <v>207</v>
      </c>
      <c r="E95" s="171">
        <v>7.2190799999999999</v>
      </c>
      <c r="F95" s="172"/>
      <c r="G95" s="173">
        <f t="shared" si="0"/>
        <v>0</v>
      </c>
      <c r="H95" s="159"/>
      <c r="I95" s="158">
        <f t="shared" si="1"/>
        <v>0</v>
      </c>
      <c r="J95" s="159"/>
      <c r="K95" s="158">
        <f t="shared" si="2"/>
        <v>0</v>
      </c>
      <c r="L95" s="158">
        <v>15</v>
      </c>
      <c r="M95" s="158">
        <f t="shared" si="3"/>
        <v>0</v>
      </c>
      <c r="N95" s="157">
        <v>0</v>
      </c>
      <c r="O95" s="157">
        <f t="shared" si="4"/>
        <v>0</v>
      </c>
      <c r="P95" s="157">
        <v>0</v>
      </c>
      <c r="Q95" s="157">
        <f t="shared" si="5"/>
        <v>0</v>
      </c>
      <c r="R95" s="158"/>
      <c r="S95" s="158" t="s">
        <v>139</v>
      </c>
      <c r="T95" s="158" t="s">
        <v>139</v>
      </c>
      <c r="U95" s="158">
        <v>0.105</v>
      </c>
      <c r="V95" s="158">
        <f t="shared" si="6"/>
        <v>0.76</v>
      </c>
      <c r="W95" s="158"/>
      <c r="X95" s="158" t="s">
        <v>257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258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>
      <c r="A96" s="168">
        <v>43</v>
      </c>
      <c r="B96" s="169" t="s">
        <v>265</v>
      </c>
      <c r="C96" s="176" t="s">
        <v>266</v>
      </c>
      <c r="D96" s="170" t="s">
        <v>207</v>
      </c>
      <c r="E96" s="171">
        <v>1.4438200000000001</v>
      </c>
      <c r="F96" s="172"/>
      <c r="G96" s="173">
        <f t="shared" si="0"/>
        <v>0</v>
      </c>
      <c r="H96" s="159"/>
      <c r="I96" s="158">
        <f t="shared" si="1"/>
        <v>0</v>
      </c>
      <c r="J96" s="159"/>
      <c r="K96" s="158">
        <f t="shared" si="2"/>
        <v>0</v>
      </c>
      <c r="L96" s="158">
        <v>15</v>
      </c>
      <c r="M96" s="158">
        <f t="shared" si="3"/>
        <v>0</v>
      </c>
      <c r="N96" s="157">
        <v>0</v>
      </c>
      <c r="O96" s="157">
        <f t="shared" si="4"/>
        <v>0</v>
      </c>
      <c r="P96" s="157">
        <v>0</v>
      </c>
      <c r="Q96" s="157">
        <f t="shared" si="5"/>
        <v>0</v>
      </c>
      <c r="R96" s="158"/>
      <c r="S96" s="158" t="s">
        <v>139</v>
      </c>
      <c r="T96" s="158" t="s">
        <v>139</v>
      </c>
      <c r="U96" s="158">
        <v>0.04</v>
      </c>
      <c r="V96" s="158">
        <f t="shared" si="6"/>
        <v>0.06</v>
      </c>
      <c r="W96" s="158"/>
      <c r="X96" s="158" t="s">
        <v>257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258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>
      <c r="A97" s="168">
        <v>44</v>
      </c>
      <c r="B97" s="169" t="s">
        <v>267</v>
      </c>
      <c r="C97" s="176" t="s">
        <v>268</v>
      </c>
      <c r="D97" s="170" t="s">
        <v>207</v>
      </c>
      <c r="E97" s="171">
        <v>20.213429999999999</v>
      </c>
      <c r="F97" s="172"/>
      <c r="G97" s="173">
        <f t="shared" si="0"/>
        <v>0</v>
      </c>
      <c r="H97" s="159"/>
      <c r="I97" s="158">
        <f t="shared" si="1"/>
        <v>0</v>
      </c>
      <c r="J97" s="159"/>
      <c r="K97" s="158">
        <f t="shared" si="2"/>
        <v>0</v>
      </c>
      <c r="L97" s="158">
        <v>15</v>
      </c>
      <c r="M97" s="158">
        <f t="shared" si="3"/>
        <v>0</v>
      </c>
      <c r="N97" s="157">
        <v>0</v>
      </c>
      <c r="O97" s="157">
        <f t="shared" si="4"/>
        <v>0</v>
      </c>
      <c r="P97" s="157">
        <v>0</v>
      </c>
      <c r="Q97" s="157">
        <f t="shared" si="5"/>
        <v>0</v>
      </c>
      <c r="R97" s="158"/>
      <c r="S97" s="158" t="s">
        <v>139</v>
      </c>
      <c r="T97" s="158" t="s">
        <v>139</v>
      </c>
      <c r="U97" s="158">
        <v>0</v>
      </c>
      <c r="V97" s="158">
        <f t="shared" si="6"/>
        <v>0</v>
      </c>
      <c r="W97" s="158"/>
      <c r="X97" s="158" t="s">
        <v>257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258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>
      <c r="A98" s="168">
        <v>45</v>
      </c>
      <c r="B98" s="169" t="s">
        <v>269</v>
      </c>
      <c r="C98" s="176" t="s">
        <v>270</v>
      </c>
      <c r="D98" s="170" t="s">
        <v>207</v>
      </c>
      <c r="E98" s="171">
        <v>1.4438200000000001</v>
      </c>
      <c r="F98" s="172"/>
      <c r="G98" s="173">
        <f t="shared" si="0"/>
        <v>0</v>
      </c>
      <c r="H98" s="159"/>
      <c r="I98" s="158">
        <f t="shared" si="1"/>
        <v>0</v>
      </c>
      <c r="J98" s="159"/>
      <c r="K98" s="158">
        <f t="shared" si="2"/>
        <v>0</v>
      </c>
      <c r="L98" s="158">
        <v>15</v>
      </c>
      <c r="M98" s="158">
        <f t="shared" si="3"/>
        <v>0</v>
      </c>
      <c r="N98" s="157">
        <v>0</v>
      </c>
      <c r="O98" s="157">
        <f t="shared" si="4"/>
        <v>0</v>
      </c>
      <c r="P98" s="157">
        <v>0</v>
      </c>
      <c r="Q98" s="157">
        <f t="shared" si="5"/>
        <v>0</v>
      </c>
      <c r="R98" s="158"/>
      <c r="S98" s="158" t="s">
        <v>139</v>
      </c>
      <c r="T98" s="158" t="s">
        <v>139</v>
      </c>
      <c r="U98" s="158">
        <v>0.64</v>
      </c>
      <c r="V98" s="158">
        <f t="shared" si="6"/>
        <v>0.92</v>
      </c>
      <c r="W98" s="158"/>
      <c r="X98" s="158" t="s">
        <v>257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258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>
      <c r="A99" s="168">
        <v>46</v>
      </c>
      <c r="B99" s="169" t="s">
        <v>271</v>
      </c>
      <c r="C99" s="176" t="s">
        <v>272</v>
      </c>
      <c r="D99" s="170" t="s">
        <v>207</v>
      </c>
      <c r="E99" s="171">
        <v>1.4438200000000001</v>
      </c>
      <c r="F99" s="172"/>
      <c r="G99" s="173">
        <f t="shared" si="0"/>
        <v>0</v>
      </c>
      <c r="H99" s="159"/>
      <c r="I99" s="158">
        <f t="shared" si="1"/>
        <v>0</v>
      </c>
      <c r="J99" s="159"/>
      <c r="K99" s="158">
        <f t="shared" si="2"/>
        <v>0</v>
      </c>
      <c r="L99" s="158">
        <v>15</v>
      </c>
      <c r="M99" s="158">
        <f t="shared" si="3"/>
        <v>0</v>
      </c>
      <c r="N99" s="157">
        <v>0</v>
      </c>
      <c r="O99" s="157">
        <f t="shared" si="4"/>
        <v>0</v>
      </c>
      <c r="P99" s="157">
        <v>0</v>
      </c>
      <c r="Q99" s="157">
        <f t="shared" si="5"/>
        <v>0</v>
      </c>
      <c r="R99" s="158"/>
      <c r="S99" s="158" t="s">
        <v>139</v>
      </c>
      <c r="T99" s="158" t="s">
        <v>139</v>
      </c>
      <c r="U99" s="158">
        <v>6.0000000000000001E-3</v>
      </c>
      <c r="V99" s="158">
        <f t="shared" si="6"/>
        <v>0.01</v>
      </c>
      <c r="W99" s="158"/>
      <c r="X99" s="158" t="s">
        <v>257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258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ht="20.399999999999999" outlineLevel="1">
      <c r="A100" s="168">
        <v>47</v>
      </c>
      <c r="B100" s="169" t="s">
        <v>273</v>
      </c>
      <c r="C100" s="176" t="s">
        <v>274</v>
      </c>
      <c r="D100" s="170" t="s">
        <v>207</v>
      </c>
      <c r="E100" s="171">
        <v>4.3310000000000001E-2</v>
      </c>
      <c r="F100" s="172"/>
      <c r="G100" s="173">
        <f t="shared" si="0"/>
        <v>0</v>
      </c>
      <c r="H100" s="159"/>
      <c r="I100" s="158">
        <f t="shared" si="1"/>
        <v>0</v>
      </c>
      <c r="J100" s="159"/>
      <c r="K100" s="158">
        <f t="shared" si="2"/>
        <v>0</v>
      </c>
      <c r="L100" s="158">
        <v>15</v>
      </c>
      <c r="M100" s="158">
        <f t="shared" si="3"/>
        <v>0</v>
      </c>
      <c r="N100" s="157">
        <v>0</v>
      </c>
      <c r="O100" s="157">
        <f t="shared" si="4"/>
        <v>0</v>
      </c>
      <c r="P100" s="157">
        <v>0</v>
      </c>
      <c r="Q100" s="157">
        <f t="shared" si="5"/>
        <v>0</v>
      </c>
      <c r="R100" s="158"/>
      <c r="S100" s="158" t="s">
        <v>139</v>
      </c>
      <c r="T100" s="158" t="s">
        <v>139</v>
      </c>
      <c r="U100" s="158">
        <v>0</v>
      </c>
      <c r="V100" s="158">
        <f t="shared" si="6"/>
        <v>0</v>
      </c>
      <c r="W100" s="158"/>
      <c r="X100" s="158" t="s">
        <v>257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258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>
      <c r="A101" s="168">
        <v>48</v>
      </c>
      <c r="B101" s="169" t="s">
        <v>275</v>
      </c>
      <c r="C101" s="176" t="s">
        <v>276</v>
      </c>
      <c r="D101" s="170" t="s">
        <v>207</v>
      </c>
      <c r="E101" s="171">
        <v>0.1895</v>
      </c>
      <c r="F101" s="172"/>
      <c r="G101" s="173">
        <f t="shared" si="0"/>
        <v>0</v>
      </c>
      <c r="H101" s="159"/>
      <c r="I101" s="158">
        <f t="shared" si="1"/>
        <v>0</v>
      </c>
      <c r="J101" s="159"/>
      <c r="K101" s="158">
        <f t="shared" si="2"/>
        <v>0</v>
      </c>
      <c r="L101" s="158">
        <v>15</v>
      </c>
      <c r="M101" s="158">
        <f t="shared" si="3"/>
        <v>0</v>
      </c>
      <c r="N101" s="157">
        <v>0</v>
      </c>
      <c r="O101" s="157">
        <f t="shared" si="4"/>
        <v>0</v>
      </c>
      <c r="P101" s="157">
        <v>0</v>
      </c>
      <c r="Q101" s="157">
        <f t="shared" si="5"/>
        <v>0</v>
      </c>
      <c r="R101" s="158"/>
      <c r="S101" s="158" t="s">
        <v>129</v>
      </c>
      <c r="T101" s="158" t="s">
        <v>277</v>
      </c>
      <c r="U101" s="158">
        <v>0</v>
      </c>
      <c r="V101" s="158">
        <f t="shared" si="6"/>
        <v>0</v>
      </c>
      <c r="W101" s="158"/>
      <c r="X101" s="158" t="s">
        <v>257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258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20.399999999999999" outlineLevel="1">
      <c r="A102" s="168">
        <v>49</v>
      </c>
      <c r="B102" s="169" t="s">
        <v>278</v>
      </c>
      <c r="C102" s="176" t="s">
        <v>279</v>
      </c>
      <c r="D102" s="170" t="s">
        <v>207</v>
      </c>
      <c r="E102" s="171">
        <v>1.2110000000000001</v>
      </c>
      <c r="F102" s="172"/>
      <c r="G102" s="173">
        <f t="shared" si="0"/>
        <v>0</v>
      </c>
      <c r="H102" s="159"/>
      <c r="I102" s="158">
        <f t="shared" si="1"/>
        <v>0</v>
      </c>
      <c r="J102" s="159"/>
      <c r="K102" s="158">
        <f t="shared" si="2"/>
        <v>0</v>
      </c>
      <c r="L102" s="158">
        <v>15</v>
      </c>
      <c r="M102" s="158">
        <f t="shared" si="3"/>
        <v>0</v>
      </c>
      <c r="N102" s="157">
        <v>0</v>
      </c>
      <c r="O102" s="157">
        <f t="shared" si="4"/>
        <v>0</v>
      </c>
      <c r="P102" s="157">
        <v>0</v>
      </c>
      <c r="Q102" s="157">
        <f t="shared" si="5"/>
        <v>0</v>
      </c>
      <c r="R102" s="158"/>
      <c r="S102" s="158" t="s">
        <v>139</v>
      </c>
      <c r="T102" s="158" t="s">
        <v>139</v>
      </c>
      <c r="U102" s="158">
        <v>0</v>
      </c>
      <c r="V102" s="158">
        <f t="shared" si="6"/>
        <v>0</v>
      </c>
      <c r="W102" s="158"/>
      <c r="X102" s="158" t="s">
        <v>257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258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>
      <c r="A103" s="150" t="s">
        <v>124</v>
      </c>
      <c r="B103" s="151" t="s">
        <v>97</v>
      </c>
      <c r="C103" s="175" t="s">
        <v>29</v>
      </c>
      <c r="D103" s="164"/>
      <c r="E103" s="165"/>
      <c r="F103" s="166"/>
      <c r="G103" s="167">
        <f>SUMIF(AG104:AG110,"&lt;&gt;NOR",G104:G110)</f>
        <v>0</v>
      </c>
      <c r="H103" s="163"/>
      <c r="I103" s="163">
        <f>SUM(I104:I110)</f>
        <v>0</v>
      </c>
      <c r="J103" s="163"/>
      <c r="K103" s="163">
        <f>SUM(K104:K110)</f>
        <v>0</v>
      </c>
      <c r="L103" s="163"/>
      <c r="M103" s="163">
        <f>SUM(M104:M110)</f>
        <v>0</v>
      </c>
      <c r="N103" s="162"/>
      <c r="O103" s="162">
        <f>SUM(O104:O110)</f>
        <v>0</v>
      </c>
      <c r="P103" s="162"/>
      <c r="Q103" s="162">
        <f>SUM(Q104:Q110)</f>
        <v>0</v>
      </c>
      <c r="R103" s="163"/>
      <c r="S103" s="163"/>
      <c r="T103" s="163"/>
      <c r="U103" s="163"/>
      <c r="V103" s="163">
        <f>SUM(V104:V110)</f>
        <v>0</v>
      </c>
      <c r="W103" s="163"/>
      <c r="X103" s="163"/>
      <c r="AG103" t="s">
        <v>125</v>
      </c>
    </row>
    <row r="104" spans="1:60" outlineLevel="1">
      <c r="A104" s="168">
        <v>50</v>
      </c>
      <c r="B104" s="169" t="s">
        <v>280</v>
      </c>
      <c r="C104" s="176" t="s">
        <v>281</v>
      </c>
      <c r="D104" s="170" t="s">
        <v>282</v>
      </c>
      <c r="E104" s="171">
        <v>1</v>
      </c>
      <c r="F104" s="172"/>
      <c r="G104" s="173">
        <f t="shared" ref="G104:G110" si="7">ROUND(E104*F104,2)</f>
        <v>0</v>
      </c>
      <c r="H104" s="159"/>
      <c r="I104" s="158">
        <f t="shared" ref="I104:I110" si="8">ROUND(E104*H104,2)</f>
        <v>0</v>
      </c>
      <c r="J104" s="159"/>
      <c r="K104" s="158">
        <f t="shared" ref="K104:K110" si="9">ROUND(E104*J104,2)</f>
        <v>0</v>
      </c>
      <c r="L104" s="158">
        <v>15</v>
      </c>
      <c r="M104" s="158">
        <f t="shared" ref="M104:M110" si="10">G104*(1+L104/100)</f>
        <v>0</v>
      </c>
      <c r="N104" s="157">
        <v>0</v>
      </c>
      <c r="O104" s="157">
        <f t="shared" ref="O104:O110" si="11">ROUND(E104*N104,2)</f>
        <v>0</v>
      </c>
      <c r="P104" s="157">
        <v>0</v>
      </c>
      <c r="Q104" s="157">
        <f t="shared" ref="Q104:Q110" si="12">ROUND(E104*P104,2)</f>
        <v>0</v>
      </c>
      <c r="R104" s="158"/>
      <c r="S104" s="158" t="s">
        <v>129</v>
      </c>
      <c r="T104" s="158" t="s">
        <v>130</v>
      </c>
      <c r="U104" s="158">
        <v>0</v>
      </c>
      <c r="V104" s="158">
        <f t="shared" ref="V104:V110" si="13">ROUND(E104*U104,2)</f>
        <v>0</v>
      </c>
      <c r="W104" s="158"/>
      <c r="X104" s="158" t="s">
        <v>283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284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>
      <c r="A105" s="168">
        <v>51</v>
      </c>
      <c r="B105" s="169" t="s">
        <v>285</v>
      </c>
      <c r="C105" s="176" t="s">
        <v>286</v>
      </c>
      <c r="D105" s="170" t="s">
        <v>282</v>
      </c>
      <c r="E105" s="171">
        <v>0</v>
      </c>
      <c r="F105" s="172"/>
      <c r="G105" s="173">
        <f t="shared" si="7"/>
        <v>0</v>
      </c>
      <c r="H105" s="159"/>
      <c r="I105" s="158">
        <f t="shared" si="8"/>
        <v>0</v>
      </c>
      <c r="J105" s="159"/>
      <c r="K105" s="158">
        <f t="shared" si="9"/>
        <v>0</v>
      </c>
      <c r="L105" s="158">
        <v>15</v>
      </c>
      <c r="M105" s="158">
        <f t="shared" si="10"/>
        <v>0</v>
      </c>
      <c r="N105" s="157">
        <v>0</v>
      </c>
      <c r="O105" s="157">
        <f t="shared" si="11"/>
        <v>0</v>
      </c>
      <c r="P105" s="157">
        <v>0</v>
      </c>
      <c r="Q105" s="157">
        <f t="shared" si="12"/>
        <v>0</v>
      </c>
      <c r="R105" s="158"/>
      <c r="S105" s="158" t="s">
        <v>129</v>
      </c>
      <c r="T105" s="158" t="s">
        <v>130</v>
      </c>
      <c r="U105" s="158">
        <v>0</v>
      </c>
      <c r="V105" s="158">
        <f t="shared" si="13"/>
        <v>0</v>
      </c>
      <c r="W105" s="158"/>
      <c r="X105" s="158" t="s">
        <v>283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287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>
      <c r="A106" s="168">
        <v>52</v>
      </c>
      <c r="B106" s="169" t="s">
        <v>288</v>
      </c>
      <c r="C106" s="176" t="s">
        <v>289</v>
      </c>
      <c r="D106" s="170" t="s">
        <v>282</v>
      </c>
      <c r="E106" s="171">
        <v>0</v>
      </c>
      <c r="F106" s="172"/>
      <c r="G106" s="173">
        <f t="shared" si="7"/>
        <v>0</v>
      </c>
      <c r="H106" s="159"/>
      <c r="I106" s="158">
        <f t="shared" si="8"/>
        <v>0</v>
      </c>
      <c r="J106" s="159"/>
      <c r="K106" s="158">
        <f t="shared" si="9"/>
        <v>0</v>
      </c>
      <c r="L106" s="158">
        <v>15</v>
      </c>
      <c r="M106" s="158">
        <f t="shared" si="10"/>
        <v>0</v>
      </c>
      <c r="N106" s="157">
        <v>0</v>
      </c>
      <c r="O106" s="157">
        <f t="shared" si="11"/>
        <v>0</v>
      </c>
      <c r="P106" s="157">
        <v>0</v>
      </c>
      <c r="Q106" s="157">
        <f t="shared" si="12"/>
        <v>0</v>
      </c>
      <c r="R106" s="158"/>
      <c r="S106" s="158" t="s">
        <v>129</v>
      </c>
      <c r="T106" s="158" t="s">
        <v>130</v>
      </c>
      <c r="U106" s="158">
        <v>0</v>
      </c>
      <c r="V106" s="158">
        <f t="shared" si="13"/>
        <v>0</v>
      </c>
      <c r="W106" s="158"/>
      <c r="X106" s="158" t="s">
        <v>283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287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>
      <c r="A107" s="168">
        <v>53</v>
      </c>
      <c r="B107" s="169" t="s">
        <v>290</v>
      </c>
      <c r="C107" s="176" t="s">
        <v>291</v>
      </c>
      <c r="D107" s="170" t="s">
        <v>282</v>
      </c>
      <c r="E107" s="171">
        <v>1</v>
      </c>
      <c r="F107" s="172"/>
      <c r="G107" s="173">
        <f t="shared" si="7"/>
        <v>0</v>
      </c>
      <c r="H107" s="159"/>
      <c r="I107" s="158">
        <f t="shared" si="8"/>
        <v>0</v>
      </c>
      <c r="J107" s="159"/>
      <c r="K107" s="158">
        <f t="shared" si="9"/>
        <v>0</v>
      </c>
      <c r="L107" s="158">
        <v>15</v>
      </c>
      <c r="M107" s="158">
        <f t="shared" si="10"/>
        <v>0</v>
      </c>
      <c r="N107" s="157">
        <v>0</v>
      </c>
      <c r="O107" s="157">
        <f t="shared" si="11"/>
        <v>0</v>
      </c>
      <c r="P107" s="157">
        <v>0</v>
      </c>
      <c r="Q107" s="157">
        <f t="shared" si="12"/>
        <v>0</v>
      </c>
      <c r="R107" s="158"/>
      <c r="S107" s="158" t="s">
        <v>129</v>
      </c>
      <c r="T107" s="158" t="s">
        <v>130</v>
      </c>
      <c r="U107" s="158">
        <v>0</v>
      </c>
      <c r="V107" s="158">
        <f t="shared" si="13"/>
        <v>0</v>
      </c>
      <c r="W107" s="158"/>
      <c r="X107" s="158" t="s">
        <v>283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284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>
      <c r="A108" s="168">
        <v>54</v>
      </c>
      <c r="B108" s="169" t="s">
        <v>292</v>
      </c>
      <c r="C108" s="176" t="s">
        <v>293</v>
      </c>
      <c r="D108" s="170" t="s">
        <v>282</v>
      </c>
      <c r="E108" s="171">
        <v>1</v>
      </c>
      <c r="F108" s="172"/>
      <c r="G108" s="173">
        <f t="shared" si="7"/>
        <v>0</v>
      </c>
      <c r="H108" s="159"/>
      <c r="I108" s="158">
        <f t="shared" si="8"/>
        <v>0</v>
      </c>
      <c r="J108" s="159"/>
      <c r="K108" s="158">
        <f t="shared" si="9"/>
        <v>0</v>
      </c>
      <c r="L108" s="158">
        <v>15</v>
      </c>
      <c r="M108" s="158">
        <f t="shared" si="10"/>
        <v>0</v>
      </c>
      <c r="N108" s="157">
        <v>0</v>
      </c>
      <c r="O108" s="157">
        <f t="shared" si="11"/>
        <v>0</v>
      </c>
      <c r="P108" s="157">
        <v>0</v>
      </c>
      <c r="Q108" s="157">
        <f t="shared" si="12"/>
        <v>0</v>
      </c>
      <c r="R108" s="158"/>
      <c r="S108" s="158" t="s">
        <v>129</v>
      </c>
      <c r="T108" s="158" t="s">
        <v>130</v>
      </c>
      <c r="U108" s="158">
        <v>0</v>
      </c>
      <c r="V108" s="158">
        <f t="shared" si="13"/>
        <v>0</v>
      </c>
      <c r="W108" s="158"/>
      <c r="X108" s="158" t="s">
        <v>283</v>
      </c>
      <c r="Y108" s="147"/>
      <c r="Z108" s="147"/>
      <c r="AA108" s="147"/>
      <c r="AB108" s="147"/>
      <c r="AC108" s="147"/>
      <c r="AD108" s="147"/>
      <c r="AE108" s="147"/>
      <c r="AF108" s="147"/>
      <c r="AG108" s="147" t="s">
        <v>284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>
      <c r="A109" s="168">
        <v>55</v>
      </c>
      <c r="B109" s="169" t="s">
        <v>294</v>
      </c>
      <c r="C109" s="176" t="s">
        <v>295</v>
      </c>
      <c r="D109" s="170" t="s">
        <v>282</v>
      </c>
      <c r="E109" s="171">
        <v>0</v>
      </c>
      <c r="F109" s="172"/>
      <c r="G109" s="173">
        <f t="shared" si="7"/>
        <v>0</v>
      </c>
      <c r="H109" s="159"/>
      <c r="I109" s="158">
        <f t="shared" si="8"/>
        <v>0</v>
      </c>
      <c r="J109" s="159"/>
      <c r="K109" s="158">
        <f t="shared" si="9"/>
        <v>0</v>
      </c>
      <c r="L109" s="158">
        <v>15</v>
      </c>
      <c r="M109" s="158">
        <f t="shared" si="10"/>
        <v>0</v>
      </c>
      <c r="N109" s="157">
        <v>0</v>
      </c>
      <c r="O109" s="157">
        <f t="shared" si="11"/>
        <v>0</v>
      </c>
      <c r="P109" s="157">
        <v>0</v>
      </c>
      <c r="Q109" s="157">
        <f t="shared" si="12"/>
        <v>0</v>
      </c>
      <c r="R109" s="158"/>
      <c r="S109" s="158" t="s">
        <v>129</v>
      </c>
      <c r="T109" s="158" t="s">
        <v>130</v>
      </c>
      <c r="U109" s="158">
        <v>0</v>
      </c>
      <c r="V109" s="158">
        <f t="shared" si="13"/>
        <v>0</v>
      </c>
      <c r="W109" s="158"/>
      <c r="X109" s="158" t="s">
        <v>283</v>
      </c>
      <c r="Y109" s="147"/>
      <c r="Z109" s="147"/>
      <c r="AA109" s="147"/>
      <c r="AB109" s="147"/>
      <c r="AC109" s="147"/>
      <c r="AD109" s="147"/>
      <c r="AE109" s="147"/>
      <c r="AF109" s="147"/>
      <c r="AG109" s="147" t="s">
        <v>284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>
      <c r="A110" s="168">
        <v>56</v>
      </c>
      <c r="B110" s="169" t="s">
        <v>296</v>
      </c>
      <c r="C110" s="176" t="s">
        <v>297</v>
      </c>
      <c r="D110" s="170" t="s">
        <v>282</v>
      </c>
      <c r="E110" s="171">
        <v>1</v>
      </c>
      <c r="F110" s="172"/>
      <c r="G110" s="173">
        <f t="shared" si="7"/>
        <v>0</v>
      </c>
      <c r="H110" s="159"/>
      <c r="I110" s="158">
        <f t="shared" si="8"/>
        <v>0</v>
      </c>
      <c r="J110" s="159"/>
      <c r="K110" s="158">
        <f t="shared" si="9"/>
        <v>0</v>
      </c>
      <c r="L110" s="158">
        <v>15</v>
      </c>
      <c r="M110" s="158">
        <f t="shared" si="10"/>
        <v>0</v>
      </c>
      <c r="N110" s="157">
        <v>0</v>
      </c>
      <c r="O110" s="157">
        <f t="shared" si="11"/>
        <v>0</v>
      </c>
      <c r="P110" s="157">
        <v>0</v>
      </c>
      <c r="Q110" s="157">
        <f t="shared" si="12"/>
        <v>0</v>
      </c>
      <c r="R110" s="158"/>
      <c r="S110" s="158" t="s">
        <v>129</v>
      </c>
      <c r="T110" s="158" t="s">
        <v>130</v>
      </c>
      <c r="U110" s="158">
        <v>0</v>
      </c>
      <c r="V110" s="158">
        <f t="shared" si="13"/>
        <v>0</v>
      </c>
      <c r="W110" s="158"/>
      <c r="X110" s="158" t="s">
        <v>283</v>
      </c>
      <c r="Y110" s="147"/>
      <c r="Z110" s="147"/>
      <c r="AA110" s="147"/>
      <c r="AB110" s="147"/>
      <c r="AC110" s="147"/>
      <c r="AD110" s="147"/>
      <c r="AE110" s="147"/>
      <c r="AF110" s="147"/>
      <c r="AG110" s="147" t="s">
        <v>284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>
      <c r="A111" s="3"/>
      <c r="B111" s="4"/>
      <c r="C111" s="179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AE111">
        <v>15</v>
      </c>
      <c r="AF111">
        <v>21</v>
      </c>
      <c r="AG111" t="s">
        <v>111</v>
      </c>
    </row>
    <row r="112" spans="1:60">
      <c r="A112" s="150"/>
      <c r="B112" s="151" t="s">
        <v>31</v>
      </c>
      <c r="C112" s="175"/>
      <c r="D112" s="152"/>
      <c r="E112" s="153"/>
      <c r="F112" s="153"/>
      <c r="G112" s="167">
        <f>G8+G11+G35+G40+G49+G53+G55+G57+G66+G69+G73+G91+G103</f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AE112">
        <f>SUMIF(L7:L110,AE111,G7:G110)</f>
        <v>0</v>
      </c>
      <c r="AF112">
        <f>SUMIF(L7:L110,AF111,G7:G110)</f>
        <v>0</v>
      </c>
      <c r="AG112" t="s">
        <v>298</v>
      </c>
    </row>
    <row r="113" spans="1:33">
      <c r="A113" s="3"/>
      <c r="B113" s="4"/>
      <c r="C113" s="179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>
      <c r="A114" s="3"/>
      <c r="B114" s="4"/>
      <c r="C114" s="179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>
      <c r="A115" s="237" t="s">
        <v>299</v>
      </c>
      <c r="B115" s="237"/>
      <c r="C115" s="238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33">
      <c r="A116" s="239"/>
      <c r="B116" s="240"/>
      <c r="C116" s="241"/>
      <c r="D116" s="240"/>
      <c r="E116" s="240"/>
      <c r="F116" s="240"/>
      <c r="G116" s="24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AG116" t="s">
        <v>300</v>
      </c>
    </row>
    <row r="117" spans="1:33">
      <c r="A117" s="243"/>
      <c r="B117" s="244"/>
      <c r="C117" s="245"/>
      <c r="D117" s="244"/>
      <c r="E117" s="244"/>
      <c r="F117" s="244"/>
      <c r="G117" s="24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33">
      <c r="A118" s="243"/>
      <c r="B118" s="244"/>
      <c r="C118" s="245"/>
      <c r="D118" s="244"/>
      <c r="E118" s="244"/>
      <c r="F118" s="244"/>
      <c r="G118" s="24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33">
      <c r="A119" s="243"/>
      <c r="B119" s="244"/>
      <c r="C119" s="245"/>
      <c r="D119" s="244"/>
      <c r="E119" s="244"/>
      <c r="F119" s="244"/>
      <c r="G119" s="24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33">
      <c r="A120" s="247"/>
      <c r="B120" s="248"/>
      <c r="C120" s="249"/>
      <c r="D120" s="248"/>
      <c r="E120" s="248"/>
      <c r="F120" s="248"/>
      <c r="G120" s="25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33">
      <c r="A121" s="3"/>
      <c r="B121" s="4"/>
      <c r="C121" s="179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33">
      <c r="C122" s="180"/>
      <c r="D122" s="10"/>
      <c r="AG122" t="s">
        <v>301</v>
      </c>
    </row>
    <row r="123" spans="1:33">
      <c r="D123" s="10"/>
    </row>
    <row r="124" spans="1:33">
      <c r="D124" s="10"/>
    </row>
    <row r="125" spans="1:33">
      <c r="D125" s="10"/>
    </row>
    <row r="126" spans="1:33">
      <c r="D126" s="10"/>
    </row>
    <row r="127" spans="1:33">
      <c r="D127" s="10"/>
    </row>
    <row r="128" spans="1:33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6">
    <mergeCell ref="A115:C115"/>
    <mergeCell ref="A116:G120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portrait" r:id="rId1"/>
  <headerFooter alignWithMargins="0"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/>
  <cols>
    <col min="1" max="1" width="3.44140625" customWidth="1"/>
    <col min="2" max="2" width="12.5546875" style="122" customWidth="1"/>
    <col min="3" max="3" width="38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51" t="s">
        <v>7</v>
      </c>
      <c r="B1" s="251"/>
      <c r="C1" s="251"/>
      <c r="D1" s="251"/>
      <c r="E1" s="251"/>
      <c r="F1" s="251"/>
      <c r="G1" s="251"/>
      <c r="AG1" t="s">
        <v>99</v>
      </c>
    </row>
    <row r="2" spans="1:60" ht="24.9" customHeight="1">
      <c r="A2" s="140" t="s">
        <v>8</v>
      </c>
      <c r="B2" s="49" t="s">
        <v>44</v>
      </c>
      <c r="C2" s="252" t="s">
        <v>45</v>
      </c>
      <c r="D2" s="253"/>
      <c r="E2" s="253"/>
      <c r="F2" s="253"/>
      <c r="G2" s="254"/>
      <c r="AG2" t="s">
        <v>100</v>
      </c>
    </row>
    <row r="3" spans="1:60" ht="24.9" customHeight="1">
      <c r="A3" s="140" t="s">
        <v>9</v>
      </c>
      <c r="B3" s="49" t="s">
        <v>64</v>
      </c>
      <c r="C3" s="252" t="s">
        <v>65</v>
      </c>
      <c r="D3" s="253"/>
      <c r="E3" s="253"/>
      <c r="F3" s="253"/>
      <c r="G3" s="254"/>
      <c r="AC3" s="122" t="s">
        <v>100</v>
      </c>
      <c r="AG3" t="s">
        <v>101</v>
      </c>
    </row>
    <row r="4" spans="1:60" ht="24.9" customHeight="1">
      <c r="A4" s="141" t="s">
        <v>10</v>
      </c>
      <c r="B4" s="142" t="s">
        <v>44</v>
      </c>
      <c r="C4" s="255" t="s">
        <v>45</v>
      </c>
      <c r="D4" s="256"/>
      <c r="E4" s="256"/>
      <c r="F4" s="256"/>
      <c r="G4" s="257"/>
      <c r="AG4" t="s">
        <v>102</v>
      </c>
    </row>
    <row r="5" spans="1:60">
      <c r="D5" s="10"/>
    </row>
    <row r="6" spans="1:60" ht="39.6">
      <c r="A6" s="143" t="s">
        <v>103</v>
      </c>
      <c r="B6" s="145" t="s">
        <v>104</v>
      </c>
      <c r="C6" s="145" t="s">
        <v>105</v>
      </c>
      <c r="D6" s="144" t="s">
        <v>106</v>
      </c>
      <c r="E6" s="143" t="s">
        <v>107</v>
      </c>
      <c r="F6" s="143" t="s">
        <v>108</v>
      </c>
      <c r="G6" s="143" t="s">
        <v>31</v>
      </c>
      <c r="H6" s="146" t="s">
        <v>32</v>
      </c>
      <c r="I6" s="146" t="s">
        <v>109</v>
      </c>
      <c r="J6" s="146" t="s">
        <v>33</v>
      </c>
      <c r="K6" s="146" t="s">
        <v>110</v>
      </c>
      <c r="L6" s="146" t="s">
        <v>111</v>
      </c>
      <c r="M6" s="146" t="s">
        <v>112</v>
      </c>
      <c r="N6" s="146" t="s">
        <v>113</v>
      </c>
      <c r="O6" s="146" t="s">
        <v>114</v>
      </c>
      <c r="P6" s="146" t="s">
        <v>115</v>
      </c>
      <c r="Q6" s="146" t="s">
        <v>116</v>
      </c>
      <c r="R6" s="146" t="s">
        <v>117</v>
      </c>
      <c r="S6" s="146" t="s">
        <v>118</v>
      </c>
      <c r="T6" s="146" t="s">
        <v>119</v>
      </c>
      <c r="U6" s="146" t="s">
        <v>120</v>
      </c>
      <c r="V6" s="146" t="s">
        <v>121</v>
      </c>
      <c r="W6" s="146" t="s">
        <v>122</v>
      </c>
      <c r="X6" s="146" t="s">
        <v>123</v>
      </c>
    </row>
    <row r="7" spans="1:60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>
      <c r="A8" s="150" t="s">
        <v>124</v>
      </c>
      <c r="B8" s="151" t="s">
        <v>70</v>
      </c>
      <c r="C8" s="175" t="s">
        <v>71</v>
      </c>
      <c r="D8" s="164"/>
      <c r="E8" s="165"/>
      <c r="F8" s="166"/>
      <c r="G8" s="167">
        <f>SUMIF(AG9:AG10,"&lt;&gt;NOR",G9:G10)</f>
        <v>0</v>
      </c>
      <c r="H8" s="163"/>
      <c r="I8" s="163">
        <f>SUM(I9:I10)</f>
        <v>0</v>
      </c>
      <c r="J8" s="163"/>
      <c r="K8" s="163">
        <f>SUM(K9:K10)</f>
        <v>0</v>
      </c>
      <c r="L8" s="163"/>
      <c r="M8" s="163">
        <f>SUM(M9:M10)</f>
        <v>0</v>
      </c>
      <c r="N8" s="162"/>
      <c r="O8" s="162">
        <f>SUM(O9:O10)</f>
        <v>0</v>
      </c>
      <c r="P8" s="162"/>
      <c r="Q8" s="162">
        <f>SUM(Q9:Q10)</f>
        <v>0</v>
      </c>
      <c r="R8" s="163"/>
      <c r="S8" s="163"/>
      <c r="T8" s="163"/>
      <c r="U8" s="163"/>
      <c r="V8" s="163">
        <f>SUM(V9:V10)</f>
        <v>0</v>
      </c>
      <c r="W8" s="163"/>
      <c r="X8" s="163"/>
      <c r="AG8" t="s">
        <v>125</v>
      </c>
    </row>
    <row r="9" spans="1:60" outlineLevel="1">
      <c r="A9" s="168">
        <v>1</v>
      </c>
      <c r="B9" s="169" t="s">
        <v>126</v>
      </c>
      <c r="C9" s="176" t="s">
        <v>127</v>
      </c>
      <c r="D9" s="170" t="s">
        <v>128</v>
      </c>
      <c r="E9" s="171">
        <v>3</v>
      </c>
      <c r="F9" s="172"/>
      <c r="G9" s="173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15</v>
      </c>
      <c r="M9" s="158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8"/>
      <c r="S9" s="158" t="s">
        <v>129</v>
      </c>
      <c r="T9" s="158" t="s">
        <v>130</v>
      </c>
      <c r="U9" s="158">
        <v>0</v>
      </c>
      <c r="V9" s="158">
        <f>ROUND(E9*U9,2)</f>
        <v>0</v>
      </c>
      <c r="W9" s="158"/>
      <c r="X9" s="158" t="s">
        <v>131</v>
      </c>
      <c r="Y9" s="147"/>
      <c r="Z9" s="147"/>
      <c r="AA9" s="147"/>
      <c r="AB9" s="147"/>
      <c r="AC9" s="147"/>
      <c r="AD9" s="147"/>
      <c r="AE9" s="147"/>
      <c r="AF9" s="147"/>
      <c r="AG9" s="147" t="s">
        <v>132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>
      <c r="A10" s="168">
        <v>2</v>
      </c>
      <c r="B10" s="169" t="s">
        <v>133</v>
      </c>
      <c r="C10" s="176" t="s">
        <v>134</v>
      </c>
      <c r="D10" s="170" t="s">
        <v>128</v>
      </c>
      <c r="E10" s="171">
        <v>3</v>
      </c>
      <c r="F10" s="172"/>
      <c r="G10" s="173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15</v>
      </c>
      <c r="M10" s="158">
        <f>G10*(1+L10/100)</f>
        <v>0</v>
      </c>
      <c r="N10" s="157">
        <v>0</v>
      </c>
      <c r="O10" s="157">
        <f>ROUND(E10*N10,2)</f>
        <v>0</v>
      </c>
      <c r="P10" s="157">
        <v>0</v>
      </c>
      <c r="Q10" s="157">
        <f>ROUND(E10*P10,2)</f>
        <v>0</v>
      </c>
      <c r="R10" s="158"/>
      <c r="S10" s="158" t="s">
        <v>129</v>
      </c>
      <c r="T10" s="158" t="s">
        <v>130</v>
      </c>
      <c r="U10" s="158">
        <v>0</v>
      </c>
      <c r="V10" s="158">
        <f>ROUND(E10*U10,2)</f>
        <v>0</v>
      </c>
      <c r="W10" s="158"/>
      <c r="X10" s="158" t="s">
        <v>131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135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>
      <c r="A11" s="150" t="s">
        <v>124</v>
      </c>
      <c r="B11" s="151" t="s">
        <v>80</v>
      </c>
      <c r="C11" s="175" t="s">
        <v>81</v>
      </c>
      <c r="D11" s="164"/>
      <c r="E11" s="165"/>
      <c r="F11" s="166"/>
      <c r="G11" s="167">
        <f>SUMIF(AG12:AG45,"&lt;&gt;NOR",G12:G45)</f>
        <v>0</v>
      </c>
      <c r="H11" s="163"/>
      <c r="I11" s="163">
        <f>SUM(I12:I45)</f>
        <v>0</v>
      </c>
      <c r="J11" s="163"/>
      <c r="K11" s="163">
        <f>SUM(K12:K45)</f>
        <v>0</v>
      </c>
      <c r="L11" s="163"/>
      <c r="M11" s="163">
        <f>SUM(M12:M45)</f>
        <v>0</v>
      </c>
      <c r="N11" s="162"/>
      <c r="O11" s="162">
        <f>SUM(O12:O45)</f>
        <v>0.01</v>
      </c>
      <c r="P11" s="162"/>
      <c r="Q11" s="162">
        <f>SUM(Q12:Q45)</f>
        <v>9.93</v>
      </c>
      <c r="R11" s="163"/>
      <c r="S11" s="163"/>
      <c r="T11" s="163"/>
      <c r="U11" s="163"/>
      <c r="V11" s="163">
        <f>SUM(V12:V45)</f>
        <v>79.679999999999978</v>
      </c>
      <c r="W11" s="163"/>
      <c r="X11" s="163"/>
      <c r="AG11" t="s">
        <v>125</v>
      </c>
    </row>
    <row r="12" spans="1:60" ht="20.399999999999999" outlineLevel="1">
      <c r="A12" s="168">
        <v>3</v>
      </c>
      <c r="B12" s="169" t="s">
        <v>136</v>
      </c>
      <c r="C12" s="176" t="s">
        <v>137</v>
      </c>
      <c r="D12" s="170" t="s">
        <v>138</v>
      </c>
      <c r="E12" s="171">
        <v>28.580749999999998</v>
      </c>
      <c r="F12" s="172"/>
      <c r="G12" s="173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15</v>
      </c>
      <c r="M12" s="158">
        <f>G12*(1+L12/100)</f>
        <v>0</v>
      </c>
      <c r="N12" s="157">
        <v>0</v>
      </c>
      <c r="O12" s="157">
        <f>ROUND(E12*N12,2)</f>
        <v>0</v>
      </c>
      <c r="P12" s="157">
        <v>0.02</v>
      </c>
      <c r="Q12" s="157">
        <f>ROUND(E12*P12,2)</f>
        <v>0.56999999999999995</v>
      </c>
      <c r="R12" s="158"/>
      <c r="S12" s="158" t="s">
        <v>139</v>
      </c>
      <c r="T12" s="158" t="s">
        <v>139</v>
      </c>
      <c r="U12" s="158">
        <v>0.23</v>
      </c>
      <c r="V12" s="158">
        <f>ROUND(E12*U12,2)</f>
        <v>6.57</v>
      </c>
      <c r="W12" s="158"/>
      <c r="X12" s="158" t="s">
        <v>131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132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>
      <c r="A13" s="154"/>
      <c r="B13" s="155"/>
      <c r="C13" s="177" t="s">
        <v>440</v>
      </c>
      <c r="D13" s="160"/>
      <c r="E13" s="161">
        <v>10.680999999999999</v>
      </c>
      <c r="F13" s="158"/>
      <c r="G13" s="158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47"/>
      <c r="Z13" s="147"/>
      <c r="AA13" s="147"/>
      <c r="AB13" s="147"/>
      <c r="AC13" s="147"/>
      <c r="AD13" s="147"/>
      <c r="AE13" s="147"/>
      <c r="AF13" s="147"/>
      <c r="AG13" s="147" t="s">
        <v>141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>
      <c r="A14" s="154"/>
      <c r="B14" s="155"/>
      <c r="C14" s="177" t="s">
        <v>441</v>
      </c>
      <c r="D14" s="160"/>
      <c r="E14" s="161">
        <v>8.8989999999999991</v>
      </c>
      <c r="F14" s="158"/>
      <c r="G14" s="158"/>
      <c r="H14" s="158"/>
      <c r="I14" s="158"/>
      <c r="J14" s="158"/>
      <c r="K14" s="158"/>
      <c r="L14" s="158"/>
      <c r="M14" s="158"/>
      <c r="N14" s="157"/>
      <c r="O14" s="157"/>
      <c r="P14" s="157"/>
      <c r="Q14" s="157"/>
      <c r="R14" s="158"/>
      <c r="S14" s="158"/>
      <c r="T14" s="158"/>
      <c r="U14" s="158"/>
      <c r="V14" s="158"/>
      <c r="W14" s="158"/>
      <c r="X14" s="158"/>
      <c r="Y14" s="147"/>
      <c r="Z14" s="147"/>
      <c r="AA14" s="147"/>
      <c r="AB14" s="147"/>
      <c r="AC14" s="147"/>
      <c r="AD14" s="147"/>
      <c r="AE14" s="147"/>
      <c r="AF14" s="147"/>
      <c r="AG14" s="147" t="s">
        <v>141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>
      <c r="A15" s="154"/>
      <c r="B15" s="155"/>
      <c r="C15" s="177" t="s">
        <v>442</v>
      </c>
      <c r="D15" s="160"/>
      <c r="E15" s="161">
        <v>9.00075</v>
      </c>
      <c r="F15" s="158"/>
      <c r="G15" s="158"/>
      <c r="H15" s="158"/>
      <c r="I15" s="158"/>
      <c r="J15" s="158"/>
      <c r="K15" s="158"/>
      <c r="L15" s="158"/>
      <c r="M15" s="158"/>
      <c r="N15" s="157"/>
      <c r="O15" s="157"/>
      <c r="P15" s="157"/>
      <c r="Q15" s="157"/>
      <c r="R15" s="158"/>
      <c r="S15" s="158"/>
      <c r="T15" s="158"/>
      <c r="U15" s="158"/>
      <c r="V15" s="158"/>
      <c r="W15" s="158"/>
      <c r="X15" s="158"/>
      <c r="Y15" s="147"/>
      <c r="Z15" s="147"/>
      <c r="AA15" s="147"/>
      <c r="AB15" s="147"/>
      <c r="AC15" s="147"/>
      <c r="AD15" s="147"/>
      <c r="AE15" s="147"/>
      <c r="AF15" s="147"/>
      <c r="AG15" s="147" t="s">
        <v>141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>
      <c r="A16" s="168">
        <v>4</v>
      </c>
      <c r="B16" s="169" t="s">
        <v>142</v>
      </c>
      <c r="C16" s="176" t="s">
        <v>143</v>
      </c>
      <c r="D16" s="170" t="s">
        <v>144</v>
      </c>
      <c r="E16" s="171">
        <v>37.286000000000001</v>
      </c>
      <c r="F16" s="172"/>
      <c r="G16" s="173">
        <f>ROUND(E16*F16,2)</f>
        <v>0</v>
      </c>
      <c r="H16" s="159"/>
      <c r="I16" s="158">
        <f>ROUND(E16*H16,2)</f>
        <v>0</v>
      </c>
      <c r="J16" s="159"/>
      <c r="K16" s="158">
        <f>ROUND(E16*J16,2)</f>
        <v>0</v>
      </c>
      <c r="L16" s="158">
        <v>15</v>
      </c>
      <c r="M16" s="158">
        <f>G16*(1+L16/100)</f>
        <v>0</v>
      </c>
      <c r="N16" s="157">
        <v>0</v>
      </c>
      <c r="O16" s="157">
        <f>ROUND(E16*N16,2)</f>
        <v>0</v>
      </c>
      <c r="P16" s="157">
        <v>4.0000000000000002E-4</v>
      </c>
      <c r="Q16" s="157">
        <f>ROUND(E16*P16,2)</f>
        <v>0.01</v>
      </c>
      <c r="R16" s="158"/>
      <c r="S16" s="158" t="s">
        <v>139</v>
      </c>
      <c r="T16" s="158" t="s">
        <v>139</v>
      </c>
      <c r="U16" s="158">
        <v>7.0000000000000007E-2</v>
      </c>
      <c r="V16" s="158">
        <f>ROUND(E16*U16,2)</f>
        <v>2.61</v>
      </c>
      <c r="W16" s="158"/>
      <c r="X16" s="158" t="s">
        <v>131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132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>
      <c r="A17" s="154"/>
      <c r="B17" s="155"/>
      <c r="C17" s="177" t="s">
        <v>443</v>
      </c>
      <c r="D17" s="160"/>
      <c r="E17" s="161">
        <v>13.268000000000001</v>
      </c>
      <c r="F17" s="158"/>
      <c r="G17" s="158"/>
      <c r="H17" s="158"/>
      <c r="I17" s="158"/>
      <c r="J17" s="158"/>
      <c r="K17" s="158"/>
      <c r="L17" s="158"/>
      <c r="M17" s="158"/>
      <c r="N17" s="157"/>
      <c r="O17" s="157"/>
      <c r="P17" s="157"/>
      <c r="Q17" s="157"/>
      <c r="R17" s="158"/>
      <c r="S17" s="158"/>
      <c r="T17" s="158"/>
      <c r="U17" s="158"/>
      <c r="V17" s="158"/>
      <c r="W17" s="158"/>
      <c r="X17" s="158"/>
      <c r="Y17" s="147"/>
      <c r="Z17" s="147"/>
      <c r="AA17" s="147"/>
      <c r="AB17" s="147"/>
      <c r="AC17" s="147"/>
      <c r="AD17" s="147"/>
      <c r="AE17" s="147"/>
      <c r="AF17" s="147"/>
      <c r="AG17" s="147" t="s">
        <v>141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>
      <c r="A18" s="154"/>
      <c r="B18" s="155"/>
      <c r="C18" s="177" t="s">
        <v>444</v>
      </c>
      <c r="D18" s="160"/>
      <c r="E18" s="161">
        <v>11.972</v>
      </c>
      <c r="F18" s="158"/>
      <c r="G18" s="158"/>
      <c r="H18" s="158"/>
      <c r="I18" s="158"/>
      <c r="J18" s="158"/>
      <c r="K18" s="158"/>
      <c r="L18" s="158"/>
      <c r="M18" s="158"/>
      <c r="N18" s="157"/>
      <c r="O18" s="157"/>
      <c r="P18" s="157"/>
      <c r="Q18" s="157"/>
      <c r="R18" s="158"/>
      <c r="S18" s="158"/>
      <c r="T18" s="158"/>
      <c r="U18" s="158"/>
      <c r="V18" s="158"/>
      <c r="W18" s="158"/>
      <c r="X18" s="158"/>
      <c r="Y18" s="147"/>
      <c r="Z18" s="147"/>
      <c r="AA18" s="147"/>
      <c r="AB18" s="147"/>
      <c r="AC18" s="147"/>
      <c r="AD18" s="147"/>
      <c r="AE18" s="147"/>
      <c r="AF18" s="147"/>
      <c r="AG18" s="147" t="s">
        <v>141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>
      <c r="A19" s="154"/>
      <c r="B19" s="155"/>
      <c r="C19" s="177" t="s">
        <v>445</v>
      </c>
      <c r="D19" s="160"/>
      <c r="E19" s="161">
        <v>12.045999999999999</v>
      </c>
      <c r="F19" s="158"/>
      <c r="G19" s="158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47"/>
      <c r="Z19" s="147"/>
      <c r="AA19" s="147"/>
      <c r="AB19" s="147"/>
      <c r="AC19" s="147"/>
      <c r="AD19" s="147"/>
      <c r="AE19" s="147"/>
      <c r="AF19" s="147"/>
      <c r="AG19" s="147" t="s">
        <v>141</v>
      </c>
      <c r="AH19" s="147">
        <v>0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20.399999999999999" outlineLevel="1">
      <c r="A20" s="168">
        <v>5</v>
      </c>
      <c r="B20" s="169" t="s">
        <v>146</v>
      </c>
      <c r="C20" s="176" t="s">
        <v>147</v>
      </c>
      <c r="D20" s="170" t="s">
        <v>138</v>
      </c>
      <c r="E20" s="171">
        <v>28.580749999999998</v>
      </c>
      <c r="F20" s="172"/>
      <c r="G20" s="173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15</v>
      </c>
      <c r="M20" s="158">
        <f>G20*(1+L20/100)</f>
        <v>0</v>
      </c>
      <c r="N20" s="157">
        <v>0</v>
      </c>
      <c r="O20" s="157">
        <f>ROUND(E20*N20,2)</f>
        <v>0</v>
      </c>
      <c r="P20" s="157">
        <v>1.8E-3</v>
      </c>
      <c r="Q20" s="157">
        <f>ROUND(E20*P20,2)</f>
        <v>0.05</v>
      </c>
      <c r="R20" s="158"/>
      <c r="S20" s="158" t="s">
        <v>129</v>
      </c>
      <c r="T20" s="158" t="s">
        <v>148</v>
      </c>
      <c r="U20" s="158">
        <v>0.16500000000000001</v>
      </c>
      <c r="V20" s="158">
        <f>ROUND(E20*U20,2)</f>
        <v>4.72</v>
      </c>
      <c r="W20" s="158"/>
      <c r="X20" s="158" t="s">
        <v>131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132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>
      <c r="A21" s="154"/>
      <c r="B21" s="155"/>
      <c r="C21" s="177" t="s">
        <v>446</v>
      </c>
      <c r="D21" s="160"/>
      <c r="E21" s="161">
        <v>28.580749999999998</v>
      </c>
      <c r="F21" s="158"/>
      <c r="G21" s="158"/>
      <c r="H21" s="158"/>
      <c r="I21" s="158"/>
      <c r="J21" s="158"/>
      <c r="K21" s="158"/>
      <c r="L21" s="158"/>
      <c r="M21" s="158"/>
      <c r="N21" s="157"/>
      <c r="O21" s="157"/>
      <c r="P21" s="157"/>
      <c r="Q21" s="157"/>
      <c r="R21" s="158"/>
      <c r="S21" s="158"/>
      <c r="T21" s="158"/>
      <c r="U21" s="158"/>
      <c r="V21" s="158"/>
      <c r="W21" s="158"/>
      <c r="X21" s="158"/>
      <c r="Y21" s="147"/>
      <c r="Z21" s="147"/>
      <c r="AA21" s="147"/>
      <c r="AB21" s="147"/>
      <c r="AC21" s="147"/>
      <c r="AD21" s="147"/>
      <c r="AE21" s="147"/>
      <c r="AF21" s="147"/>
      <c r="AG21" s="147" t="s">
        <v>141</v>
      </c>
      <c r="AH21" s="147">
        <v>5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ht="20.399999999999999" outlineLevel="1">
      <c r="A22" s="168">
        <v>6</v>
      </c>
      <c r="B22" s="169" t="s">
        <v>150</v>
      </c>
      <c r="C22" s="176" t="s">
        <v>151</v>
      </c>
      <c r="D22" s="170" t="s">
        <v>152</v>
      </c>
      <c r="E22" s="171">
        <v>2.8580800000000002</v>
      </c>
      <c r="F22" s="172"/>
      <c r="G22" s="173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15</v>
      </c>
      <c r="M22" s="158">
        <f>G22*(1+L22/100)</f>
        <v>0</v>
      </c>
      <c r="N22" s="157">
        <v>0</v>
      </c>
      <c r="O22" s="157">
        <f>ROUND(E22*N22,2)</f>
        <v>0</v>
      </c>
      <c r="P22" s="157">
        <v>2.2000000000000002</v>
      </c>
      <c r="Q22" s="157">
        <f>ROUND(E22*P22,2)</f>
        <v>6.29</v>
      </c>
      <c r="R22" s="158"/>
      <c r="S22" s="158" t="s">
        <v>139</v>
      </c>
      <c r="T22" s="158" t="s">
        <v>139</v>
      </c>
      <c r="U22" s="158">
        <v>12.56</v>
      </c>
      <c r="V22" s="158">
        <f>ROUND(E22*U22,2)</f>
        <v>35.9</v>
      </c>
      <c r="W22" s="158"/>
      <c r="X22" s="158" t="s">
        <v>131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132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>
      <c r="A23" s="154"/>
      <c r="B23" s="155"/>
      <c r="C23" s="177" t="s">
        <v>447</v>
      </c>
      <c r="D23" s="160"/>
      <c r="E23" s="161">
        <v>2.8580800000000002</v>
      </c>
      <c r="F23" s="158"/>
      <c r="G23" s="158"/>
      <c r="H23" s="158"/>
      <c r="I23" s="158"/>
      <c r="J23" s="158"/>
      <c r="K23" s="158"/>
      <c r="L23" s="158"/>
      <c r="M23" s="158"/>
      <c r="N23" s="157"/>
      <c r="O23" s="157"/>
      <c r="P23" s="157"/>
      <c r="Q23" s="157"/>
      <c r="R23" s="158"/>
      <c r="S23" s="158"/>
      <c r="T23" s="158"/>
      <c r="U23" s="158"/>
      <c r="V23" s="158"/>
      <c r="W23" s="158"/>
      <c r="X23" s="158"/>
      <c r="Y23" s="147"/>
      <c r="Z23" s="147"/>
      <c r="AA23" s="147"/>
      <c r="AB23" s="147"/>
      <c r="AC23" s="147"/>
      <c r="AD23" s="147"/>
      <c r="AE23" s="147"/>
      <c r="AF23" s="147"/>
      <c r="AG23" s="147" t="s">
        <v>141</v>
      </c>
      <c r="AH23" s="147">
        <v>5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>
      <c r="A24" s="168">
        <v>7</v>
      </c>
      <c r="B24" s="169" t="s">
        <v>154</v>
      </c>
      <c r="C24" s="176" t="s">
        <v>155</v>
      </c>
      <c r="D24" s="170" t="s">
        <v>138</v>
      </c>
      <c r="E24" s="171">
        <v>28.580749999999998</v>
      </c>
      <c r="F24" s="172"/>
      <c r="G24" s="173">
        <f>ROUND(E24*F24,2)</f>
        <v>0</v>
      </c>
      <c r="H24" s="159"/>
      <c r="I24" s="158">
        <f>ROUND(E24*H24,2)</f>
        <v>0</v>
      </c>
      <c r="J24" s="159"/>
      <c r="K24" s="158">
        <f>ROUND(E24*J24,2)</f>
        <v>0</v>
      </c>
      <c r="L24" s="158">
        <v>15</v>
      </c>
      <c r="M24" s="158">
        <f>G24*(1+L24/100)</f>
        <v>0</v>
      </c>
      <c r="N24" s="157">
        <v>0</v>
      </c>
      <c r="O24" s="157">
        <f>ROUND(E24*N24,2)</f>
        <v>0</v>
      </c>
      <c r="P24" s="157">
        <v>9.7400000000000004E-3</v>
      </c>
      <c r="Q24" s="157">
        <f>ROUND(E24*P24,2)</f>
        <v>0.28000000000000003</v>
      </c>
      <c r="R24" s="158"/>
      <c r="S24" s="158" t="s">
        <v>139</v>
      </c>
      <c r="T24" s="158" t="s">
        <v>139</v>
      </c>
      <c r="U24" s="158">
        <v>4.3999999999999997E-2</v>
      </c>
      <c r="V24" s="158">
        <f>ROUND(E24*U24,2)</f>
        <v>1.26</v>
      </c>
      <c r="W24" s="158"/>
      <c r="X24" s="158" t="s">
        <v>131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132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>
      <c r="A25" s="154"/>
      <c r="B25" s="155"/>
      <c r="C25" s="177" t="s">
        <v>446</v>
      </c>
      <c r="D25" s="160"/>
      <c r="E25" s="161">
        <v>28.580749999999998</v>
      </c>
      <c r="F25" s="158"/>
      <c r="G25" s="158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47"/>
      <c r="Z25" s="147"/>
      <c r="AA25" s="147"/>
      <c r="AB25" s="147"/>
      <c r="AC25" s="147"/>
      <c r="AD25" s="147"/>
      <c r="AE25" s="147"/>
      <c r="AF25" s="147"/>
      <c r="AG25" s="147" t="s">
        <v>141</v>
      </c>
      <c r="AH25" s="147">
        <v>5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>
      <c r="A26" s="168">
        <v>8</v>
      </c>
      <c r="B26" s="169" t="s">
        <v>156</v>
      </c>
      <c r="C26" s="176" t="s">
        <v>157</v>
      </c>
      <c r="D26" s="170" t="s">
        <v>158</v>
      </c>
      <c r="E26" s="171">
        <v>24</v>
      </c>
      <c r="F26" s="172"/>
      <c r="G26" s="173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15</v>
      </c>
      <c r="M26" s="158">
        <f>G26*(1+L26/100)</f>
        <v>0</v>
      </c>
      <c r="N26" s="157">
        <v>0</v>
      </c>
      <c r="O26" s="157">
        <f>ROUND(E26*N26,2)</f>
        <v>0</v>
      </c>
      <c r="P26" s="157">
        <v>0</v>
      </c>
      <c r="Q26" s="157">
        <f>ROUND(E26*P26,2)</f>
        <v>0</v>
      </c>
      <c r="R26" s="158"/>
      <c r="S26" s="158" t="s">
        <v>139</v>
      </c>
      <c r="T26" s="158" t="s">
        <v>139</v>
      </c>
      <c r="U26" s="158">
        <v>0.29899999999999999</v>
      </c>
      <c r="V26" s="158">
        <f>ROUND(E26*U26,2)</f>
        <v>7.18</v>
      </c>
      <c r="W26" s="158"/>
      <c r="X26" s="158" t="s">
        <v>131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132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>
      <c r="A27" s="154"/>
      <c r="B27" s="155"/>
      <c r="C27" s="177" t="s">
        <v>159</v>
      </c>
      <c r="D27" s="160"/>
      <c r="E27" s="161"/>
      <c r="F27" s="158"/>
      <c r="G27" s="158"/>
      <c r="H27" s="158"/>
      <c r="I27" s="158"/>
      <c r="J27" s="158"/>
      <c r="K27" s="158"/>
      <c r="L27" s="158"/>
      <c r="M27" s="158"/>
      <c r="N27" s="157"/>
      <c r="O27" s="157"/>
      <c r="P27" s="157"/>
      <c r="Q27" s="157"/>
      <c r="R27" s="158"/>
      <c r="S27" s="158"/>
      <c r="T27" s="158"/>
      <c r="U27" s="158"/>
      <c r="V27" s="158"/>
      <c r="W27" s="158"/>
      <c r="X27" s="158"/>
      <c r="Y27" s="147"/>
      <c r="Z27" s="147"/>
      <c r="AA27" s="147"/>
      <c r="AB27" s="147"/>
      <c r="AC27" s="147"/>
      <c r="AD27" s="147"/>
      <c r="AE27" s="147"/>
      <c r="AF27" s="147"/>
      <c r="AG27" s="147" t="s">
        <v>141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>
      <c r="A28" s="154"/>
      <c r="B28" s="155"/>
      <c r="C28" s="177" t="s">
        <v>448</v>
      </c>
      <c r="D28" s="160"/>
      <c r="E28" s="161">
        <v>8</v>
      </c>
      <c r="F28" s="158"/>
      <c r="G28" s="158"/>
      <c r="H28" s="158"/>
      <c r="I28" s="158"/>
      <c r="J28" s="158"/>
      <c r="K28" s="158"/>
      <c r="L28" s="158"/>
      <c r="M28" s="158"/>
      <c r="N28" s="157"/>
      <c r="O28" s="157"/>
      <c r="P28" s="157"/>
      <c r="Q28" s="157"/>
      <c r="R28" s="158"/>
      <c r="S28" s="158"/>
      <c r="T28" s="158"/>
      <c r="U28" s="158"/>
      <c r="V28" s="158"/>
      <c r="W28" s="158"/>
      <c r="X28" s="158"/>
      <c r="Y28" s="147"/>
      <c r="Z28" s="147"/>
      <c r="AA28" s="147"/>
      <c r="AB28" s="147"/>
      <c r="AC28" s="147"/>
      <c r="AD28" s="147"/>
      <c r="AE28" s="147"/>
      <c r="AF28" s="147"/>
      <c r="AG28" s="147" t="s">
        <v>141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>
      <c r="A29" s="154"/>
      <c r="B29" s="155"/>
      <c r="C29" s="177" t="s">
        <v>449</v>
      </c>
      <c r="D29" s="160"/>
      <c r="E29" s="161">
        <v>8</v>
      </c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47"/>
      <c r="Z29" s="147"/>
      <c r="AA29" s="147"/>
      <c r="AB29" s="147"/>
      <c r="AC29" s="147"/>
      <c r="AD29" s="147"/>
      <c r="AE29" s="147"/>
      <c r="AF29" s="147"/>
      <c r="AG29" s="147" t="s">
        <v>141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>
      <c r="A30" s="154"/>
      <c r="B30" s="155"/>
      <c r="C30" s="177" t="s">
        <v>450</v>
      </c>
      <c r="D30" s="160"/>
      <c r="E30" s="161">
        <v>8</v>
      </c>
      <c r="F30" s="158"/>
      <c r="G30" s="158"/>
      <c r="H30" s="158"/>
      <c r="I30" s="158"/>
      <c r="J30" s="158"/>
      <c r="K30" s="158"/>
      <c r="L30" s="158"/>
      <c r="M30" s="158"/>
      <c r="N30" s="157"/>
      <c r="O30" s="157"/>
      <c r="P30" s="157"/>
      <c r="Q30" s="157"/>
      <c r="R30" s="158"/>
      <c r="S30" s="158"/>
      <c r="T30" s="158"/>
      <c r="U30" s="158"/>
      <c r="V30" s="158"/>
      <c r="W30" s="158"/>
      <c r="X30" s="158"/>
      <c r="Y30" s="147"/>
      <c r="Z30" s="147"/>
      <c r="AA30" s="147"/>
      <c r="AB30" s="147"/>
      <c r="AC30" s="147"/>
      <c r="AD30" s="147"/>
      <c r="AE30" s="147"/>
      <c r="AF30" s="147"/>
      <c r="AG30" s="147" t="s">
        <v>141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>
      <c r="A31" s="168">
        <v>9</v>
      </c>
      <c r="B31" s="169" t="s">
        <v>162</v>
      </c>
      <c r="C31" s="176" t="s">
        <v>163</v>
      </c>
      <c r="D31" s="170" t="s">
        <v>164</v>
      </c>
      <c r="E31" s="171">
        <v>105</v>
      </c>
      <c r="F31" s="172"/>
      <c r="G31" s="173">
        <f>ROUND(E31*F31,2)</f>
        <v>0</v>
      </c>
      <c r="H31" s="159"/>
      <c r="I31" s="158">
        <f>ROUND(E31*H31,2)</f>
        <v>0</v>
      </c>
      <c r="J31" s="159"/>
      <c r="K31" s="158">
        <f>ROUND(E31*J31,2)</f>
        <v>0</v>
      </c>
      <c r="L31" s="158">
        <v>15</v>
      </c>
      <c r="M31" s="158">
        <f>G31*(1+L31/100)</f>
        <v>0</v>
      </c>
      <c r="N31" s="157">
        <v>6.0000000000000002E-5</v>
      </c>
      <c r="O31" s="157">
        <f>ROUND(E31*N31,2)</f>
        <v>0.01</v>
      </c>
      <c r="P31" s="157">
        <v>1E-3</v>
      </c>
      <c r="Q31" s="157">
        <f>ROUND(E31*P31,2)</f>
        <v>0.11</v>
      </c>
      <c r="R31" s="158"/>
      <c r="S31" s="158" t="s">
        <v>139</v>
      </c>
      <c r="T31" s="158" t="s">
        <v>139</v>
      </c>
      <c r="U31" s="158">
        <v>9.7000000000000003E-2</v>
      </c>
      <c r="V31" s="158">
        <f>ROUND(E31*U31,2)</f>
        <v>10.19</v>
      </c>
      <c r="W31" s="158"/>
      <c r="X31" s="158" t="s">
        <v>131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132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>
      <c r="A32" s="154"/>
      <c r="B32" s="155"/>
      <c r="C32" s="177" t="s">
        <v>159</v>
      </c>
      <c r="D32" s="160"/>
      <c r="E32" s="161"/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7"/>
      <c r="Z32" s="147"/>
      <c r="AA32" s="147"/>
      <c r="AB32" s="147"/>
      <c r="AC32" s="147"/>
      <c r="AD32" s="147"/>
      <c r="AE32" s="147"/>
      <c r="AF32" s="147"/>
      <c r="AG32" s="147" t="s">
        <v>141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>
      <c r="A33" s="154"/>
      <c r="B33" s="155"/>
      <c r="C33" s="177" t="s">
        <v>451</v>
      </c>
      <c r="D33" s="160"/>
      <c r="E33" s="161">
        <v>35</v>
      </c>
      <c r="F33" s="158"/>
      <c r="G33" s="158"/>
      <c r="H33" s="158"/>
      <c r="I33" s="158"/>
      <c r="J33" s="158"/>
      <c r="K33" s="158"/>
      <c r="L33" s="158"/>
      <c r="M33" s="158"/>
      <c r="N33" s="157"/>
      <c r="O33" s="157"/>
      <c r="P33" s="157"/>
      <c r="Q33" s="157"/>
      <c r="R33" s="158"/>
      <c r="S33" s="158"/>
      <c r="T33" s="158"/>
      <c r="U33" s="158"/>
      <c r="V33" s="158"/>
      <c r="W33" s="158"/>
      <c r="X33" s="158"/>
      <c r="Y33" s="147"/>
      <c r="Z33" s="147"/>
      <c r="AA33" s="147"/>
      <c r="AB33" s="147"/>
      <c r="AC33" s="147"/>
      <c r="AD33" s="147"/>
      <c r="AE33" s="147"/>
      <c r="AF33" s="147"/>
      <c r="AG33" s="147" t="s">
        <v>141</v>
      </c>
      <c r="AH33" s="147">
        <v>0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>
      <c r="A34" s="154"/>
      <c r="B34" s="155"/>
      <c r="C34" s="177" t="s">
        <v>452</v>
      </c>
      <c r="D34" s="160"/>
      <c r="E34" s="161">
        <v>35</v>
      </c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7"/>
      <c r="Q34" s="157"/>
      <c r="R34" s="158"/>
      <c r="S34" s="158"/>
      <c r="T34" s="158"/>
      <c r="U34" s="158"/>
      <c r="V34" s="158"/>
      <c r="W34" s="158"/>
      <c r="X34" s="158"/>
      <c r="Y34" s="147"/>
      <c r="Z34" s="147"/>
      <c r="AA34" s="147"/>
      <c r="AB34" s="147"/>
      <c r="AC34" s="147"/>
      <c r="AD34" s="147"/>
      <c r="AE34" s="147"/>
      <c r="AF34" s="147"/>
      <c r="AG34" s="147" t="s">
        <v>141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>
      <c r="A35" s="154"/>
      <c r="B35" s="155"/>
      <c r="C35" s="177" t="s">
        <v>453</v>
      </c>
      <c r="D35" s="160"/>
      <c r="E35" s="161">
        <v>35</v>
      </c>
      <c r="F35" s="158"/>
      <c r="G35" s="158"/>
      <c r="H35" s="158"/>
      <c r="I35" s="158"/>
      <c r="J35" s="158"/>
      <c r="K35" s="158"/>
      <c r="L35" s="158"/>
      <c r="M35" s="158"/>
      <c r="N35" s="157"/>
      <c r="O35" s="157"/>
      <c r="P35" s="157"/>
      <c r="Q35" s="157"/>
      <c r="R35" s="158"/>
      <c r="S35" s="158"/>
      <c r="T35" s="158"/>
      <c r="U35" s="158"/>
      <c r="V35" s="158"/>
      <c r="W35" s="158"/>
      <c r="X35" s="158"/>
      <c r="Y35" s="147"/>
      <c r="Z35" s="147"/>
      <c r="AA35" s="147"/>
      <c r="AB35" s="147"/>
      <c r="AC35" s="147"/>
      <c r="AD35" s="147"/>
      <c r="AE35" s="147"/>
      <c r="AF35" s="147"/>
      <c r="AG35" s="147" t="s">
        <v>141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>
      <c r="A36" s="168">
        <v>10</v>
      </c>
      <c r="B36" s="169" t="s">
        <v>166</v>
      </c>
      <c r="C36" s="176" t="s">
        <v>167</v>
      </c>
      <c r="D36" s="170" t="s">
        <v>144</v>
      </c>
      <c r="E36" s="171">
        <v>24.85</v>
      </c>
      <c r="F36" s="172"/>
      <c r="G36" s="173">
        <f>ROUND(E36*F36,2)</f>
        <v>0</v>
      </c>
      <c r="H36" s="159"/>
      <c r="I36" s="158">
        <f>ROUND(E36*H36,2)</f>
        <v>0</v>
      </c>
      <c r="J36" s="159"/>
      <c r="K36" s="158">
        <f>ROUND(E36*J36,2)</f>
        <v>0</v>
      </c>
      <c r="L36" s="158">
        <v>15</v>
      </c>
      <c r="M36" s="158">
        <f>G36*(1+L36/100)</f>
        <v>0</v>
      </c>
      <c r="N36" s="157">
        <v>0</v>
      </c>
      <c r="O36" s="157">
        <f>ROUND(E36*N36,2)</f>
        <v>0</v>
      </c>
      <c r="P36" s="157">
        <v>2.3E-3</v>
      </c>
      <c r="Q36" s="157">
        <f>ROUND(E36*P36,2)</f>
        <v>0.06</v>
      </c>
      <c r="R36" s="158"/>
      <c r="S36" s="158" t="s">
        <v>139</v>
      </c>
      <c r="T36" s="158" t="s">
        <v>139</v>
      </c>
      <c r="U36" s="158">
        <v>0.10349999999999999</v>
      </c>
      <c r="V36" s="158">
        <f>ROUND(E36*U36,2)</f>
        <v>2.57</v>
      </c>
      <c r="W36" s="158"/>
      <c r="X36" s="158" t="s">
        <v>131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132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>
      <c r="A37" s="154"/>
      <c r="B37" s="155"/>
      <c r="C37" s="177" t="s">
        <v>454</v>
      </c>
      <c r="D37" s="160"/>
      <c r="E37" s="161"/>
      <c r="F37" s="158"/>
      <c r="G37" s="158"/>
      <c r="H37" s="158"/>
      <c r="I37" s="158"/>
      <c r="J37" s="158"/>
      <c r="K37" s="158"/>
      <c r="L37" s="158"/>
      <c r="M37" s="158"/>
      <c r="N37" s="157"/>
      <c r="O37" s="157"/>
      <c r="P37" s="157"/>
      <c r="Q37" s="157"/>
      <c r="R37" s="158"/>
      <c r="S37" s="158"/>
      <c r="T37" s="158"/>
      <c r="U37" s="158"/>
      <c r="V37" s="158"/>
      <c r="W37" s="158"/>
      <c r="X37" s="158"/>
      <c r="Y37" s="147"/>
      <c r="Z37" s="147"/>
      <c r="AA37" s="147"/>
      <c r="AB37" s="147"/>
      <c r="AC37" s="147"/>
      <c r="AD37" s="147"/>
      <c r="AE37" s="147"/>
      <c r="AF37" s="147"/>
      <c r="AG37" s="147" t="s">
        <v>141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>
      <c r="A38" s="154"/>
      <c r="B38" s="155"/>
      <c r="C38" s="177" t="s">
        <v>455</v>
      </c>
      <c r="D38" s="160"/>
      <c r="E38" s="161">
        <v>1.75</v>
      </c>
      <c r="F38" s="158"/>
      <c r="G38" s="158"/>
      <c r="H38" s="158"/>
      <c r="I38" s="158"/>
      <c r="J38" s="158"/>
      <c r="K38" s="158"/>
      <c r="L38" s="158"/>
      <c r="M38" s="158"/>
      <c r="N38" s="157"/>
      <c r="O38" s="157"/>
      <c r="P38" s="157"/>
      <c r="Q38" s="157"/>
      <c r="R38" s="158"/>
      <c r="S38" s="158"/>
      <c r="T38" s="158"/>
      <c r="U38" s="158"/>
      <c r="V38" s="158"/>
      <c r="W38" s="158"/>
      <c r="X38" s="158"/>
      <c r="Y38" s="147"/>
      <c r="Z38" s="147"/>
      <c r="AA38" s="147"/>
      <c r="AB38" s="147"/>
      <c r="AC38" s="147"/>
      <c r="AD38" s="147"/>
      <c r="AE38" s="147"/>
      <c r="AF38" s="147"/>
      <c r="AG38" s="147" t="s">
        <v>141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>
      <c r="A39" s="154"/>
      <c r="B39" s="155"/>
      <c r="C39" s="177" t="s">
        <v>456</v>
      </c>
      <c r="D39" s="160"/>
      <c r="E39" s="161">
        <v>1.75</v>
      </c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47"/>
      <c r="Z39" s="147"/>
      <c r="AA39" s="147"/>
      <c r="AB39" s="147"/>
      <c r="AC39" s="147"/>
      <c r="AD39" s="147"/>
      <c r="AE39" s="147"/>
      <c r="AF39" s="147"/>
      <c r="AG39" s="147" t="s">
        <v>141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>
      <c r="A40" s="154"/>
      <c r="B40" s="155"/>
      <c r="C40" s="177" t="s">
        <v>457</v>
      </c>
      <c r="D40" s="160"/>
      <c r="E40" s="161">
        <v>1.75</v>
      </c>
      <c r="F40" s="158"/>
      <c r="G40" s="158"/>
      <c r="H40" s="158"/>
      <c r="I40" s="158"/>
      <c r="J40" s="158"/>
      <c r="K40" s="158"/>
      <c r="L40" s="158"/>
      <c r="M40" s="158"/>
      <c r="N40" s="157"/>
      <c r="O40" s="157"/>
      <c r="P40" s="157"/>
      <c r="Q40" s="157"/>
      <c r="R40" s="158"/>
      <c r="S40" s="158"/>
      <c r="T40" s="158"/>
      <c r="U40" s="158"/>
      <c r="V40" s="158"/>
      <c r="W40" s="158"/>
      <c r="X40" s="158"/>
      <c r="Y40" s="147"/>
      <c r="Z40" s="147"/>
      <c r="AA40" s="147"/>
      <c r="AB40" s="147"/>
      <c r="AC40" s="147"/>
      <c r="AD40" s="147"/>
      <c r="AE40" s="147"/>
      <c r="AF40" s="147"/>
      <c r="AG40" s="147" t="s">
        <v>141</v>
      </c>
      <c r="AH40" s="147">
        <v>0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>
      <c r="A41" s="154"/>
      <c r="B41" s="155"/>
      <c r="C41" s="177" t="s">
        <v>458</v>
      </c>
      <c r="D41" s="160"/>
      <c r="E41" s="161">
        <v>14.1</v>
      </c>
      <c r="F41" s="158"/>
      <c r="G41" s="158"/>
      <c r="H41" s="158"/>
      <c r="I41" s="158"/>
      <c r="J41" s="158"/>
      <c r="K41" s="158"/>
      <c r="L41" s="158"/>
      <c r="M41" s="158"/>
      <c r="N41" s="157"/>
      <c r="O41" s="157"/>
      <c r="P41" s="157"/>
      <c r="Q41" s="157"/>
      <c r="R41" s="158"/>
      <c r="S41" s="158"/>
      <c r="T41" s="158"/>
      <c r="U41" s="158"/>
      <c r="V41" s="158"/>
      <c r="W41" s="158"/>
      <c r="X41" s="158"/>
      <c r="Y41" s="147"/>
      <c r="Z41" s="147"/>
      <c r="AA41" s="147"/>
      <c r="AB41" s="147"/>
      <c r="AC41" s="147"/>
      <c r="AD41" s="147"/>
      <c r="AE41" s="147"/>
      <c r="AF41" s="147"/>
      <c r="AG41" s="147" t="s">
        <v>141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>
      <c r="A42" s="154"/>
      <c r="B42" s="155"/>
      <c r="C42" s="177" t="s">
        <v>459</v>
      </c>
      <c r="D42" s="160"/>
      <c r="E42" s="161">
        <v>5.5</v>
      </c>
      <c r="F42" s="158"/>
      <c r="G42" s="158"/>
      <c r="H42" s="158"/>
      <c r="I42" s="158"/>
      <c r="J42" s="158"/>
      <c r="K42" s="158"/>
      <c r="L42" s="158"/>
      <c r="M42" s="158"/>
      <c r="N42" s="157"/>
      <c r="O42" s="157"/>
      <c r="P42" s="157"/>
      <c r="Q42" s="157"/>
      <c r="R42" s="158"/>
      <c r="S42" s="158"/>
      <c r="T42" s="158"/>
      <c r="U42" s="158"/>
      <c r="V42" s="158"/>
      <c r="W42" s="158"/>
      <c r="X42" s="158"/>
      <c r="Y42" s="147"/>
      <c r="Z42" s="147"/>
      <c r="AA42" s="147"/>
      <c r="AB42" s="147"/>
      <c r="AC42" s="147"/>
      <c r="AD42" s="147"/>
      <c r="AE42" s="147"/>
      <c r="AF42" s="147"/>
      <c r="AG42" s="147" t="s">
        <v>141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>
      <c r="A43" s="168">
        <v>11</v>
      </c>
      <c r="B43" s="169" t="s">
        <v>460</v>
      </c>
      <c r="C43" s="176" t="s">
        <v>461</v>
      </c>
      <c r="D43" s="170" t="s">
        <v>138</v>
      </c>
      <c r="E43" s="171">
        <v>43.414999999999999</v>
      </c>
      <c r="F43" s="172"/>
      <c r="G43" s="173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15</v>
      </c>
      <c r="M43" s="158">
        <f>G43*(1+L43/100)</f>
        <v>0</v>
      </c>
      <c r="N43" s="157">
        <v>0</v>
      </c>
      <c r="O43" s="157">
        <f>ROUND(E43*N43,2)</f>
        <v>0</v>
      </c>
      <c r="P43" s="157">
        <v>5.8999999999999997E-2</v>
      </c>
      <c r="Q43" s="157">
        <f>ROUND(E43*P43,2)</f>
        <v>2.56</v>
      </c>
      <c r="R43" s="158"/>
      <c r="S43" s="158" t="s">
        <v>139</v>
      </c>
      <c r="T43" s="158" t="s">
        <v>139</v>
      </c>
      <c r="U43" s="158">
        <v>0.2</v>
      </c>
      <c r="V43" s="158">
        <f>ROUND(E43*U43,2)</f>
        <v>8.68</v>
      </c>
      <c r="W43" s="158"/>
      <c r="X43" s="158" t="s">
        <v>131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132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>
      <c r="A44" s="154"/>
      <c r="B44" s="155"/>
      <c r="C44" s="177" t="s">
        <v>462</v>
      </c>
      <c r="D44" s="160"/>
      <c r="E44" s="161">
        <v>40.4</v>
      </c>
      <c r="F44" s="158"/>
      <c r="G44" s="158"/>
      <c r="H44" s="158"/>
      <c r="I44" s="158"/>
      <c r="J44" s="158"/>
      <c r="K44" s="158"/>
      <c r="L44" s="158"/>
      <c r="M44" s="158"/>
      <c r="N44" s="157"/>
      <c r="O44" s="157"/>
      <c r="P44" s="157"/>
      <c r="Q44" s="157"/>
      <c r="R44" s="158"/>
      <c r="S44" s="158"/>
      <c r="T44" s="158"/>
      <c r="U44" s="158"/>
      <c r="V44" s="158"/>
      <c r="W44" s="158"/>
      <c r="X44" s="158"/>
      <c r="Y44" s="147"/>
      <c r="Z44" s="147"/>
      <c r="AA44" s="147"/>
      <c r="AB44" s="147"/>
      <c r="AC44" s="147"/>
      <c r="AD44" s="147"/>
      <c r="AE44" s="147"/>
      <c r="AF44" s="147"/>
      <c r="AG44" s="147" t="s">
        <v>141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>
      <c r="A45" s="154"/>
      <c r="B45" s="155"/>
      <c r="C45" s="177" t="s">
        <v>463</v>
      </c>
      <c r="D45" s="160"/>
      <c r="E45" s="161">
        <v>3.0150000000000001</v>
      </c>
      <c r="F45" s="158"/>
      <c r="G45" s="158"/>
      <c r="H45" s="158"/>
      <c r="I45" s="158"/>
      <c r="J45" s="158"/>
      <c r="K45" s="158"/>
      <c r="L45" s="158"/>
      <c r="M45" s="158"/>
      <c r="N45" s="157"/>
      <c r="O45" s="157"/>
      <c r="P45" s="157"/>
      <c r="Q45" s="157"/>
      <c r="R45" s="158"/>
      <c r="S45" s="158"/>
      <c r="T45" s="158"/>
      <c r="U45" s="158"/>
      <c r="V45" s="158"/>
      <c r="W45" s="158"/>
      <c r="X45" s="158"/>
      <c r="Y45" s="147"/>
      <c r="Z45" s="147"/>
      <c r="AA45" s="147"/>
      <c r="AB45" s="147"/>
      <c r="AC45" s="147"/>
      <c r="AD45" s="147"/>
      <c r="AE45" s="147"/>
      <c r="AF45" s="147"/>
      <c r="AG45" s="147" t="s">
        <v>141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>
      <c r="A46" s="150" t="s">
        <v>124</v>
      </c>
      <c r="B46" s="151" t="s">
        <v>72</v>
      </c>
      <c r="C46" s="175" t="s">
        <v>73</v>
      </c>
      <c r="D46" s="164"/>
      <c r="E46" s="165"/>
      <c r="F46" s="166"/>
      <c r="G46" s="167">
        <f>SUMIF(AG47:AG55,"&lt;&gt;NOR",G47:G55)</f>
        <v>0</v>
      </c>
      <c r="H46" s="163"/>
      <c r="I46" s="163">
        <f>SUM(I47:I55)</f>
        <v>0</v>
      </c>
      <c r="J46" s="163"/>
      <c r="K46" s="163">
        <f>SUM(K47:K55)</f>
        <v>0</v>
      </c>
      <c r="L46" s="163"/>
      <c r="M46" s="163">
        <f>SUM(M47:M55)</f>
        <v>0</v>
      </c>
      <c r="N46" s="162"/>
      <c r="O46" s="162">
        <f>SUM(O47:O55)</f>
        <v>2.2699999999999996</v>
      </c>
      <c r="P46" s="162"/>
      <c r="Q46" s="162">
        <f>SUM(Q47:Q55)</f>
        <v>0</v>
      </c>
      <c r="R46" s="163"/>
      <c r="S46" s="163"/>
      <c r="T46" s="163"/>
      <c r="U46" s="163"/>
      <c r="V46" s="163">
        <f>SUM(V47:V55)</f>
        <v>51.91</v>
      </c>
      <c r="W46" s="163"/>
      <c r="X46" s="163"/>
      <c r="AG46" t="s">
        <v>125</v>
      </c>
    </row>
    <row r="47" spans="1:60" ht="20.399999999999999" outlineLevel="1">
      <c r="A47" s="168">
        <v>12</v>
      </c>
      <c r="B47" s="169" t="s">
        <v>464</v>
      </c>
      <c r="C47" s="176" t="s">
        <v>465</v>
      </c>
      <c r="D47" s="170" t="s">
        <v>138</v>
      </c>
      <c r="E47" s="171">
        <v>3.0150000000000001</v>
      </c>
      <c r="F47" s="172"/>
      <c r="G47" s="173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15</v>
      </c>
      <c r="M47" s="158">
        <f>G47*(1+L47/100)</f>
        <v>0</v>
      </c>
      <c r="N47" s="157">
        <v>3.4909999999999997E-2</v>
      </c>
      <c r="O47" s="157">
        <f>ROUND(E47*N47,2)</f>
        <v>0.11</v>
      </c>
      <c r="P47" s="157">
        <v>0</v>
      </c>
      <c r="Q47" s="157">
        <f>ROUND(E47*P47,2)</f>
        <v>0</v>
      </c>
      <c r="R47" s="158"/>
      <c r="S47" s="158" t="s">
        <v>129</v>
      </c>
      <c r="T47" s="158" t="s">
        <v>139</v>
      </c>
      <c r="U47" s="158">
        <v>1.1841699999999999</v>
      </c>
      <c r="V47" s="158">
        <f>ROUND(E47*U47,2)</f>
        <v>3.57</v>
      </c>
      <c r="W47" s="158"/>
      <c r="X47" s="158" t="s">
        <v>131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132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>
      <c r="A48" s="154"/>
      <c r="B48" s="155"/>
      <c r="C48" s="177" t="s">
        <v>466</v>
      </c>
      <c r="D48" s="160"/>
      <c r="E48" s="161">
        <v>3.0150000000000001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47"/>
      <c r="Z48" s="147"/>
      <c r="AA48" s="147"/>
      <c r="AB48" s="147"/>
      <c r="AC48" s="147"/>
      <c r="AD48" s="147"/>
      <c r="AE48" s="147"/>
      <c r="AF48" s="147"/>
      <c r="AG48" s="147" t="s">
        <v>141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>
      <c r="A49" s="168">
        <v>13</v>
      </c>
      <c r="B49" s="169" t="s">
        <v>467</v>
      </c>
      <c r="C49" s="176" t="s">
        <v>468</v>
      </c>
      <c r="D49" s="170" t="s">
        <v>138</v>
      </c>
      <c r="E49" s="171">
        <v>40.4</v>
      </c>
      <c r="F49" s="172"/>
      <c r="G49" s="173">
        <f>ROUND(E49*F49,2)</f>
        <v>0</v>
      </c>
      <c r="H49" s="159"/>
      <c r="I49" s="158">
        <f>ROUND(E49*H49,2)</f>
        <v>0</v>
      </c>
      <c r="J49" s="159"/>
      <c r="K49" s="158">
        <f>ROUND(E49*J49,2)</f>
        <v>0</v>
      </c>
      <c r="L49" s="158">
        <v>15</v>
      </c>
      <c r="M49" s="158">
        <f>G49*(1+L49/100)</f>
        <v>0</v>
      </c>
      <c r="N49" s="157">
        <v>5.2580000000000002E-2</v>
      </c>
      <c r="O49" s="157">
        <f>ROUND(E49*N49,2)</f>
        <v>2.12</v>
      </c>
      <c r="P49" s="157">
        <v>0</v>
      </c>
      <c r="Q49" s="157">
        <f>ROUND(E49*P49,2)</f>
        <v>0</v>
      </c>
      <c r="R49" s="158"/>
      <c r="S49" s="158" t="s">
        <v>139</v>
      </c>
      <c r="T49" s="158" t="s">
        <v>139</v>
      </c>
      <c r="U49" s="158">
        <v>0.91700000000000004</v>
      </c>
      <c r="V49" s="158">
        <f>ROUND(E49*U49,2)</f>
        <v>37.049999999999997</v>
      </c>
      <c r="W49" s="158"/>
      <c r="X49" s="158" t="s">
        <v>131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132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>
      <c r="A50" s="154"/>
      <c r="B50" s="155"/>
      <c r="C50" s="177" t="s">
        <v>462</v>
      </c>
      <c r="D50" s="160"/>
      <c r="E50" s="161">
        <v>40.4</v>
      </c>
      <c r="F50" s="158"/>
      <c r="G50" s="158"/>
      <c r="H50" s="158"/>
      <c r="I50" s="158"/>
      <c r="J50" s="158"/>
      <c r="K50" s="158"/>
      <c r="L50" s="158"/>
      <c r="M50" s="158"/>
      <c r="N50" s="157"/>
      <c r="O50" s="157"/>
      <c r="P50" s="157"/>
      <c r="Q50" s="157"/>
      <c r="R50" s="158"/>
      <c r="S50" s="158"/>
      <c r="T50" s="158"/>
      <c r="U50" s="158"/>
      <c r="V50" s="158"/>
      <c r="W50" s="158"/>
      <c r="X50" s="158"/>
      <c r="Y50" s="147"/>
      <c r="Z50" s="147"/>
      <c r="AA50" s="147"/>
      <c r="AB50" s="147"/>
      <c r="AC50" s="147"/>
      <c r="AD50" s="147"/>
      <c r="AE50" s="147"/>
      <c r="AF50" s="147"/>
      <c r="AG50" s="147" t="s">
        <v>141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ht="20.399999999999999" outlineLevel="1">
      <c r="A51" s="168">
        <v>14</v>
      </c>
      <c r="B51" s="169" t="s">
        <v>469</v>
      </c>
      <c r="C51" s="176" t="s">
        <v>470</v>
      </c>
      <c r="D51" s="170" t="s">
        <v>138</v>
      </c>
      <c r="E51" s="171">
        <v>43.414999999999999</v>
      </c>
      <c r="F51" s="172"/>
      <c r="G51" s="173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15</v>
      </c>
      <c r="M51" s="158">
        <f>G51*(1+L51/100)</f>
        <v>0</v>
      </c>
      <c r="N51" s="157">
        <v>1.8000000000000001E-4</v>
      </c>
      <c r="O51" s="157">
        <f>ROUND(E51*N51,2)</f>
        <v>0.01</v>
      </c>
      <c r="P51" s="157">
        <v>0</v>
      </c>
      <c r="Q51" s="157">
        <f>ROUND(E51*P51,2)</f>
        <v>0</v>
      </c>
      <c r="R51" s="158"/>
      <c r="S51" s="158" t="s">
        <v>139</v>
      </c>
      <c r="T51" s="158" t="s">
        <v>139</v>
      </c>
      <c r="U51" s="158">
        <v>0.03</v>
      </c>
      <c r="V51" s="158">
        <f>ROUND(E51*U51,2)</f>
        <v>1.3</v>
      </c>
      <c r="W51" s="158"/>
      <c r="X51" s="158" t="s">
        <v>131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132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>
      <c r="A52" s="154"/>
      <c r="B52" s="155"/>
      <c r="C52" s="177" t="s">
        <v>471</v>
      </c>
      <c r="D52" s="160"/>
      <c r="E52" s="161">
        <v>3.0150000000000001</v>
      </c>
      <c r="F52" s="158"/>
      <c r="G52" s="158"/>
      <c r="H52" s="158"/>
      <c r="I52" s="158"/>
      <c r="J52" s="158"/>
      <c r="K52" s="158"/>
      <c r="L52" s="158"/>
      <c r="M52" s="158"/>
      <c r="N52" s="157"/>
      <c r="O52" s="157"/>
      <c r="P52" s="157"/>
      <c r="Q52" s="157"/>
      <c r="R52" s="158"/>
      <c r="S52" s="158"/>
      <c r="T52" s="158"/>
      <c r="U52" s="158"/>
      <c r="V52" s="158"/>
      <c r="W52" s="158"/>
      <c r="X52" s="158"/>
      <c r="Y52" s="147"/>
      <c r="Z52" s="147"/>
      <c r="AA52" s="147"/>
      <c r="AB52" s="147"/>
      <c r="AC52" s="147"/>
      <c r="AD52" s="147"/>
      <c r="AE52" s="147"/>
      <c r="AF52" s="147"/>
      <c r="AG52" s="147" t="s">
        <v>141</v>
      </c>
      <c r="AH52" s="147">
        <v>5</v>
      </c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>
      <c r="A53" s="154"/>
      <c r="B53" s="155"/>
      <c r="C53" s="177" t="s">
        <v>472</v>
      </c>
      <c r="D53" s="160"/>
      <c r="E53" s="161">
        <v>40.4</v>
      </c>
      <c r="F53" s="158"/>
      <c r="G53" s="158"/>
      <c r="H53" s="158"/>
      <c r="I53" s="158"/>
      <c r="J53" s="158"/>
      <c r="K53" s="158"/>
      <c r="L53" s="158"/>
      <c r="M53" s="158"/>
      <c r="N53" s="157"/>
      <c r="O53" s="157"/>
      <c r="P53" s="157"/>
      <c r="Q53" s="157"/>
      <c r="R53" s="158"/>
      <c r="S53" s="158"/>
      <c r="T53" s="158"/>
      <c r="U53" s="158"/>
      <c r="V53" s="158"/>
      <c r="W53" s="158"/>
      <c r="X53" s="158"/>
      <c r="Y53" s="147"/>
      <c r="Z53" s="147"/>
      <c r="AA53" s="147"/>
      <c r="AB53" s="147"/>
      <c r="AC53" s="147"/>
      <c r="AD53" s="147"/>
      <c r="AE53" s="147"/>
      <c r="AF53" s="147"/>
      <c r="AG53" s="147" t="s">
        <v>141</v>
      </c>
      <c r="AH53" s="147">
        <v>5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ht="20.399999999999999" outlineLevel="1">
      <c r="A54" s="168">
        <v>15</v>
      </c>
      <c r="B54" s="169" t="s">
        <v>473</v>
      </c>
      <c r="C54" s="176" t="s">
        <v>474</v>
      </c>
      <c r="D54" s="170" t="s">
        <v>138</v>
      </c>
      <c r="E54" s="171">
        <v>43.414999999999999</v>
      </c>
      <c r="F54" s="172"/>
      <c r="G54" s="173">
        <f>ROUND(E54*F54,2)</f>
        <v>0</v>
      </c>
      <c r="H54" s="159"/>
      <c r="I54" s="158">
        <f>ROUND(E54*H54,2)</f>
        <v>0</v>
      </c>
      <c r="J54" s="159"/>
      <c r="K54" s="158">
        <f>ROUND(E54*J54,2)</f>
        <v>0</v>
      </c>
      <c r="L54" s="158">
        <v>15</v>
      </c>
      <c r="M54" s="158">
        <f>G54*(1+L54/100)</f>
        <v>0</v>
      </c>
      <c r="N54" s="157">
        <v>7.6000000000000004E-4</v>
      </c>
      <c r="O54" s="157">
        <f>ROUND(E54*N54,2)</f>
        <v>0.03</v>
      </c>
      <c r="P54" s="157">
        <v>0</v>
      </c>
      <c r="Q54" s="157">
        <f>ROUND(E54*P54,2)</f>
        <v>0</v>
      </c>
      <c r="R54" s="158"/>
      <c r="S54" s="158" t="s">
        <v>139</v>
      </c>
      <c r="T54" s="158" t="s">
        <v>139</v>
      </c>
      <c r="U54" s="158">
        <v>0.23</v>
      </c>
      <c r="V54" s="158">
        <f>ROUND(E54*U54,2)</f>
        <v>9.99</v>
      </c>
      <c r="W54" s="158"/>
      <c r="X54" s="158" t="s">
        <v>131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132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>
      <c r="A55" s="154"/>
      <c r="B55" s="155"/>
      <c r="C55" s="177" t="s">
        <v>475</v>
      </c>
      <c r="D55" s="160"/>
      <c r="E55" s="161">
        <v>43.414999999999999</v>
      </c>
      <c r="F55" s="158"/>
      <c r="G55" s="158"/>
      <c r="H55" s="158"/>
      <c r="I55" s="158"/>
      <c r="J55" s="158"/>
      <c r="K55" s="158"/>
      <c r="L55" s="158"/>
      <c r="M55" s="158"/>
      <c r="N55" s="157"/>
      <c r="O55" s="157"/>
      <c r="P55" s="157"/>
      <c r="Q55" s="157"/>
      <c r="R55" s="158"/>
      <c r="S55" s="158"/>
      <c r="T55" s="158"/>
      <c r="U55" s="158"/>
      <c r="V55" s="158"/>
      <c r="W55" s="158"/>
      <c r="X55" s="158"/>
      <c r="Y55" s="147"/>
      <c r="Z55" s="147"/>
      <c r="AA55" s="147"/>
      <c r="AB55" s="147"/>
      <c r="AC55" s="147"/>
      <c r="AD55" s="147"/>
      <c r="AE55" s="147"/>
      <c r="AF55" s="147"/>
      <c r="AG55" s="147" t="s">
        <v>141</v>
      </c>
      <c r="AH55" s="147">
        <v>5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>
      <c r="A56" s="150" t="s">
        <v>124</v>
      </c>
      <c r="B56" s="151" t="s">
        <v>74</v>
      </c>
      <c r="C56" s="175" t="s">
        <v>75</v>
      </c>
      <c r="D56" s="164"/>
      <c r="E56" s="165"/>
      <c r="F56" s="166"/>
      <c r="G56" s="167">
        <f>SUMIF(AG57:AG63,"&lt;&gt;NOR",G57:G63)</f>
        <v>0</v>
      </c>
      <c r="H56" s="163"/>
      <c r="I56" s="163">
        <f>SUM(I57:I63)</f>
        <v>0</v>
      </c>
      <c r="J56" s="163"/>
      <c r="K56" s="163">
        <f>SUM(K57:K63)</f>
        <v>0</v>
      </c>
      <c r="L56" s="163"/>
      <c r="M56" s="163">
        <f>SUM(M57:M63)</f>
        <v>0</v>
      </c>
      <c r="N56" s="162"/>
      <c r="O56" s="162">
        <f>SUM(O57:O63)</f>
        <v>6.3899999999999988</v>
      </c>
      <c r="P56" s="162"/>
      <c r="Q56" s="162">
        <f>SUM(Q57:Q63)</f>
        <v>0</v>
      </c>
      <c r="R56" s="163"/>
      <c r="S56" s="163"/>
      <c r="T56" s="163"/>
      <c r="U56" s="163"/>
      <c r="V56" s="163">
        <f>SUM(V57:V63)</f>
        <v>30.02</v>
      </c>
      <c r="W56" s="163"/>
      <c r="X56" s="163"/>
      <c r="AG56" t="s">
        <v>125</v>
      </c>
    </row>
    <row r="57" spans="1:60" outlineLevel="1">
      <c r="A57" s="168">
        <v>16</v>
      </c>
      <c r="B57" s="169" t="s">
        <v>182</v>
      </c>
      <c r="C57" s="176" t="s">
        <v>183</v>
      </c>
      <c r="D57" s="170" t="s">
        <v>138</v>
      </c>
      <c r="E57" s="171">
        <v>28.580749999999998</v>
      </c>
      <c r="F57" s="172"/>
      <c r="G57" s="173">
        <f>ROUND(E57*F57,2)</f>
        <v>0</v>
      </c>
      <c r="H57" s="159"/>
      <c r="I57" s="158">
        <f>ROUND(E57*H57,2)</f>
        <v>0</v>
      </c>
      <c r="J57" s="159"/>
      <c r="K57" s="158">
        <f>ROUND(E57*J57,2)</f>
        <v>0</v>
      </c>
      <c r="L57" s="158">
        <v>15</v>
      </c>
      <c r="M57" s="158">
        <f>G57*(1+L57/100)</f>
        <v>0</v>
      </c>
      <c r="N57" s="157">
        <v>1.094E-2</v>
      </c>
      <c r="O57" s="157">
        <f>ROUND(E57*N57,2)</f>
        <v>0.31</v>
      </c>
      <c r="P57" s="157">
        <v>0</v>
      </c>
      <c r="Q57" s="157">
        <f>ROUND(E57*P57,2)</f>
        <v>0</v>
      </c>
      <c r="R57" s="158"/>
      <c r="S57" s="158" t="s">
        <v>139</v>
      </c>
      <c r="T57" s="158" t="s">
        <v>139</v>
      </c>
      <c r="U57" s="158">
        <v>0.45</v>
      </c>
      <c r="V57" s="158">
        <f>ROUND(E57*U57,2)</f>
        <v>12.86</v>
      </c>
      <c r="W57" s="158"/>
      <c r="X57" s="158" t="s">
        <v>131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132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>
      <c r="A58" s="154"/>
      <c r="B58" s="155"/>
      <c r="C58" s="177" t="s">
        <v>446</v>
      </c>
      <c r="D58" s="160"/>
      <c r="E58" s="161">
        <v>28.580749999999998</v>
      </c>
      <c r="F58" s="158"/>
      <c r="G58" s="158"/>
      <c r="H58" s="158"/>
      <c r="I58" s="158"/>
      <c r="J58" s="158"/>
      <c r="K58" s="158"/>
      <c r="L58" s="158"/>
      <c r="M58" s="158"/>
      <c r="N58" s="157"/>
      <c r="O58" s="157"/>
      <c r="P58" s="157"/>
      <c r="Q58" s="157"/>
      <c r="R58" s="158"/>
      <c r="S58" s="158"/>
      <c r="T58" s="158"/>
      <c r="U58" s="158"/>
      <c r="V58" s="158"/>
      <c r="W58" s="158"/>
      <c r="X58" s="158"/>
      <c r="Y58" s="147"/>
      <c r="Z58" s="147"/>
      <c r="AA58" s="147"/>
      <c r="AB58" s="147"/>
      <c r="AC58" s="147"/>
      <c r="AD58" s="147"/>
      <c r="AE58" s="147"/>
      <c r="AF58" s="147"/>
      <c r="AG58" s="147" t="s">
        <v>141</v>
      </c>
      <c r="AH58" s="147">
        <v>5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>
      <c r="A59" s="168">
        <v>17</v>
      </c>
      <c r="B59" s="169" t="s">
        <v>184</v>
      </c>
      <c r="C59" s="176" t="s">
        <v>185</v>
      </c>
      <c r="D59" s="170" t="s">
        <v>138</v>
      </c>
      <c r="E59" s="171">
        <v>28.580749999999998</v>
      </c>
      <c r="F59" s="172"/>
      <c r="G59" s="173">
        <f>ROUND(E59*F59,2)</f>
        <v>0</v>
      </c>
      <c r="H59" s="159"/>
      <c r="I59" s="158">
        <f>ROUND(E59*H59,2)</f>
        <v>0</v>
      </c>
      <c r="J59" s="159"/>
      <c r="K59" s="158">
        <f>ROUND(E59*J59,2)</f>
        <v>0</v>
      </c>
      <c r="L59" s="158">
        <v>15</v>
      </c>
      <c r="M59" s="158">
        <f>G59*(1+L59/100)</f>
        <v>0</v>
      </c>
      <c r="N59" s="157">
        <v>0.20200000000000001</v>
      </c>
      <c r="O59" s="157">
        <f>ROUND(E59*N59,2)</f>
        <v>5.77</v>
      </c>
      <c r="P59" s="157">
        <v>0</v>
      </c>
      <c r="Q59" s="157">
        <f>ROUND(E59*P59,2)</f>
        <v>0</v>
      </c>
      <c r="R59" s="158"/>
      <c r="S59" s="158" t="s">
        <v>139</v>
      </c>
      <c r="T59" s="158" t="s">
        <v>139</v>
      </c>
      <c r="U59" s="158">
        <v>0.42914999999999998</v>
      </c>
      <c r="V59" s="158">
        <f>ROUND(E59*U59,2)</f>
        <v>12.27</v>
      </c>
      <c r="W59" s="158"/>
      <c r="X59" s="158" t="s">
        <v>186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187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>
      <c r="A60" s="154"/>
      <c r="B60" s="155"/>
      <c r="C60" s="177" t="s">
        <v>476</v>
      </c>
      <c r="D60" s="160"/>
      <c r="E60" s="161">
        <v>28.580749999999998</v>
      </c>
      <c r="F60" s="158"/>
      <c r="G60" s="158"/>
      <c r="H60" s="158"/>
      <c r="I60" s="158"/>
      <c r="J60" s="158"/>
      <c r="K60" s="158"/>
      <c r="L60" s="158"/>
      <c r="M60" s="158"/>
      <c r="N60" s="157"/>
      <c r="O60" s="157"/>
      <c r="P60" s="157"/>
      <c r="Q60" s="157"/>
      <c r="R60" s="158"/>
      <c r="S60" s="158"/>
      <c r="T60" s="158"/>
      <c r="U60" s="158"/>
      <c r="V60" s="158"/>
      <c r="W60" s="158"/>
      <c r="X60" s="158"/>
      <c r="Y60" s="147"/>
      <c r="Z60" s="147"/>
      <c r="AA60" s="147"/>
      <c r="AB60" s="147"/>
      <c r="AC60" s="147"/>
      <c r="AD60" s="147"/>
      <c r="AE60" s="147"/>
      <c r="AF60" s="147"/>
      <c r="AG60" s="147" t="s">
        <v>141</v>
      </c>
      <c r="AH60" s="147">
        <v>5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>
      <c r="A61" s="168">
        <v>18</v>
      </c>
      <c r="B61" s="169" t="s">
        <v>477</v>
      </c>
      <c r="C61" s="176" t="s">
        <v>478</v>
      </c>
      <c r="D61" s="170" t="s">
        <v>138</v>
      </c>
      <c r="E61" s="171">
        <v>7.4550000000000001</v>
      </c>
      <c r="F61" s="172"/>
      <c r="G61" s="173">
        <f>ROUND(E61*F61,2)</f>
        <v>0</v>
      </c>
      <c r="H61" s="159"/>
      <c r="I61" s="158">
        <f>ROUND(E61*H61,2)</f>
        <v>0</v>
      </c>
      <c r="J61" s="159"/>
      <c r="K61" s="158">
        <f>ROUND(E61*J61,2)</f>
        <v>0</v>
      </c>
      <c r="L61" s="158">
        <v>15</v>
      </c>
      <c r="M61" s="158">
        <f>G61*(1+L61/100)</f>
        <v>0</v>
      </c>
      <c r="N61" s="157">
        <v>4.095E-2</v>
      </c>
      <c r="O61" s="157">
        <f>ROUND(E61*N61,2)</f>
        <v>0.31</v>
      </c>
      <c r="P61" s="157">
        <v>0</v>
      </c>
      <c r="Q61" s="157">
        <f>ROUND(E61*P61,2)</f>
        <v>0</v>
      </c>
      <c r="R61" s="158"/>
      <c r="S61" s="158" t="s">
        <v>139</v>
      </c>
      <c r="T61" s="158" t="s">
        <v>139</v>
      </c>
      <c r="U61" s="158">
        <v>0.65600000000000003</v>
      </c>
      <c r="V61" s="158">
        <f>ROUND(E61*U61,2)</f>
        <v>4.8899999999999997</v>
      </c>
      <c r="W61" s="158"/>
      <c r="X61" s="158" t="s">
        <v>131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132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>
      <c r="A62" s="154"/>
      <c r="B62" s="155"/>
      <c r="C62" s="177" t="s">
        <v>479</v>
      </c>
      <c r="D62" s="160"/>
      <c r="E62" s="161"/>
      <c r="F62" s="158"/>
      <c r="G62" s="158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47"/>
      <c r="Z62" s="147"/>
      <c r="AA62" s="147"/>
      <c r="AB62" s="147"/>
      <c r="AC62" s="147"/>
      <c r="AD62" s="147"/>
      <c r="AE62" s="147"/>
      <c r="AF62" s="147"/>
      <c r="AG62" s="147" t="s">
        <v>141</v>
      </c>
      <c r="AH62" s="147">
        <v>0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>
      <c r="A63" s="154"/>
      <c r="B63" s="155"/>
      <c r="C63" s="177" t="s">
        <v>480</v>
      </c>
      <c r="D63" s="160"/>
      <c r="E63" s="161">
        <v>7.4550000000000001</v>
      </c>
      <c r="F63" s="158"/>
      <c r="G63" s="158"/>
      <c r="H63" s="158"/>
      <c r="I63" s="158"/>
      <c r="J63" s="158"/>
      <c r="K63" s="158"/>
      <c r="L63" s="158"/>
      <c r="M63" s="158"/>
      <c r="N63" s="157"/>
      <c r="O63" s="157"/>
      <c r="P63" s="157"/>
      <c r="Q63" s="157"/>
      <c r="R63" s="158"/>
      <c r="S63" s="158"/>
      <c r="T63" s="158"/>
      <c r="U63" s="158"/>
      <c r="V63" s="158"/>
      <c r="W63" s="158"/>
      <c r="X63" s="158"/>
      <c r="Y63" s="147"/>
      <c r="Z63" s="147"/>
      <c r="AA63" s="147"/>
      <c r="AB63" s="147"/>
      <c r="AC63" s="147"/>
      <c r="AD63" s="147"/>
      <c r="AE63" s="147"/>
      <c r="AF63" s="147"/>
      <c r="AG63" s="147" t="s">
        <v>141</v>
      </c>
      <c r="AH63" s="147">
        <v>5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>
      <c r="A64" s="150" t="s">
        <v>124</v>
      </c>
      <c r="B64" s="151" t="s">
        <v>76</v>
      </c>
      <c r="C64" s="175" t="s">
        <v>77</v>
      </c>
      <c r="D64" s="164"/>
      <c r="E64" s="165"/>
      <c r="F64" s="166"/>
      <c r="G64" s="167">
        <f>SUMIF(AG65:AG65,"&lt;&gt;NOR",G65:G65)</f>
        <v>0</v>
      </c>
      <c r="H64" s="163"/>
      <c r="I64" s="163">
        <f>SUM(I65:I65)</f>
        <v>0</v>
      </c>
      <c r="J64" s="163"/>
      <c r="K64" s="163">
        <f>SUM(K65:K65)</f>
        <v>0</v>
      </c>
      <c r="L64" s="163"/>
      <c r="M64" s="163">
        <f>SUM(M65:M65)</f>
        <v>0</v>
      </c>
      <c r="N64" s="162"/>
      <c r="O64" s="162">
        <f>SUM(O65:O65)</f>
        <v>7.0000000000000007E-2</v>
      </c>
      <c r="P64" s="162"/>
      <c r="Q64" s="162">
        <f>SUM(Q65:Q65)</f>
        <v>0</v>
      </c>
      <c r="R64" s="163"/>
      <c r="S64" s="163"/>
      <c r="T64" s="163"/>
      <c r="U64" s="163"/>
      <c r="V64" s="163">
        <f>SUM(V65:V65)</f>
        <v>9.6300000000000008</v>
      </c>
      <c r="W64" s="163"/>
      <c r="X64" s="163"/>
      <c r="AG64" t="s">
        <v>125</v>
      </c>
    </row>
    <row r="65" spans="1:60" outlineLevel="1">
      <c r="A65" s="168">
        <v>19</v>
      </c>
      <c r="B65" s="169" t="s">
        <v>481</v>
      </c>
      <c r="C65" s="176" t="s">
        <v>482</v>
      </c>
      <c r="D65" s="170" t="s">
        <v>138</v>
      </c>
      <c r="E65" s="171">
        <v>45</v>
      </c>
      <c r="F65" s="172"/>
      <c r="G65" s="173">
        <f>ROUND(E65*F65,2)</f>
        <v>0</v>
      </c>
      <c r="H65" s="159"/>
      <c r="I65" s="158">
        <f>ROUND(E65*H65,2)</f>
        <v>0</v>
      </c>
      <c r="J65" s="159"/>
      <c r="K65" s="158">
        <f>ROUND(E65*J65,2)</f>
        <v>0</v>
      </c>
      <c r="L65" s="158">
        <v>15</v>
      </c>
      <c r="M65" s="158">
        <f>G65*(1+L65/100)</f>
        <v>0</v>
      </c>
      <c r="N65" s="157">
        <v>1.58E-3</v>
      </c>
      <c r="O65" s="157">
        <f>ROUND(E65*N65,2)</f>
        <v>7.0000000000000007E-2</v>
      </c>
      <c r="P65" s="157">
        <v>0</v>
      </c>
      <c r="Q65" s="157">
        <f>ROUND(E65*P65,2)</f>
        <v>0</v>
      </c>
      <c r="R65" s="158"/>
      <c r="S65" s="158" t="s">
        <v>139</v>
      </c>
      <c r="T65" s="158" t="s">
        <v>139</v>
      </c>
      <c r="U65" s="158">
        <v>0.214</v>
      </c>
      <c r="V65" s="158">
        <f>ROUND(E65*U65,2)</f>
        <v>9.6300000000000008</v>
      </c>
      <c r="W65" s="158"/>
      <c r="X65" s="158" t="s">
        <v>131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132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ht="26.4">
      <c r="A66" s="150" t="s">
        <v>124</v>
      </c>
      <c r="B66" s="151" t="s">
        <v>78</v>
      </c>
      <c r="C66" s="175" t="s">
        <v>79</v>
      </c>
      <c r="D66" s="164"/>
      <c r="E66" s="165"/>
      <c r="F66" s="166"/>
      <c r="G66" s="167">
        <f>SUMIF(AG67:AG67,"&lt;&gt;NOR",G67:G67)</f>
        <v>0</v>
      </c>
      <c r="H66" s="163"/>
      <c r="I66" s="163">
        <f>SUM(I67:I67)</f>
        <v>0</v>
      </c>
      <c r="J66" s="163"/>
      <c r="K66" s="163">
        <f>SUM(K67:K67)</f>
        <v>0</v>
      </c>
      <c r="L66" s="163"/>
      <c r="M66" s="163">
        <f>SUM(M67:M67)</f>
        <v>0</v>
      </c>
      <c r="N66" s="162"/>
      <c r="O66" s="162">
        <f>SUM(O67:O67)</f>
        <v>0</v>
      </c>
      <c r="P66" s="162"/>
      <c r="Q66" s="162">
        <f>SUM(Q67:Q67)</f>
        <v>0</v>
      </c>
      <c r="R66" s="163"/>
      <c r="S66" s="163"/>
      <c r="T66" s="163"/>
      <c r="U66" s="163"/>
      <c r="V66" s="163">
        <f>SUM(V67:V67)</f>
        <v>15.5</v>
      </c>
      <c r="W66" s="163"/>
      <c r="X66" s="163"/>
      <c r="AG66" t="s">
        <v>125</v>
      </c>
    </row>
    <row r="67" spans="1:60" outlineLevel="1">
      <c r="A67" s="168">
        <v>20</v>
      </c>
      <c r="B67" s="169" t="s">
        <v>203</v>
      </c>
      <c r="C67" s="176" t="s">
        <v>204</v>
      </c>
      <c r="D67" s="170" t="s">
        <v>138</v>
      </c>
      <c r="E67" s="171">
        <v>50</v>
      </c>
      <c r="F67" s="172"/>
      <c r="G67" s="173">
        <f>ROUND(E67*F67,2)</f>
        <v>0</v>
      </c>
      <c r="H67" s="159"/>
      <c r="I67" s="158">
        <f>ROUND(E67*H67,2)</f>
        <v>0</v>
      </c>
      <c r="J67" s="159"/>
      <c r="K67" s="158">
        <f>ROUND(E67*J67,2)</f>
        <v>0</v>
      </c>
      <c r="L67" s="158">
        <v>15</v>
      </c>
      <c r="M67" s="158">
        <f>G67*(1+L67/100)</f>
        <v>0</v>
      </c>
      <c r="N67" s="157">
        <v>4.0000000000000003E-5</v>
      </c>
      <c r="O67" s="157">
        <f>ROUND(E67*N67,2)</f>
        <v>0</v>
      </c>
      <c r="P67" s="157">
        <v>0</v>
      </c>
      <c r="Q67" s="157">
        <f>ROUND(E67*P67,2)</f>
        <v>0</v>
      </c>
      <c r="R67" s="158"/>
      <c r="S67" s="158" t="s">
        <v>139</v>
      </c>
      <c r="T67" s="158" t="s">
        <v>139</v>
      </c>
      <c r="U67" s="158">
        <v>0.31</v>
      </c>
      <c r="V67" s="158">
        <f>ROUND(E67*U67,2)</f>
        <v>15.5</v>
      </c>
      <c r="W67" s="158"/>
      <c r="X67" s="158" t="s">
        <v>131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135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>
      <c r="A68" s="150" t="s">
        <v>124</v>
      </c>
      <c r="B68" s="151" t="s">
        <v>82</v>
      </c>
      <c r="C68" s="175" t="s">
        <v>83</v>
      </c>
      <c r="D68" s="164"/>
      <c r="E68" s="165"/>
      <c r="F68" s="166"/>
      <c r="G68" s="167">
        <f>SUMIF(AG69:AG69,"&lt;&gt;NOR",G69:G69)</f>
        <v>0</v>
      </c>
      <c r="H68" s="163"/>
      <c r="I68" s="163">
        <f>SUM(I69:I69)</f>
        <v>0</v>
      </c>
      <c r="J68" s="163"/>
      <c r="K68" s="163">
        <f>SUM(K69:K69)</f>
        <v>0</v>
      </c>
      <c r="L68" s="163"/>
      <c r="M68" s="163">
        <f>SUM(M69:M69)</f>
        <v>0</v>
      </c>
      <c r="N68" s="162"/>
      <c r="O68" s="162">
        <f>SUM(O69:O69)</f>
        <v>0</v>
      </c>
      <c r="P68" s="162"/>
      <c r="Q68" s="162">
        <f>SUM(Q69:Q69)</f>
        <v>0</v>
      </c>
      <c r="R68" s="163"/>
      <c r="S68" s="163"/>
      <c r="T68" s="163"/>
      <c r="U68" s="163"/>
      <c r="V68" s="163">
        <f>SUM(V69:V69)</f>
        <v>7.65</v>
      </c>
      <c r="W68" s="163"/>
      <c r="X68" s="163"/>
      <c r="AG68" t="s">
        <v>125</v>
      </c>
    </row>
    <row r="69" spans="1:60" outlineLevel="1">
      <c r="A69" s="168">
        <v>21</v>
      </c>
      <c r="B69" s="169" t="s">
        <v>205</v>
      </c>
      <c r="C69" s="176" t="s">
        <v>206</v>
      </c>
      <c r="D69" s="170" t="s">
        <v>207</v>
      </c>
      <c r="E69" s="171">
        <v>2.9676499999999999</v>
      </c>
      <c r="F69" s="172"/>
      <c r="G69" s="173">
        <f>ROUND(E69*F69,2)</f>
        <v>0</v>
      </c>
      <c r="H69" s="159"/>
      <c r="I69" s="158">
        <f>ROUND(E69*H69,2)</f>
        <v>0</v>
      </c>
      <c r="J69" s="159"/>
      <c r="K69" s="158">
        <f>ROUND(E69*J69,2)</f>
        <v>0</v>
      </c>
      <c r="L69" s="158">
        <v>15</v>
      </c>
      <c r="M69" s="158">
        <f>G69*(1+L69/100)</f>
        <v>0</v>
      </c>
      <c r="N69" s="157">
        <v>0</v>
      </c>
      <c r="O69" s="157">
        <f>ROUND(E69*N69,2)</f>
        <v>0</v>
      </c>
      <c r="P69" s="157">
        <v>0</v>
      </c>
      <c r="Q69" s="157">
        <f>ROUND(E69*P69,2)</f>
        <v>0</v>
      </c>
      <c r="R69" s="158"/>
      <c r="S69" s="158" t="s">
        <v>139</v>
      </c>
      <c r="T69" s="158" t="s">
        <v>139</v>
      </c>
      <c r="U69" s="158">
        <v>2.577</v>
      </c>
      <c r="V69" s="158">
        <f>ROUND(E69*U69,2)</f>
        <v>7.65</v>
      </c>
      <c r="W69" s="158"/>
      <c r="X69" s="158" t="s">
        <v>208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209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>
      <c r="A70" s="150" t="s">
        <v>124</v>
      </c>
      <c r="B70" s="151" t="s">
        <v>84</v>
      </c>
      <c r="C70" s="175" t="s">
        <v>85</v>
      </c>
      <c r="D70" s="164"/>
      <c r="E70" s="165"/>
      <c r="F70" s="166"/>
      <c r="G70" s="167">
        <f>SUMIF(AG71:AG86,"&lt;&gt;NOR",G71:G86)</f>
        <v>0</v>
      </c>
      <c r="H70" s="163"/>
      <c r="I70" s="163">
        <f>SUM(I71:I86)</f>
        <v>0</v>
      </c>
      <c r="J70" s="163"/>
      <c r="K70" s="163">
        <f>SUM(K71:K86)</f>
        <v>0</v>
      </c>
      <c r="L70" s="163"/>
      <c r="M70" s="163">
        <f>SUM(M71:M86)</f>
        <v>0</v>
      </c>
      <c r="N70" s="162"/>
      <c r="O70" s="162">
        <f>SUM(O71:O86)</f>
        <v>0.14000000000000001</v>
      </c>
      <c r="P70" s="162"/>
      <c r="Q70" s="162">
        <f>SUM(Q71:Q86)</f>
        <v>0</v>
      </c>
      <c r="R70" s="163"/>
      <c r="S70" s="163"/>
      <c r="T70" s="163"/>
      <c r="U70" s="163"/>
      <c r="V70" s="163">
        <f>SUM(V71:V86)</f>
        <v>22.53</v>
      </c>
      <c r="W70" s="163"/>
      <c r="X70" s="163"/>
      <c r="AG70" t="s">
        <v>125</v>
      </c>
    </row>
    <row r="71" spans="1:60" ht="20.399999999999999" outlineLevel="1">
      <c r="A71" s="168">
        <v>22</v>
      </c>
      <c r="B71" s="169" t="s">
        <v>210</v>
      </c>
      <c r="C71" s="176" t="s">
        <v>211</v>
      </c>
      <c r="D71" s="170" t="s">
        <v>138</v>
      </c>
      <c r="E71" s="171">
        <v>36.037950000000002</v>
      </c>
      <c r="F71" s="172"/>
      <c r="G71" s="173">
        <f>ROUND(E71*F71,2)</f>
        <v>0</v>
      </c>
      <c r="H71" s="159"/>
      <c r="I71" s="158">
        <f>ROUND(E71*H71,2)</f>
        <v>0</v>
      </c>
      <c r="J71" s="159"/>
      <c r="K71" s="158">
        <f>ROUND(E71*J71,2)</f>
        <v>0</v>
      </c>
      <c r="L71" s="158">
        <v>15</v>
      </c>
      <c r="M71" s="158">
        <f>G71*(1+L71/100)</f>
        <v>0</v>
      </c>
      <c r="N71" s="157">
        <v>2.1000000000000001E-4</v>
      </c>
      <c r="O71" s="157">
        <f>ROUND(E71*N71,2)</f>
        <v>0.01</v>
      </c>
      <c r="P71" s="157">
        <v>0</v>
      </c>
      <c r="Q71" s="157">
        <f>ROUND(E71*P71,2)</f>
        <v>0</v>
      </c>
      <c r="R71" s="158"/>
      <c r="S71" s="158" t="s">
        <v>139</v>
      </c>
      <c r="T71" s="158" t="s">
        <v>139</v>
      </c>
      <c r="U71" s="158">
        <v>9.5000000000000001E-2</v>
      </c>
      <c r="V71" s="158">
        <f>ROUND(E71*U71,2)</f>
        <v>3.42</v>
      </c>
      <c r="W71" s="158"/>
      <c r="X71" s="158" t="s">
        <v>131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212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>
      <c r="A72" s="154"/>
      <c r="B72" s="155"/>
      <c r="C72" s="177" t="s">
        <v>446</v>
      </c>
      <c r="D72" s="160"/>
      <c r="E72" s="161">
        <v>28.580749999999998</v>
      </c>
      <c r="F72" s="158"/>
      <c r="G72" s="158"/>
      <c r="H72" s="158"/>
      <c r="I72" s="158"/>
      <c r="J72" s="158"/>
      <c r="K72" s="158"/>
      <c r="L72" s="158"/>
      <c r="M72" s="158"/>
      <c r="N72" s="157"/>
      <c r="O72" s="157"/>
      <c r="P72" s="157"/>
      <c r="Q72" s="157"/>
      <c r="R72" s="158"/>
      <c r="S72" s="158"/>
      <c r="T72" s="158"/>
      <c r="U72" s="158"/>
      <c r="V72" s="158"/>
      <c r="W72" s="158"/>
      <c r="X72" s="158"/>
      <c r="Y72" s="147"/>
      <c r="Z72" s="147"/>
      <c r="AA72" s="147"/>
      <c r="AB72" s="147"/>
      <c r="AC72" s="147"/>
      <c r="AD72" s="147"/>
      <c r="AE72" s="147"/>
      <c r="AF72" s="147"/>
      <c r="AG72" s="147" t="s">
        <v>141</v>
      </c>
      <c r="AH72" s="147">
        <v>5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>
      <c r="A73" s="154"/>
      <c r="B73" s="155"/>
      <c r="C73" s="177" t="s">
        <v>483</v>
      </c>
      <c r="D73" s="160"/>
      <c r="E73" s="161">
        <v>7.4572000000000003</v>
      </c>
      <c r="F73" s="158"/>
      <c r="G73" s="158"/>
      <c r="H73" s="158"/>
      <c r="I73" s="158"/>
      <c r="J73" s="158"/>
      <c r="K73" s="158"/>
      <c r="L73" s="158"/>
      <c r="M73" s="158"/>
      <c r="N73" s="157"/>
      <c r="O73" s="157"/>
      <c r="P73" s="157"/>
      <c r="Q73" s="157"/>
      <c r="R73" s="158"/>
      <c r="S73" s="158"/>
      <c r="T73" s="158"/>
      <c r="U73" s="158"/>
      <c r="V73" s="158"/>
      <c r="W73" s="158"/>
      <c r="X73" s="158"/>
      <c r="Y73" s="147"/>
      <c r="Z73" s="147"/>
      <c r="AA73" s="147"/>
      <c r="AB73" s="147"/>
      <c r="AC73" s="147"/>
      <c r="AD73" s="147"/>
      <c r="AE73" s="147"/>
      <c r="AF73" s="147"/>
      <c r="AG73" s="147" t="s">
        <v>141</v>
      </c>
      <c r="AH73" s="147">
        <v>5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ht="20.399999999999999" outlineLevel="1">
      <c r="A74" s="168">
        <v>23</v>
      </c>
      <c r="B74" s="169" t="s">
        <v>214</v>
      </c>
      <c r="C74" s="176" t="s">
        <v>215</v>
      </c>
      <c r="D74" s="170" t="s">
        <v>138</v>
      </c>
      <c r="E74" s="171">
        <v>36.037950000000002</v>
      </c>
      <c r="F74" s="172"/>
      <c r="G74" s="173">
        <f>ROUND(E74*F74,2)</f>
        <v>0</v>
      </c>
      <c r="H74" s="159"/>
      <c r="I74" s="158">
        <f>ROUND(E74*H74,2)</f>
        <v>0</v>
      </c>
      <c r="J74" s="159"/>
      <c r="K74" s="158">
        <f>ROUND(E74*J74,2)</f>
        <v>0</v>
      </c>
      <c r="L74" s="158">
        <v>15</v>
      </c>
      <c r="M74" s="158">
        <f>G74*(1+L74/100)</f>
        <v>0</v>
      </c>
      <c r="N74" s="157">
        <v>3.3999999999999998E-3</v>
      </c>
      <c r="O74" s="157">
        <f>ROUND(E74*N74,2)</f>
        <v>0.12</v>
      </c>
      <c r="P74" s="157">
        <v>0</v>
      </c>
      <c r="Q74" s="157">
        <f>ROUND(E74*P74,2)</f>
        <v>0</v>
      </c>
      <c r="R74" s="158"/>
      <c r="S74" s="158" t="s">
        <v>139</v>
      </c>
      <c r="T74" s="158" t="s">
        <v>139</v>
      </c>
      <c r="U74" s="158">
        <v>0.38500000000000001</v>
      </c>
      <c r="V74" s="158">
        <f>ROUND(E74*U74,2)</f>
        <v>13.87</v>
      </c>
      <c r="W74" s="158"/>
      <c r="X74" s="158" t="s">
        <v>131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212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>
      <c r="A75" s="154"/>
      <c r="B75" s="155"/>
      <c r="C75" s="177" t="s">
        <v>484</v>
      </c>
      <c r="D75" s="160"/>
      <c r="E75" s="161">
        <v>36.037950000000002</v>
      </c>
      <c r="F75" s="158"/>
      <c r="G75" s="158"/>
      <c r="H75" s="158"/>
      <c r="I75" s="158"/>
      <c r="J75" s="158"/>
      <c r="K75" s="158"/>
      <c r="L75" s="158"/>
      <c r="M75" s="158"/>
      <c r="N75" s="157"/>
      <c r="O75" s="157"/>
      <c r="P75" s="157"/>
      <c r="Q75" s="157"/>
      <c r="R75" s="158"/>
      <c r="S75" s="158"/>
      <c r="T75" s="158"/>
      <c r="U75" s="158"/>
      <c r="V75" s="158"/>
      <c r="W75" s="158"/>
      <c r="X75" s="158"/>
      <c r="Y75" s="147"/>
      <c r="Z75" s="147"/>
      <c r="AA75" s="147"/>
      <c r="AB75" s="147"/>
      <c r="AC75" s="147"/>
      <c r="AD75" s="147"/>
      <c r="AE75" s="147"/>
      <c r="AF75" s="147"/>
      <c r="AG75" s="147" t="s">
        <v>141</v>
      </c>
      <c r="AH75" s="147">
        <v>5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ht="20.399999999999999" outlineLevel="1">
      <c r="A76" s="168">
        <v>24</v>
      </c>
      <c r="B76" s="169" t="s">
        <v>217</v>
      </c>
      <c r="C76" s="176" t="s">
        <v>218</v>
      </c>
      <c r="D76" s="170" t="s">
        <v>144</v>
      </c>
      <c r="E76" s="171">
        <v>37.286000000000001</v>
      </c>
      <c r="F76" s="172"/>
      <c r="G76" s="173">
        <f>ROUND(E76*F76,2)</f>
        <v>0</v>
      </c>
      <c r="H76" s="159"/>
      <c r="I76" s="158">
        <f>ROUND(E76*H76,2)</f>
        <v>0</v>
      </c>
      <c r="J76" s="159"/>
      <c r="K76" s="158">
        <f>ROUND(E76*J76,2)</f>
        <v>0</v>
      </c>
      <c r="L76" s="158">
        <v>15</v>
      </c>
      <c r="M76" s="158">
        <f>G76*(1+L76/100)</f>
        <v>0</v>
      </c>
      <c r="N76" s="157">
        <v>2.9E-4</v>
      </c>
      <c r="O76" s="157">
        <f>ROUND(E76*N76,2)</f>
        <v>0.01</v>
      </c>
      <c r="P76" s="157">
        <v>0</v>
      </c>
      <c r="Q76" s="157">
        <f>ROUND(E76*P76,2)</f>
        <v>0</v>
      </c>
      <c r="R76" s="158"/>
      <c r="S76" s="158" t="s">
        <v>139</v>
      </c>
      <c r="T76" s="158" t="s">
        <v>139</v>
      </c>
      <c r="U76" s="158">
        <v>0.11</v>
      </c>
      <c r="V76" s="158">
        <f>ROUND(E76*U76,2)</f>
        <v>4.0999999999999996</v>
      </c>
      <c r="W76" s="158"/>
      <c r="X76" s="158" t="s">
        <v>131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212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>
      <c r="A77" s="154"/>
      <c r="B77" s="155"/>
      <c r="C77" s="177" t="s">
        <v>485</v>
      </c>
      <c r="D77" s="160"/>
      <c r="E77" s="161">
        <v>37.286000000000001</v>
      </c>
      <c r="F77" s="158"/>
      <c r="G77" s="158"/>
      <c r="H77" s="158"/>
      <c r="I77" s="158"/>
      <c r="J77" s="158"/>
      <c r="K77" s="158"/>
      <c r="L77" s="158"/>
      <c r="M77" s="158"/>
      <c r="N77" s="157"/>
      <c r="O77" s="157"/>
      <c r="P77" s="157"/>
      <c r="Q77" s="157"/>
      <c r="R77" s="158"/>
      <c r="S77" s="158"/>
      <c r="T77" s="158"/>
      <c r="U77" s="158"/>
      <c r="V77" s="158"/>
      <c r="W77" s="158"/>
      <c r="X77" s="158"/>
      <c r="Y77" s="147"/>
      <c r="Z77" s="147"/>
      <c r="AA77" s="147"/>
      <c r="AB77" s="147"/>
      <c r="AC77" s="147"/>
      <c r="AD77" s="147"/>
      <c r="AE77" s="147"/>
      <c r="AF77" s="147"/>
      <c r="AG77" s="147" t="s">
        <v>141</v>
      </c>
      <c r="AH77" s="147">
        <v>5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ht="20.399999999999999" outlineLevel="1">
      <c r="A78" s="168">
        <v>25</v>
      </c>
      <c r="B78" s="169" t="s">
        <v>486</v>
      </c>
      <c r="C78" s="176" t="s">
        <v>487</v>
      </c>
      <c r="D78" s="170" t="s">
        <v>158</v>
      </c>
      <c r="E78" s="171">
        <v>12</v>
      </c>
      <c r="F78" s="172"/>
      <c r="G78" s="173">
        <f>ROUND(E78*F78,2)</f>
        <v>0</v>
      </c>
      <c r="H78" s="159"/>
      <c r="I78" s="158">
        <f>ROUND(E78*H78,2)</f>
        <v>0</v>
      </c>
      <c r="J78" s="159"/>
      <c r="K78" s="158">
        <f>ROUND(E78*J78,2)</f>
        <v>0</v>
      </c>
      <c r="L78" s="158">
        <v>15</v>
      </c>
      <c r="M78" s="158">
        <f>G78*(1+L78/100)</f>
        <v>0</v>
      </c>
      <c r="N78" s="157">
        <v>1.1E-4</v>
      </c>
      <c r="O78" s="157">
        <f>ROUND(E78*N78,2)</f>
        <v>0</v>
      </c>
      <c r="P78" s="157">
        <v>0</v>
      </c>
      <c r="Q78" s="157">
        <f>ROUND(E78*P78,2)</f>
        <v>0</v>
      </c>
      <c r="R78" s="158"/>
      <c r="S78" s="158" t="s">
        <v>139</v>
      </c>
      <c r="T78" s="158" t="s">
        <v>139</v>
      </c>
      <c r="U78" s="158">
        <v>6.7000000000000004E-2</v>
      </c>
      <c r="V78" s="158">
        <f>ROUND(E78*U78,2)</f>
        <v>0.8</v>
      </c>
      <c r="W78" s="158"/>
      <c r="X78" s="158" t="s">
        <v>131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212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>
      <c r="A79" s="154"/>
      <c r="B79" s="155"/>
      <c r="C79" s="177" t="s">
        <v>488</v>
      </c>
      <c r="D79" s="160"/>
      <c r="E79" s="161">
        <v>4</v>
      </c>
      <c r="F79" s="158"/>
      <c r="G79" s="158"/>
      <c r="H79" s="158"/>
      <c r="I79" s="158"/>
      <c r="J79" s="158"/>
      <c r="K79" s="158"/>
      <c r="L79" s="158"/>
      <c r="M79" s="158"/>
      <c r="N79" s="157"/>
      <c r="O79" s="157"/>
      <c r="P79" s="157"/>
      <c r="Q79" s="157"/>
      <c r="R79" s="158"/>
      <c r="S79" s="158"/>
      <c r="T79" s="158"/>
      <c r="U79" s="158"/>
      <c r="V79" s="158"/>
      <c r="W79" s="158"/>
      <c r="X79" s="158"/>
      <c r="Y79" s="147"/>
      <c r="Z79" s="147"/>
      <c r="AA79" s="147"/>
      <c r="AB79" s="147"/>
      <c r="AC79" s="147"/>
      <c r="AD79" s="147"/>
      <c r="AE79" s="147"/>
      <c r="AF79" s="147"/>
      <c r="AG79" s="147" t="s">
        <v>141</v>
      </c>
      <c r="AH79" s="147">
        <v>0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>
      <c r="A80" s="154"/>
      <c r="B80" s="155"/>
      <c r="C80" s="177" t="s">
        <v>489</v>
      </c>
      <c r="D80" s="160"/>
      <c r="E80" s="161">
        <v>4</v>
      </c>
      <c r="F80" s="158"/>
      <c r="G80" s="158"/>
      <c r="H80" s="158"/>
      <c r="I80" s="158"/>
      <c r="J80" s="158"/>
      <c r="K80" s="158"/>
      <c r="L80" s="158"/>
      <c r="M80" s="158"/>
      <c r="N80" s="157"/>
      <c r="O80" s="157"/>
      <c r="P80" s="157"/>
      <c r="Q80" s="157"/>
      <c r="R80" s="158"/>
      <c r="S80" s="158"/>
      <c r="T80" s="158"/>
      <c r="U80" s="158"/>
      <c r="V80" s="158"/>
      <c r="W80" s="158"/>
      <c r="X80" s="158"/>
      <c r="Y80" s="147"/>
      <c r="Z80" s="147"/>
      <c r="AA80" s="147"/>
      <c r="AB80" s="147"/>
      <c r="AC80" s="147"/>
      <c r="AD80" s="147"/>
      <c r="AE80" s="147"/>
      <c r="AF80" s="147"/>
      <c r="AG80" s="147" t="s">
        <v>141</v>
      </c>
      <c r="AH80" s="147">
        <v>0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>
      <c r="A81" s="154"/>
      <c r="B81" s="155"/>
      <c r="C81" s="177" t="s">
        <v>490</v>
      </c>
      <c r="D81" s="160"/>
      <c r="E81" s="161">
        <v>4</v>
      </c>
      <c r="F81" s="158"/>
      <c r="G81" s="158"/>
      <c r="H81" s="158"/>
      <c r="I81" s="158"/>
      <c r="J81" s="158"/>
      <c r="K81" s="158"/>
      <c r="L81" s="158"/>
      <c r="M81" s="158"/>
      <c r="N81" s="157"/>
      <c r="O81" s="157"/>
      <c r="P81" s="157"/>
      <c r="Q81" s="157"/>
      <c r="R81" s="158"/>
      <c r="S81" s="158"/>
      <c r="T81" s="158"/>
      <c r="U81" s="158"/>
      <c r="V81" s="158"/>
      <c r="W81" s="158"/>
      <c r="X81" s="158"/>
      <c r="Y81" s="147"/>
      <c r="Z81" s="147"/>
      <c r="AA81" s="147"/>
      <c r="AB81" s="147"/>
      <c r="AC81" s="147"/>
      <c r="AD81" s="147"/>
      <c r="AE81" s="147"/>
      <c r="AF81" s="147"/>
      <c r="AG81" s="147" t="s">
        <v>141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ht="20.399999999999999" outlineLevel="1">
      <c r="A82" s="168">
        <v>26</v>
      </c>
      <c r="B82" s="169" t="s">
        <v>491</v>
      </c>
      <c r="C82" s="176" t="s">
        <v>492</v>
      </c>
      <c r="D82" s="170" t="s">
        <v>144</v>
      </c>
      <c r="E82" s="171">
        <v>2.4</v>
      </c>
      <c r="F82" s="172"/>
      <c r="G82" s="173">
        <f>ROUND(E82*F82,2)</f>
        <v>0</v>
      </c>
      <c r="H82" s="159"/>
      <c r="I82" s="158">
        <f>ROUND(E82*H82,2)</f>
        <v>0</v>
      </c>
      <c r="J82" s="159"/>
      <c r="K82" s="158">
        <f>ROUND(E82*J82,2)</f>
        <v>0</v>
      </c>
      <c r="L82" s="158">
        <v>15</v>
      </c>
      <c r="M82" s="158">
        <f>G82*(1+L82/100)</f>
        <v>0</v>
      </c>
      <c r="N82" s="157">
        <v>2.9E-4</v>
      </c>
      <c r="O82" s="157">
        <f>ROUND(E82*N82,2)</f>
        <v>0</v>
      </c>
      <c r="P82" s="157">
        <v>0</v>
      </c>
      <c r="Q82" s="157">
        <f>ROUND(E82*P82,2)</f>
        <v>0</v>
      </c>
      <c r="R82" s="158"/>
      <c r="S82" s="158" t="s">
        <v>139</v>
      </c>
      <c r="T82" s="158" t="s">
        <v>139</v>
      </c>
      <c r="U82" s="158">
        <v>0.14000000000000001</v>
      </c>
      <c r="V82" s="158">
        <f>ROUND(E82*U82,2)</f>
        <v>0.34</v>
      </c>
      <c r="W82" s="158"/>
      <c r="X82" s="158" t="s">
        <v>131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212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>
      <c r="A83" s="154"/>
      <c r="B83" s="155"/>
      <c r="C83" s="177" t="s">
        <v>493</v>
      </c>
      <c r="D83" s="160"/>
      <c r="E83" s="161">
        <v>0.8</v>
      </c>
      <c r="F83" s="158"/>
      <c r="G83" s="158"/>
      <c r="H83" s="158"/>
      <c r="I83" s="158"/>
      <c r="J83" s="158"/>
      <c r="K83" s="158"/>
      <c r="L83" s="158"/>
      <c r="M83" s="158"/>
      <c r="N83" s="157"/>
      <c r="O83" s="157"/>
      <c r="P83" s="157"/>
      <c r="Q83" s="157"/>
      <c r="R83" s="158"/>
      <c r="S83" s="158"/>
      <c r="T83" s="158"/>
      <c r="U83" s="158"/>
      <c r="V83" s="158"/>
      <c r="W83" s="158"/>
      <c r="X83" s="158"/>
      <c r="Y83" s="147"/>
      <c r="Z83" s="147"/>
      <c r="AA83" s="147"/>
      <c r="AB83" s="147"/>
      <c r="AC83" s="147"/>
      <c r="AD83" s="147"/>
      <c r="AE83" s="147"/>
      <c r="AF83" s="147"/>
      <c r="AG83" s="147" t="s">
        <v>141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>
      <c r="A84" s="154"/>
      <c r="B84" s="155"/>
      <c r="C84" s="177" t="s">
        <v>494</v>
      </c>
      <c r="D84" s="160"/>
      <c r="E84" s="161">
        <v>0.8</v>
      </c>
      <c r="F84" s="158"/>
      <c r="G84" s="158"/>
      <c r="H84" s="158"/>
      <c r="I84" s="158"/>
      <c r="J84" s="158"/>
      <c r="K84" s="158"/>
      <c r="L84" s="158"/>
      <c r="M84" s="158"/>
      <c r="N84" s="157"/>
      <c r="O84" s="157"/>
      <c r="P84" s="157"/>
      <c r="Q84" s="157"/>
      <c r="R84" s="158"/>
      <c r="S84" s="158"/>
      <c r="T84" s="158"/>
      <c r="U84" s="158"/>
      <c r="V84" s="158"/>
      <c r="W84" s="158"/>
      <c r="X84" s="158"/>
      <c r="Y84" s="147"/>
      <c r="Z84" s="147"/>
      <c r="AA84" s="147"/>
      <c r="AB84" s="147"/>
      <c r="AC84" s="147"/>
      <c r="AD84" s="147"/>
      <c r="AE84" s="147"/>
      <c r="AF84" s="147"/>
      <c r="AG84" s="147" t="s">
        <v>141</v>
      </c>
      <c r="AH84" s="147">
        <v>0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>
      <c r="A85" s="154"/>
      <c r="B85" s="155"/>
      <c r="C85" s="177" t="s">
        <v>495</v>
      </c>
      <c r="D85" s="160"/>
      <c r="E85" s="161">
        <v>0.8</v>
      </c>
      <c r="F85" s="158"/>
      <c r="G85" s="158"/>
      <c r="H85" s="158"/>
      <c r="I85" s="158"/>
      <c r="J85" s="158"/>
      <c r="K85" s="158"/>
      <c r="L85" s="158"/>
      <c r="M85" s="158"/>
      <c r="N85" s="157"/>
      <c r="O85" s="157"/>
      <c r="P85" s="157"/>
      <c r="Q85" s="157"/>
      <c r="R85" s="158"/>
      <c r="S85" s="158"/>
      <c r="T85" s="158"/>
      <c r="U85" s="158"/>
      <c r="V85" s="158"/>
      <c r="W85" s="158"/>
      <c r="X85" s="158"/>
      <c r="Y85" s="147"/>
      <c r="Z85" s="147"/>
      <c r="AA85" s="147"/>
      <c r="AB85" s="147"/>
      <c r="AC85" s="147"/>
      <c r="AD85" s="147"/>
      <c r="AE85" s="147"/>
      <c r="AF85" s="147"/>
      <c r="AG85" s="147" t="s">
        <v>141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>
      <c r="A86" s="154">
        <v>27</v>
      </c>
      <c r="B86" s="155" t="s">
        <v>496</v>
      </c>
      <c r="C86" s="178" t="s">
        <v>497</v>
      </c>
      <c r="D86" s="156" t="s">
        <v>0</v>
      </c>
      <c r="E86" s="174"/>
      <c r="F86" s="159"/>
      <c r="G86" s="158">
        <f>ROUND(E86*F86,2)</f>
        <v>0</v>
      </c>
      <c r="H86" s="159"/>
      <c r="I86" s="158">
        <f>ROUND(E86*H86,2)</f>
        <v>0</v>
      </c>
      <c r="J86" s="159"/>
      <c r="K86" s="158">
        <f>ROUND(E86*J86,2)</f>
        <v>0</v>
      </c>
      <c r="L86" s="158">
        <v>15</v>
      </c>
      <c r="M86" s="158">
        <f>G86*(1+L86/100)</f>
        <v>0</v>
      </c>
      <c r="N86" s="157">
        <v>0</v>
      </c>
      <c r="O86" s="157">
        <f>ROUND(E86*N86,2)</f>
        <v>0</v>
      </c>
      <c r="P86" s="157">
        <v>0</v>
      </c>
      <c r="Q86" s="157">
        <f>ROUND(E86*P86,2)</f>
        <v>0</v>
      </c>
      <c r="R86" s="158"/>
      <c r="S86" s="158" t="s">
        <v>139</v>
      </c>
      <c r="T86" s="158" t="s">
        <v>139</v>
      </c>
      <c r="U86" s="158">
        <v>0</v>
      </c>
      <c r="V86" s="158">
        <f>ROUND(E86*U86,2)</f>
        <v>0</v>
      </c>
      <c r="W86" s="158"/>
      <c r="X86" s="158" t="s">
        <v>208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209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>
      <c r="A87" s="150" t="s">
        <v>124</v>
      </c>
      <c r="B87" s="151" t="s">
        <v>86</v>
      </c>
      <c r="C87" s="175" t="s">
        <v>87</v>
      </c>
      <c r="D87" s="164"/>
      <c r="E87" s="165"/>
      <c r="F87" s="166"/>
      <c r="G87" s="167">
        <f>SUMIF(AG88:AG89,"&lt;&gt;NOR",G88:G89)</f>
        <v>0</v>
      </c>
      <c r="H87" s="163"/>
      <c r="I87" s="163">
        <f>SUM(I88:I89)</f>
        <v>0</v>
      </c>
      <c r="J87" s="163"/>
      <c r="K87" s="163">
        <f>SUM(K88:K89)</f>
        <v>0</v>
      </c>
      <c r="L87" s="163"/>
      <c r="M87" s="163">
        <f>SUM(M88:M89)</f>
        <v>0</v>
      </c>
      <c r="N87" s="162"/>
      <c r="O87" s="162">
        <f>SUM(O88:O89)</f>
        <v>0.11</v>
      </c>
      <c r="P87" s="162"/>
      <c r="Q87" s="162">
        <f>SUM(Q88:Q89)</f>
        <v>0</v>
      </c>
      <c r="R87" s="163"/>
      <c r="S87" s="163"/>
      <c r="T87" s="163"/>
      <c r="U87" s="163"/>
      <c r="V87" s="163">
        <f>SUM(V88:V89)</f>
        <v>24.5</v>
      </c>
      <c r="W87" s="163"/>
      <c r="X87" s="163"/>
      <c r="AG87" t="s">
        <v>125</v>
      </c>
    </row>
    <row r="88" spans="1:60" outlineLevel="1">
      <c r="A88" s="168">
        <v>28</v>
      </c>
      <c r="B88" s="169" t="s">
        <v>498</v>
      </c>
      <c r="C88" s="176" t="s">
        <v>499</v>
      </c>
      <c r="D88" s="170" t="s">
        <v>144</v>
      </c>
      <c r="E88" s="171">
        <v>24.85</v>
      </c>
      <c r="F88" s="172"/>
      <c r="G88" s="173">
        <f>ROUND(E88*F88,2)</f>
        <v>0</v>
      </c>
      <c r="H88" s="159"/>
      <c r="I88" s="158">
        <f>ROUND(E88*H88,2)</f>
        <v>0</v>
      </c>
      <c r="J88" s="159"/>
      <c r="K88" s="158">
        <f>ROUND(E88*J88,2)</f>
        <v>0</v>
      </c>
      <c r="L88" s="158">
        <v>15</v>
      </c>
      <c r="M88" s="158">
        <f>G88*(1+L88/100)</f>
        <v>0</v>
      </c>
      <c r="N88" s="157">
        <v>4.3499999999999997E-3</v>
      </c>
      <c r="O88" s="157">
        <f>ROUND(E88*N88,2)</f>
        <v>0.11</v>
      </c>
      <c r="P88" s="157">
        <v>0</v>
      </c>
      <c r="Q88" s="157">
        <f>ROUND(E88*P88,2)</f>
        <v>0</v>
      </c>
      <c r="R88" s="158"/>
      <c r="S88" s="158" t="s">
        <v>139</v>
      </c>
      <c r="T88" s="158" t="s">
        <v>139</v>
      </c>
      <c r="U88" s="158">
        <v>0.98611000000000004</v>
      </c>
      <c r="V88" s="158">
        <f>ROUND(E88*U88,2)</f>
        <v>24.5</v>
      </c>
      <c r="W88" s="158"/>
      <c r="X88" s="158" t="s">
        <v>186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187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>
      <c r="A89" s="154"/>
      <c r="B89" s="155"/>
      <c r="C89" s="177" t="s">
        <v>500</v>
      </c>
      <c r="D89" s="160"/>
      <c r="E89" s="161">
        <v>24.85</v>
      </c>
      <c r="F89" s="158"/>
      <c r="G89" s="158"/>
      <c r="H89" s="158"/>
      <c r="I89" s="158"/>
      <c r="J89" s="158"/>
      <c r="K89" s="158"/>
      <c r="L89" s="158"/>
      <c r="M89" s="158"/>
      <c r="N89" s="157"/>
      <c r="O89" s="157"/>
      <c r="P89" s="157"/>
      <c r="Q89" s="157"/>
      <c r="R89" s="158"/>
      <c r="S89" s="158"/>
      <c r="T89" s="158"/>
      <c r="U89" s="158"/>
      <c r="V89" s="158"/>
      <c r="W89" s="158"/>
      <c r="X89" s="158"/>
      <c r="Y89" s="147"/>
      <c r="Z89" s="147"/>
      <c r="AA89" s="147"/>
      <c r="AB89" s="147"/>
      <c r="AC89" s="147"/>
      <c r="AD89" s="147"/>
      <c r="AE89" s="147"/>
      <c r="AF89" s="147"/>
      <c r="AG89" s="147" t="s">
        <v>141</v>
      </c>
      <c r="AH89" s="147">
        <v>5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>
      <c r="A90" s="150" t="s">
        <v>124</v>
      </c>
      <c r="B90" s="151" t="s">
        <v>88</v>
      </c>
      <c r="C90" s="175" t="s">
        <v>89</v>
      </c>
      <c r="D90" s="164"/>
      <c r="E90" s="165"/>
      <c r="F90" s="166"/>
      <c r="G90" s="167">
        <f>SUMIF(AG91:AG93,"&lt;&gt;NOR",G91:G93)</f>
        <v>0</v>
      </c>
      <c r="H90" s="163"/>
      <c r="I90" s="163">
        <f>SUM(I91:I93)</f>
        <v>0</v>
      </c>
      <c r="J90" s="163"/>
      <c r="K90" s="163">
        <f>SUM(K91:K93)</f>
        <v>0</v>
      </c>
      <c r="L90" s="163"/>
      <c r="M90" s="163">
        <f>SUM(M91:M93)</f>
        <v>0</v>
      </c>
      <c r="N90" s="162"/>
      <c r="O90" s="162">
        <f>SUM(O91:O93)</f>
        <v>0.18</v>
      </c>
      <c r="P90" s="162"/>
      <c r="Q90" s="162">
        <f>SUM(Q91:Q93)</f>
        <v>0</v>
      </c>
      <c r="R90" s="163"/>
      <c r="S90" s="163"/>
      <c r="T90" s="163"/>
      <c r="U90" s="163"/>
      <c r="V90" s="163">
        <f>SUM(V91:V93)</f>
        <v>0</v>
      </c>
      <c r="W90" s="163"/>
      <c r="X90" s="163"/>
      <c r="AG90" t="s">
        <v>125</v>
      </c>
    </row>
    <row r="91" spans="1:60" ht="20.399999999999999" outlineLevel="1">
      <c r="A91" s="168">
        <v>29</v>
      </c>
      <c r="B91" s="169" t="s">
        <v>225</v>
      </c>
      <c r="C91" s="176" t="s">
        <v>226</v>
      </c>
      <c r="D91" s="170" t="s">
        <v>227</v>
      </c>
      <c r="E91" s="171">
        <v>5.25</v>
      </c>
      <c r="F91" s="172"/>
      <c r="G91" s="173">
        <f>ROUND(E91*F91,2)</f>
        <v>0</v>
      </c>
      <c r="H91" s="159"/>
      <c r="I91" s="158">
        <f>ROUND(E91*H91,2)</f>
        <v>0</v>
      </c>
      <c r="J91" s="159"/>
      <c r="K91" s="158">
        <f>ROUND(E91*J91,2)</f>
        <v>0</v>
      </c>
      <c r="L91" s="158">
        <v>15</v>
      </c>
      <c r="M91" s="158">
        <f>G91*(1+L91/100)</f>
        <v>0</v>
      </c>
      <c r="N91" s="157">
        <v>3.5000000000000003E-2</v>
      </c>
      <c r="O91" s="157">
        <f>ROUND(E91*N91,2)</f>
        <v>0.18</v>
      </c>
      <c r="P91" s="157">
        <v>0</v>
      </c>
      <c r="Q91" s="157">
        <f>ROUND(E91*P91,2)</f>
        <v>0</v>
      </c>
      <c r="R91" s="158"/>
      <c r="S91" s="158" t="s">
        <v>129</v>
      </c>
      <c r="T91" s="158" t="s">
        <v>130</v>
      </c>
      <c r="U91" s="158">
        <v>0</v>
      </c>
      <c r="V91" s="158">
        <f>ROUND(E91*U91,2)</f>
        <v>0</v>
      </c>
      <c r="W91" s="158"/>
      <c r="X91" s="158" t="s">
        <v>131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132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>
      <c r="A92" s="154"/>
      <c r="B92" s="155"/>
      <c r="C92" s="177" t="s">
        <v>501</v>
      </c>
      <c r="D92" s="160"/>
      <c r="E92" s="161">
        <v>5.25</v>
      </c>
      <c r="F92" s="158"/>
      <c r="G92" s="158"/>
      <c r="H92" s="158"/>
      <c r="I92" s="158"/>
      <c r="J92" s="158"/>
      <c r="K92" s="158"/>
      <c r="L92" s="158"/>
      <c r="M92" s="158"/>
      <c r="N92" s="157"/>
      <c r="O92" s="157"/>
      <c r="P92" s="157"/>
      <c r="Q92" s="157"/>
      <c r="R92" s="158"/>
      <c r="S92" s="158"/>
      <c r="T92" s="158"/>
      <c r="U92" s="158"/>
      <c r="V92" s="158"/>
      <c r="W92" s="158"/>
      <c r="X92" s="158"/>
      <c r="Y92" s="147"/>
      <c r="Z92" s="147"/>
      <c r="AA92" s="147"/>
      <c r="AB92" s="147"/>
      <c r="AC92" s="147"/>
      <c r="AD92" s="147"/>
      <c r="AE92" s="147"/>
      <c r="AF92" s="147"/>
      <c r="AG92" s="147" t="s">
        <v>141</v>
      </c>
      <c r="AH92" s="147">
        <v>0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>
      <c r="A93" s="154">
        <v>30</v>
      </c>
      <c r="B93" s="155" t="s">
        <v>502</v>
      </c>
      <c r="C93" s="178" t="s">
        <v>503</v>
      </c>
      <c r="D93" s="156" t="s">
        <v>0</v>
      </c>
      <c r="E93" s="174"/>
      <c r="F93" s="159"/>
      <c r="G93" s="158">
        <f>ROUND(E93*F93,2)</f>
        <v>0</v>
      </c>
      <c r="H93" s="159"/>
      <c r="I93" s="158">
        <f>ROUND(E93*H93,2)</f>
        <v>0</v>
      </c>
      <c r="J93" s="159"/>
      <c r="K93" s="158">
        <f>ROUND(E93*J93,2)</f>
        <v>0</v>
      </c>
      <c r="L93" s="158">
        <v>15</v>
      </c>
      <c r="M93" s="158">
        <f>G93*(1+L93/100)</f>
        <v>0</v>
      </c>
      <c r="N93" s="157">
        <v>0</v>
      </c>
      <c r="O93" s="157">
        <f>ROUND(E93*N93,2)</f>
        <v>0</v>
      </c>
      <c r="P93" s="157">
        <v>0</v>
      </c>
      <c r="Q93" s="157">
        <f>ROUND(E93*P93,2)</f>
        <v>0</v>
      </c>
      <c r="R93" s="158"/>
      <c r="S93" s="158" t="s">
        <v>139</v>
      </c>
      <c r="T93" s="158" t="s">
        <v>139</v>
      </c>
      <c r="U93" s="158">
        <v>0</v>
      </c>
      <c r="V93" s="158">
        <f>ROUND(E93*U93,2)</f>
        <v>0</v>
      </c>
      <c r="W93" s="158"/>
      <c r="X93" s="158" t="s">
        <v>208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209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>
      <c r="A94" s="150" t="s">
        <v>124</v>
      </c>
      <c r="B94" s="151" t="s">
        <v>90</v>
      </c>
      <c r="C94" s="175" t="s">
        <v>91</v>
      </c>
      <c r="D94" s="164"/>
      <c r="E94" s="165"/>
      <c r="F94" s="166"/>
      <c r="G94" s="167">
        <f>SUMIF(AG95:AG109,"&lt;&gt;NOR",G95:G109)</f>
        <v>0</v>
      </c>
      <c r="H94" s="163"/>
      <c r="I94" s="163">
        <f>SUM(I95:I109)</f>
        <v>0</v>
      </c>
      <c r="J94" s="163"/>
      <c r="K94" s="163">
        <f>SUM(K95:K109)</f>
        <v>0</v>
      </c>
      <c r="L94" s="163"/>
      <c r="M94" s="163">
        <f>SUM(M95:M109)</f>
        <v>0</v>
      </c>
      <c r="N94" s="162"/>
      <c r="O94" s="162">
        <f>SUM(O95:O109)</f>
        <v>0.95</v>
      </c>
      <c r="P94" s="162"/>
      <c r="Q94" s="162">
        <f>SUM(Q95:Q109)</f>
        <v>0</v>
      </c>
      <c r="R94" s="163"/>
      <c r="S94" s="163"/>
      <c r="T94" s="163"/>
      <c r="U94" s="163"/>
      <c r="V94" s="163">
        <f>SUM(V95:V109)</f>
        <v>46.900000000000006</v>
      </c>
      <c r="W94" s="163"/>
      <c r="X94" s="163"/>
      <c r="AG94" t="s">
        <v>125</v>
      </c>
    </row>
    <row r="95" spans="1:60" ht="20.399999999999999" outlineLevel="1">
      <c r="A95" s="168">
        <v>31</v>
      </c>
      <c r="B95" s="169" t="s">
        <v>231</v>
      </c>
      <c r="C95" s="176" t="s">
        <v>232</v>
      </c>
      <c r="D95" s="170" t="s">
        <v>138</v>
      </c>
      <c r="E95" s="171">
        <v>36.037950000000002</v>
      </c>
      <c r="F95" s="172"/>
      <c r="G95" s="173">
        <f>ROUND(E95*F95,2)</f>
        <v>0</v>
      </c>
      <c r="H95" s="159"/>
      <c r="I95" s="158">
        <f>ROUND(E95*H95,2)</f>
        <v>0</v>
      </c>
      <c r="J95" s="159"/>
      <c r="K95" s="158">
        <f>ROUND(E95*J95,2)</f>
        <v>0</v>
      </c>
      <c r="L95" s="158">
        <v>15</v>
      </c>
      <c r="M95" s="158">
        <f>G95*(1+L95/100)</f>
        <v>0</v>
      </c>
      <c r="N95" s="157">
        <v>2.1000000000000001E-4</v>
      </c>
      <c r="O95" s="157">
        <f>ROUND(E95*N95,2)</f>
        <v>0.01</v>
      </c>
      <c r="P95" s="157">
        <v>0</v>
      </c>
      <c r="Q95" s="157">
        <f>ROUND(E95*P95,2)</f>
        <v>0</v>
      </c>
      <c r="R95" s="158"/>
      <c r="S95" s="158" t="s">
        <v>139</v>
      </c>
      <c r="T95" s="158" t="s">
        <v>139</v>
      </c>
      <c r="U95" s="158">
        <v>0.05</v>
      </c>
      <c r="V95" s="158">
        <f>ROUND(E95*U95,2)</f>
        <v>1.8</v>
      </c>
      <c r="W95" s="158"/>
      <c r="X95" s="158" t="s">
        <v>131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212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>
      <c r="A96" s="154"/>
      <c r="B96" s="155"/>
      <c r="C96" s="177" t="s">
        <v>446</v>
      </c>
      <c r="D96" s="160"/>
      <c r="E96" s="161">
        <v>28.580749999999998</v>
      </c>
      <c r="F96" s="158"/>
      <c r="G96" s="158"/>
      <c r="H96" s="158"/>
      <c r="I96" s="158"/>
      <c r="J96" s="158"/>
      <c r="K96" s="158"/>
      <c r="L96" s="158"/>
      <c r="M96" s="158"/>
      <c r="N96" s="157"/>
      <c r="O96" s="157"/>
      <c r="P96" s="157"/>
      <c r="Q96" s="157"/>
      <c r="R96" s="158"/>
      <c r="S96" s="158"/>
      <c r="T96" s="158"/>
      <c r="U96" s="158"/>
      <c r="V96" s="158"/>
      <c r="W96" s="158"/>
      <c r="X96" s="158"/>
      <c r="Y96" s="147"/>
      <c r="Z96" s="147"/>
      <c r="AA96" s="147"/>
      <c r="AB96" s="147"/>
      <c r="AC96" s="147"/>
      <c r="AD96" s="147"/>
      <c r="AE96" s="147"/>
      <c r="AF96" s="147"/>
      <c r="AG96" s="147" t="s">
        <v>141</v>
      </c>
      <c r="AH96" s="147">
        <v>5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>
      <c r="A97" s="154"/>
      <c r="B97" s="155"/>
      <c r="C97" s="177" t="s">
        <v>483</v>
      </c>
      <c r="D97" s="160"/>
      <c r="E97" s="161">
        <v>7.4572000000000003</v>
      </c>
      <c r="F97" s="158"/>
      <c r="G97" s="158"/>
      <c r="H97" s="158"/>
      <c r="I97" s="158"/>
      <c r="J97" s="158"/>
      <c r="K97" s="158"/>
      <c r="L97" s="158"/>
      <c r="M97" s="158"/>
      <c r="N97" s="157"/>
      <c r="O97" s="157"/>
      <c r="P97" s="157"/>
      <c r="Q97" s="157"/>
      <c r="R97" s="158"/>
      <c r="S97" s="158"/>
      <c r="T97" s="158"/>
      <c r="U97" s="158"/>
      <c r="V97" s="158"/>
      <c r="W97" s="158"/>
      <c r="X97" s="158"/>
      <c r="Y97" s="147"/>
      <c r="Z97" s="147"/>
      <c r="AA97" s="147"/>
      <c r="AB97" s="147"/>
      <c r="AC97" s="147"/>
      <c r="AD97" s="147"/>
      <c r="AE97" s="147"/>
      <c r="AF97" s="147"/>
      <c r="AG97" s="147" t="s">
        <v>141</v>
      </c>
      <c r="AH97" s="147">
        <v>5</v>
      </c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ht="20.399999999999999" outlineLevel="1">
      <c r="A98" s="168">
        <v>32</v>
      </c>
      <c r="B98" s="169" t="s">
        <v>233</v>
      </c>
      <c r="C98" s="176" t="s">
        <v>234</v>
      </c>
      <c r="D98" s="170" t="s">
        <v>144</v>
      </c>
      <c r="E98" s="171">
        <v>37.286000000000001</v>
      </c>
      <c r="F98" s="172"/>
      <c r="G98" s="173">
        <f>ROUND(E98*F98,2)</f>
        <v>0</v>
      </c>
      <c r="H98" s="159"/>
      <c r="I98" s="158">
        <f>ROUND(E98*H98,2)</f>
        <v>0</v>
      </c>
      <c r="J98" s="159"/>
      <c r="K98" s="158">
        <f>ROUND(E98*J98,2)</f>
        <v>0</v>
      </c>
      <c r="L98" s="158">
        <v>15</v>
      </c>
      <c r="M98" s="158">
        <f>G98*(1+L98/100)</f>
        <v>0</v>
      </c>
      <c r="N98" s="157">
        <v>4.0000000000000002E-4</v>
      </c>
      <c r="O98" s="157">
        <f>ROUND(E98*N98,2)</f>
        <v>0.01</v>
      </c>
      <c r="P98" s="157">
        <v>0</v>
      </c>
      <c r="Q98" s="157">
        <f>ROUND(E98*P98,2)</f>
        <v>0</v>
      </c>
      <c r="R98" s="158"/>
      <c r="S98" s="158" t="s">
        <v>139</v>
      </c>
      <c r="T98" s="158" t="s">
        <v>139</v>
      </c>
      <c r="U98" s="158">
        <v>0.23599999999999999</v>
      </c>
      <c r="V98" s="158">
        <f>ROUND(E98*U98,2)</f>
        <v>8.8000000000000007</v>
      </c>
      <c r="W98" s="158"/>
      <c r="X98" s="158" t="s">
        <v>131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132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>
      <c r="A99" s="154"/>
      <c r="B99" s="155"/>
      <c r="C99" s="177" t="s">
        <v>485</v>
      </c>
      <c r="D99" s="160"/>
      <c r="E99" s="161">
        <v>37.286000000000001</v>
      </c>
      <c r="F99" s="158"/>
      <c r="G99" s="158"/>
      <c r="H99" s="158"/>
      <c r="I99" s="158"/>
      <c r="J99" s="158"/>
      <c r="K99" s="158"/>
      <c r="L99" s="158"/>
      <c r="M99" s="158"/>
      <c r="N99" s="157"/>
      <c r="O99" s="157"/>
      <c r="P99" s="157"/>
      <c r="Q99" s="157"/>
      <c r="R99" s="158"/>
      <c r="S99" s="158"/>
      <c r="T99" s="158"/>
      <c r="U99" s="158"/>
      <c r="V99" s="158"/>
      <c r="W99" s="158"/>
      <c r="X99" s="158"/>
      <c r="Y99" s="147"/>
      <c r="Z99" s="147"/>
      <c r="AA99" s="147"/>
      <c r="AB99" s="147"/>
      <c r="AC99" s="147"/>
      <c r="AD99" s="147"/>
      <c r="AE99" s="147"/>
      <c r="AF99" s="147"/>
      <c r="AG99" s="147" t="s">
        <v>141</v>
      </c>
      <c r="AH99" s="147">
        <v>5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>
      <c r="A100" s="168">
        <v>33</v>
      </c>
      <c r="B100" s="169" t="s">
        <v>236</v>
      </c>
      <c r="C100" s="176" t="s">
        <v>237</v>
      </c>
      <c r="D100" s="170" t="s">
        <v>144</v>
      </c>
      <c r="E100" s="171">
        <v>37.286000000000001</v>
      </c>
      <c r="F100" s="172"/>
      <c r="G100" s="173">
        <f>ROUND(E100*F100,2)</f>
        <v>0</v>
      </c>
      <c r="H100" s="159"/>
      <c r="I100" s="158">
        <f>ROUND(E100*H100,2)</f>
        <v>0</v>
      </c>
      <c r="J100" s="159"/>
      <c r="K100" s="158">
        <f>ROUND(E100*J100,2)</f>
        <v>0</v>
      </c>
      <c r="L100" s="158">
        <v>15</v>
      </c>
      <c r="M100" s="158">
        <f>G100*(1+L100/100)</f>
        <v>0</v>
      </c>
      <c r="N100" s="157">
        <v>0</v>
      </c>
      <c r="O100" s="157">
        <f>ROUND(E100*N100,2)</f>
        <v>0</v>
      </c>
      <c r="P100" s="157">
        <v>0</v>
      </c>
      <c r="Q100" s="157">
        <f>ROUND(E100*P100,2)</f>
        <v>0</v>
      </c>
      <c r="R100" s="158"/>
      <c r="S100" s="158" t="s">
        <v>139</v>
      </c>
      <c r="T100" s="158" t="s">
        <v>139</v>
      </c>
      <c r="U100" s="158">
        <v>0.154</v>
      </c>
      <c r="V100" s="158">
        <f>ROUND(E100*U100,2)</f>
        <v>5.74</v>
      </c>
      <c r="W100" s="158"/>
      <c r="X100" s="158" t="s">
        <v>131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132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>
      <c r="A101" s="154"/>
      <c r="B101" s="155"/>
      <c r="C101" s="177" t="s">
        <v>504</v>
      </c>
      <c r="D101" s="160"/>
      <c r="E101" s="161">
        <v>37.286000000000001</v>
      </c>
      <c r="F101" s="158"/>
      <c r="G101" s="158"/>
      <c r="H101" s="158"/>
      <c r="I101" s="158"/>
      <c r="J101" s="158"/>
      <c r="K101" s="158"/>
      <c r="L101" s="158"/>
      <c r="M101" s="158"/>
      <c r="N101" s="157"/>
      <c r="O101" s="157"/>
      <c r="P101" s="157"/>
      <c r="Q101" s="157"/>
      <c r="R101" s="158"/>
      <c r="S101" s="158"/>
      <c r="T101" s="158"/>
      <c r="U101" s="158"/>
      <c r="V101" s="158"/>
      <c r="W101" s="158"/>
      <c r="X101" s="158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141</v>
      </c>
      <c r="AH101" s="147">
        <v>5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20.399999999999999" outlineLevel="1">
      <c r="A102" s="168">
        <v>34</v>
      </c>
      <c r="B102" s="169" t="s">
        <v>239</v>
      </c>
      <c r="C102" s="176" t="s">
        <v>240</v>
      </c>
      <c r="D102" s="170" t="s">
        <v>138</v>
      </c>
      <c r="E102" s="171">
        <v>28.580749999999998</v>
      </c>
      <c r="F102" s="172"/>
      <c r="G102" s="173">
        <f>ROUND(E102*F102,2)</f>
        <v>0</v>
      </c>
      <c r="H102" s="159"/>
      <c r="I102" s="158">
        <f>ROUND(E102*H102,2)</f>
        <v>0</v>
      </c>
      <c r="J102" s="159"/>
      <c r="K102" s="158">
        <f>ROUND(E102*J102,2)</f>
        <v>0</v>
      </c>
      <c r="L102" s="158">
        <v>15</v>
      </c>
      <c r="M102" s="158">
        <f>G102*(1+L102/100)</f>
        <v>0</v>
      </c>
      <c r="N102" s="157">
        <v>3.2599999999999999E-3</v>
      </c>
      <c r="O102" s="157">
        <f>ROUND(E102*N102,2)</f>
        <v>0.09</v>
      </c>
      <c r="P102" s="157">
        <v>0</v>
      </c>
      <c r="Q102" s="157">
        <f>ROUND(E102*P102,2)</f>
        <v>0</v>
      </c>
      <c r="R102" s="158"/>
      <c r="S102" s="158" t="s">
        <v>139</v>
      </c>
      <c r="T102" s="158" t="s">
        <v>139</v>
      </c>
      <c r="U102" s="158">
        <v>0.97799999999999998</v>
      </c>
      <c r="V102" s="158">
        <f>ROUND(E102*U102,2)</f>
        <v>27.95</v>
      </c>
      <c r="W102" s="158"/>
      <c r="X102" s="158" t="s">
        <v>131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212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>
      <c r="A103" s="154"/>
      <c r="B103" s="155"/>
      <c r="C103" s="177" t="s">
        <v>446</v>
      </c>
      <c r="D103" s="160"/>
      <c r="E103" s="161">
        <v>28.580749999999998</v>
      </c>
      <c r="F103" s="158"/>
      <c r="G103" s="158"/>
      <c r="H103" s="158"/>
      <c r="I103" s="158"/>
      <c r="J103" s="158"/>
      <c r="K103" s="158"/>
      <c r="L103" s="158"/>
      <c r="M103" s="158"/>
      <c r="N103" s="157"/>
      <c r="O103" s="157"/>
      <c r="P103" s="157"/>
      <c r="Q103" s="157"/>
      <c r="R103" s="158"/>
      <c r="S103" s="158"/>
      <c r="T103" s="158"/>
      <c r="U103" s="158"/>
      <c r="V103" s="158"/>
      <c r="W103" s="158"/>
      <c r="X103" s="158"/>
      <c r="Y103" s="147"/>
      <c r="Z103" s="147"/>
      <c r="AA103" s="147"/>
      <c r="AB103" s="147"/>
      <c r="AC103" s="147"/>
      <c r="AD103" s="147"/>
      <c r="AE103" s="147"/>
      <c r="AF103" s="147"/>
      <c r="AG103" s="147" t="s">
        <v>141</v>
      </c>
      <c r="AH103" s="147">
        <v>5</v>
      </c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>
      <c r="A104" s="168">
        <v>35</v>
      </c>
      <c r="B104" s="169" t="s">
        <v>244</v>
      </c>
      <c r="C104" s="176" t="s">
        <v>245</v>
      </c>
      <c r="D104" s="170" t="s">
        <v>144</v>
      </c>
      <c r="E104" s="171">
        <v>37.286000000000001</v>
      </c>
      <c r="F104" s="172"/>
      <c r="G104" s="173">
        <f>ROUND(E104*F104,2)</f>
        <v>0</v>
      </c>
      <c r="H104" s="159"/>
      <c r="I104" s="158">
        <f>ROUND(E104*H104,2)</f>
        <v>0</v>
      </c>
      <c r="J104" s="159"/>
      <c r="K104" s="158">
        <f>ROUND(E104*J104,2)</f>
        <v>0</v>
      </c>
      <c r="L104" s="158">
        <v>15</v>
      </c>
      <c r="M104" s="158">
        <f>G104*(1+L104/100)</f>
        <v>0</v>
      </c>
      <c r="N104" s="157">
        <v>4.0000000000000003E-5</v>
      </c>
      <c r="O104" s="157">
        <f>ROUND(E104*N104,2)</f>
        <v>0</v>
      </c>
      <c r="P104" s="157">
        <v>0</v>
      </c>
      <c r="Q104" s="157">
        <f>ROUND(E104*P104,2)</f>
        <v>0</v>
      </c>
      <c r="R104" s="158"/>
      <c r="S104" s="158" t="s">
        <v>139</v>
      </c>
      <c r="T104" s="158" t="s">
        <v>139</v>
      </c>
      <c r="U104" s="158">
        <v>7.0000000000000007E-2</v>
      </c>
      <c r="V104" s="158">
        <f>ROUND(E104*U104,2)</f>
        <v>2.61</v>
      </c>
      <c r="W104" s="158"/>
      <c r="X104" s="158" t="s">
        <v>131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212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>
      <c r="A105" s="154"/>
      <c r="B105" s="155"/>
      <c r="C105" s="177" t="s">
        <v>504</v>
      </c>
      <c r="D105" s="160"/>
      <c r="E105" s="161">
        <v>37.286000000000001</v>
      </c>
      <c r="F105" s="158"/>
      <c r="G105" s="158"/>
      <c r="H105" s="158"/>
      <c r="I105" s="158"/>
      <c r="J105" s="158"/>
      <c r="K105" s="158"/>
      <c r="L105" s="158"/>
      <c r="M105" s="158"/>
      <c r="N105" s="157"/>
      <c r="O105" s="157"/>
      <c r="P105" s="157"/>
      <c r="Q105" s="157"/>
      <c r="R105" s="158"/>
      <c r="S105" s="158"/>
      <c r="T105" s="158"/>
      <c r="U105" s="158"/>
      <c r="V105" s="158"/>
      <c r="W105" s="158"/>
      <c r="X105" s="158"/>
      <c r="Y105" s="147"/>
      <c r="Z105" s="147"/>
      <c r="AA105" s="147"/>
      <c r="AB105" s="147"/>
      <c r="AC105" s="147"/>
      <c r="AD105" s="147"/>
      <c r="AE105" s="147"/>
      <c r="AF105" s="147"/>
      <c r="AG105" s="147" t="s">
        <v>141</v>
      </c>
      <c r="AH105" s="147">
        <v>5</v>
      </c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>
      <c r="A106" s="168">
        <v>36</v>
      </c>
      <c r="B106" s="169" t="s">
        <v>246</v>
      </c>
      <c r="C106" s="176" t="s">
        <v>247</v>
      </c>
      <c r="D106" s="170" t="s">
        <v>138</v>
      </c>
      <c r="E106" s="171">
        <v>43.743209999999998</v>
      </c>
      <c r="F106" s="172"/>
      <c r="G106" s="173">
        <f>ROUND(E106*F106,2)</f>
        <v>0</v>
      </c>
      <c r="H106" s="159"/>
      <c r="I106" s="158">
        <f>ROUND(E106*H106,2)</f>
        <v>0</v>
      </c>
      <c r="J106" s="159"/>
      <c r="K106" s="158">
        <f>ROUND(E106*J106,2)</f>
        <v>0</v>
      </c>
      <c r="L106" s="158">
        <v>15</v>
      </c>
      <c r="M106" s="158">
        <f>G106*(1+L106/100)</f>
        <v>0</v>
      </c>
      <c r="N106" s="157">
        <v>1.9199999999999998E-2</v>
      </c>
      <c r="O106" s="157">
        <f>ROUND(E106*N106,2)</f>
        <v>0.84</v>
      </c>
      <c r="P106" s="157">
        <v>0</v>
      </c>
      <c r="Q106" s="157">
        <f>ROUND(E106*P106,2)</f>
        <v>0</v>
      </c>
      <c r="R106" s="158" t="s">
        <v>248</v>
      </c>
      <c r="S106" s="158" t="s">
        <v>139</v>
      </c>
      <c r="T106" s="158" t="s">
        <v>139</v>
      </c>
      <c r="U106" s="158">
        <v>0</v>
      </c>
      <c r="V106" s="158">
        <f>ROUND(E106*U106,2)</f>
        <v>0</v>
      </c>
      <c r="W106" s="158"/>
      <c r="X106" s="158" t="s">
        <v>249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250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>
      <c r="A107" s="154"/>
      <c r="B107" s="155"/>
      <c r="C107" s="177" t="s">
        <v>505</v>
      </c>
      <c r="D107" s="160"/>
      <c r="E107" s="161">
        <v>12.30438</v>
      </c>
      <c r="F107" s="158"/>
      <c r="G107" s="158"/>
      <c r="H107" s="158"/>
      <c r="I107" s="158"/>
      <c r="J107" s="158"/>
      <c r="K107" s="158"/>
      <c r="L107" s="158"/>
      <c r="M107" s="158"/>
      <c r="N107" s="157"/>
      <c r="O107" s="157"/>
      <c r="P107" s="157"/>
      <c r="Q107" s="157"/>
      <c r="R107" s="158"/>
      <c r="S107" s="158"/>
      <c r="T107" s="158"/>
      <c r="U107" s="158"/>
      <c r="V107" s="158"/>
      <c r="W107" s="158"/>
      <c r="X107" s="158"/>
      <c r="Y107" s="147"/>
      <c r="Z107" s="147"/>
      <c r="AA107" s="147"/>
      <c r="AB107" s="147"/>
      <c r="AC107" s="147"/>
      <c r="AD107" s="147"/>
      <c r="AE107" s="147"/>
      <c r="AF107" s="147"/>
      <c r="AG107" s="147" t="s">
        <v>141</v>
      </c>
      <c r="AH107" s="147">
        <v>5</v>
      </c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>
      <c r="A108" s="154"/>
      <c r="B108" s="155"/>
      <c r="C108" s="177" t="s">
        <v>506</v>
      </c>
      <c r="D108" s="160"/>
      <c r="E108" s="161">
        <v>31.438829999999999</v>
      </c>
      <c r="F108" s="158"/>
      <c r="G108" s="158"/>
      <c r="H108" s="158"/>
      <c r="I108" s="158"/>
      <c r="J108" s="158"/>
      <c r="K108" s="158"/>
      <c r="L108" s="158"/>
      <c r="M108" s="158"/>
      <c r="N108" s="157"/>
      <c r="O108" s="157"/>
      <c r="P108" s="157"/>
      <c r="Q108" s="157"/>
      <c r="R108" s="158"/>
      <c r="S108" s="158"/>
      <c r="T108" s="158"/>
      <c r="U108" s="158"/>
      <c r="V108" s="158"/>
      <c r="W108" s="158"/>
      <c r="X108" s="158"/>
      <c r="Y108" s="147"/>
      <c r="Z108" s="147"/>
      <c r="AA108" s="147"/>
      <c r="AB108" s="147"/>
      <c r="AC108" s="147"/>
      <c r="AD108" s="147"/>
      <c r="AE108" s="147"/>
      <c r="AF108" s="147"/>
      <c r="AG108" s="147" t="s">
        <v>141</v>
      </c>
      <c r="AH108" s="147">
        <v>5</v>
      </c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>
      <c r="A109" s="154">
        <v>37</v>
      </c>
      <c r="B109" s="155" t="s">
        <v>507</v>
      </c>
      <c r="C109" s="178" t="s">
        <v>508</v>
      </c>
      <c r="D109" s="156" t="s">
        <v>0</v>
      </c>
      <c r="E109" s="174"/>
      <c r="F109" s="159"/>
      <c r="G109" s="158">
        <f>ROUND(E109*F109,2)</f>
        <v>0</v>
      </c>
      <c r="H109" s="159"/>
      <c r="I109" s="158">
        <f>ROUND(E109*H109,2)</f>
        <v>0</v>
      </c>
      <c r="J109" s="159"/>
      <c r="K109" s="158">
        <f>ROUND(E109*J109,2)</f>
        <v>0</v>
      </c>
      <c r="L109" s="158">
        <v>15</v>
      </c>
      <c r="M109" s="158">
        <f>G109*(1+L109/100)</f>
        <v>0</v>
      </c>
      <c r="N109" s="157">
        <v>0</v>
      </c>
      <c r="O109" s="157">
        <f>ROUND(E109*N109,2)</f>
        <v>0</v>
      </c>
      <c r="P109" s="157">
        <v>0</v>
      </c>
      <c r="Q109" s="157">
        <f>ROUND(E109*P109,2)</f>
        <v>0</v>
      </c>
      <c r="R109" s="158"/>
      <c r="S109" s="158" t="s">
        <v>139</v>
      </c>
      <c r="T109" s="158" t="s">
        <v>139</v>
      </c>
      <c r="U109" s="158">
        <v>0</v>
      </c>
      <c r="V109" s="158">
        <f>ROUND(E109*U109,2)</f>
        <v>0</v>
      </c>
      <c r="W109" s="158"/>
      <c r="X109" s="158" t="s">
        <v>208</v>
      </c>
      <c r="Y109" s="147"/>
      <c r="Z109" s="147"/>
      <c r="AA109" s="147"/>
      <c r="AB109" s="147"/>
      <c r="AC109" s="147"/>
      <c r="AD109" s="147"/>
      <c r="AE109" s="147"/>
      <c r="AF109" s="147"/>
      <c r="AG109" s="147" t="s">
        <v>209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>
      <c r="A110" s="150" t="s">
        <v>124</v>
      </c>
      <c r="B110" s="151" t="s">
        <v>92</v>
      </c>
      <c r="C110" s="175" t="s">
        <v>93</v>
      </c>
      <c r="D110" s="164"/>
      <c r="E110" s="165"/>
      <c r="F110" s="166"/>
      <c r="G110" s="167">
        <f>SUMIF(AG111:AG111,"&lt;&gt;NOR",G111:G111)</f>
        <v>0</v>
      </c>
      <c r="H110" s="163"/>
      <c r="I110" s="163">
        <f>SUM(I111:I111)</f>
        <v>0</v>
      </c>
      <c r="J110" s="163"/>
      <c r="K110" s="163">
        <f>SUM(K111:K111)</f>
        <v>0</v>
      </c>
      <c r="L110" s="163"/>
      <c r="M110" s="163">
        <f>SUM(M111:M111)</f>
        <v>0</v>
      </c>
      <c r="N110" s="162"/>
      <c r="O110" s="162">
        <f>SUM(O111:O111)</f>
        <v>0</v>
      </c>
      <c r="P110" s="162"/>
      <c r="Q110" s="162">
        <f>SUM(Q111:Q111)</f>
        <v>0</v>
      </c>
      <c r="R110" s="163"/>
      <c r="S110" s="163"/>
      <c r="T110" s="163"/>
      <c r="U110" s="163"/>
      <c r="V110" s="163">
        <f>SUM(V111:V111)</f>
        <v>1.21</v>
      </c>
      <c r="W110" s="163"/>
      <c r="X110" s="163"/>
      <c r="AG110" t="s">
        <v>125</v>
      </c>
    </row>
    <row r="111" spans="1:60" ht="30.6" outlineLevel="1">
      <c r="A111" s="168">
        <v>38</v>
      </c>
      <c r="B111" s="169" t="s">
        <v>509</v>
      </c>
      <c r="C111" s="176" t="s">
        <v>510</v>
      </c>
      <c r="D111" s="170" t="s">
        <v>128</v>
      </c>
      <c r="E111" s="171">
        <v>1</v>
      </c>
      <c r="F111" s="172"/>
      <c r="G111" s="173">
        <f>ROUND(E111*F111,2)</f>
        <v>0</v>
      </c>
      <c r="H111" s="159"/>
      <c r="I111" s="158">
        <f>ROUND(E111*H111,2)</f>
        <v>0</v>
      </c>
      <c r="J111" s="159"/>
      <c r="K111" s="158">
        <f>ROUND(E111*J111,2)</f>
        <v>0</v>
      </c>
      <c r="L111" s="158">
        <v>15</v>
      </c>
      <c r="M111" s="158">
        <f>G111*(1+L111/100)</f>
        <v>0</v>
      </c>
      <c r="N111" s="157">
        <v>7.7999999999999999E-4</v>
      </c>
      <c r="O111" s="157">
        <f>ROUND(E111*N111,2)</f>
        <v>0</v>
      </c>
      <c r="P111" s="157">
        <v>0</v>
      </c>
      <c r="Q111" s="157">
        <f>ROUND(E111*P111,2)</f>
        <v>0</v>
      </c>
      <c r="R111" s="158"/>
      <c r="S111" s="158" t="s">
        <v>139</v>
      </c>
      <c r="T111" s="158" t="s">
        <v>130</v>
      </c>
      <c r="U111" s="158">
        <v>1.206</v>
      </c>
      <c r="V111" s="158">
        <f>ROUND(E111*U111,2)</f>
        <v>1.21</v>
      </c>
      <c r="W111" s="158"/>
      <c r="X111" s="158" t="s">
        <v>186</v>
      </c>
      <c r="Y111" s="147"/>
      <c r="Z111" s="147"/>
      <c r="AA111" s="147"/>
      <c r="AB111" s="147"/>
      <c r="AC111" s="147"/>
      <c r="AD111" s="147"/>
      <c r="AE111" s="147"/>
      <c r="AF111" s="147"/>
      <c r="AG111" s="147" t="s">
        <v>187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>
      <c r="A112" s="150" t="s">
        <v>124</v>
      </c>
      <c r="B112" s="151" t="s">
        <v>94</v>
      </c>
      <c r="C112" s="175" t="s">
        <v>95</v>
      </c>
      <c r="D112" s="164"/>
      <c r="E112" s="165"/>
      <c r="F112" s="166"/>
      <c r="G112" s="167">
        <f>SUMIF(AG113:AG121,"&lt;&gt;NOR",G113:G121)</f>
        <v>0</v>
      </c>
      <c r="H112" s="163"/>
      <c r="I112" s="163">
        <f>SUM(I113:I121)</f>
        <v>0</v>
      </c>
      <c r="J112" s="163"/>
      <c r="K112" s="163">
        <f>SUM(K113:K121)</f>
        <v>0</v>
      </c>
      <c r="L112" s="163"/>
      <c r="M112" s="163">
        <f>SUM(M113:M121)</f>
        <v>0</v>
      </c>
      <c r="N112" s="162"/>
      <c r="O112" s="162">
        <f>SUM(O113:O121)</f>
        <v>0</v>
      </c>
      <c r="P112" s="162"/>
      <c r="Q112" s="162">
        <f>SUM(Q113:Q121)</f>
        <v>0</v>
      </c>
      <c r="R112" s="163"/>
      <c r="S112" s="163"/>
      <c r="T112" s="163"/>
      <c r="U112" s="163"/>
      <c r="V112" s="163">
        <f>SUM(V113:V121)</f>
        <v>21.369999999999997</v>
      </c>
      <c r="W112" s="163"/>
      <c r="X112" s="163"/>
      <c r="AG112" t="s">
        <v>125</v>
      </c>
    </row>
    <row r="113" spans="1:60" outlineLevel="1">
      <c r="A113" s="168">
        <v>39</v>
      </c>
      <c r="B113" s="169" t="s">
        <v>261</v>
      </c>
      <c r="C113" s="176" t="s">
        <v>262</v>
      </c>
      <c r="D113" s="170" t="s">
        <v>207</v>
      </c>
      <c r="E113" s="171">
        <v>9.9277700000000006</v>
      </c>
      <c r="F113" s="172"/>
      <c r="G113" s="173">
        <f t="shared" ref="G113:G121" si="0">ROUND(E113*F113,2)</f>
        <v>0</v>
      </c>
      <c r="H113" s="159"/>
      <c r="I113" s="158">
        <f t="shared" ref="I113:I121" si="1">ROUND(E113*H113,2)</f>
        <v>0</v>
      </c>
      <c r="J113" s="159"/>
      <c r="K113" s="158">
        <f t="shared" ref="K113:K121" si="2">ROUND(E113*J113,2)</f>
        <v>0</v>
      </c>
      <c r="L113" s="158">
        <v>15</v>
      </c>
      <c r="M113" s="158">
        <f t="shared" ref="M113:M121" si="3">G113*(1+L113/100)</f>
        <v>0</v>
      </c>
      <c r="N113" s="157">
        <v>0</v>
      </c>
      <c r="O113" s="157">
        <f t="shared" ref="O113:O121" si="4">ROUND(E113*N113,2)</f>
        <v>0</v>
      </c>
      <c r="P113" s="157">
        <v>0</v>
      </c>
      <c r="Q113" s="157">
        <f t="shared" ref="Q113:Q121" si="5">ROUND(E113*P113,2)</f>
        <v>0</v>
      </c>
      <c r="R113" s="158"/>
      <c r="S113" s="158" t="s">
        <v>139</v>
      </c>
      <c r="T113" s="158" t="s">
        <v>139</v>
      </c>
      <c r="U113" s="158">
        <v>0.94199999999999995</v>
      </c>
      <c r="V113" s="158">
        <f t="shared" ref="V113:V121" si="6">ROUND(E113*U113,2)</f>
        <v>9.35</v>
      </c>
      <c r="W113" s="158"/>
      <c r="X113" s="158" t="s">
        <v>257</v>
      </c>
      <c r="Y113" s="147"/>
      <c r="Z113" s="147"/>
      <c r="AA113" s="147"/>
      <c r="AB113" s="147"/>
      <c r="AC113" s="147"/>
      <c r="AD113" s="147"/>
      <c r="AE113" s="147"/>
      <c r="AF113" s="147"/>
      <c r="AG113" s="147" t="s">
        <v>258</v>
      </c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>
      <c r="A114" s="168">
        <v>40</v>
      </c>
      <c r="B114" s="169" t="s">
        <v>263</v>
      </c>
      <c r="C114" s="176" t="s">
        <v>264</v>
      </c>
      <c r="D114" s="170" t="s">
        <v>207</v>
      </c>
      <c r="E114" s="171">
        <v>49.638840000000002</v>
      </c>
      <c r="F114" s="172"/>
      <c r="G114" s="173">
        <f t="shared" si="0"/>
        <v>0</v>
      </c>
      <c r="H114" s="159"/>
      <c r="I114" s="158">
        <f t="shared" si="1"/>
        <v>0</v>
      </c>
      <c r="J114" s="159"/>
      <c r="K114" s="158">
        <f t="shared" si="2"/>
        <v>0</v>
      </c>
      <c r="L114" s="158">
        <v>15</v>
      </c>
      <c r="M114" s="158">
        <f t="shared" si="3"/>
        <v>0</v>
      </c>
      <c r="N114" s="157">
        <v>0</v>
      </c>
      <c r="O114" s="157">
        <f t="shared" si="4"/>
        <v>0</v>
      </c>
      <c r="P114" s="157">
        <v>0</v>
      </c>
      <c r="Q114" s="157">
        <f t="shared" si="5"/>
        <v>0</v>
      </c>
      <c r="R114" s="158"/>
      <c r="S114" s="158" t="s">
        <v>139</v>
      </c>
      <c r="T114" s="158" t="s">
        <v>139</v>
      </c>
      <c r="U114" s="158">
        <v>0.105</v>
      </c>
      <c r="V114" s="158">
        <f t="shared" si="6"/>
        <v>5.21</v>
      </c>
      <c r="W114" s="158"/>
      <c r="X114" s="158" t="s">
        <v>257</v>
      </c>
      <c r="Y114" s="147"/>
      <c r="Z114" s="147"/>
      <c r="AA114" s="147"/>
      <c r="AB114" s="147"/>
      <c r="AC114" s="147"/>
      <c r="AD114" s="147"/>
      <c r="AE114" s="147"/>
      <c r="AF114" s="147"/>
      <c r="AG114" s="147" t="s">
        <v>258</v>
      </c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>
      <c r="A115" s="168">
        <v>41</v>
      </c>
      <c r="B115" s="169" t="s">
        <v>265</v>
      </c>
      <c r="C115" s="176" t="s">
        <v>266</v>
      </c>
      <c r="D115" s="170" t="s">
        <v>207</v>
      </c>
      <c r="E115" s="171">
        <v>9.9277700000000006</v>
      </c>
      <c r="F115" s="172"/>
      <c r="G115" s="173">
        <f t="shared" si="0"/>
        <v>0</v>
      </c>
      <c r="H115" s="159"/>
      <c r="I115" s="158">
        <f t="shared" si="1"/>
        <v>0</v>
      </c>
      <c r="J115" s="159"/>
      <c r="K115" s="158">
        <f t="shared" si="2"/>
        <v>0</v>
      </c>
      <c r="L115" s="158">
        <v>15</v>
      </c>
      <c r="M115" s="158">
        <f t="shared" si="3"/>
        <v>0</v>
      </c>
      <c r="N115" s="157">
        <v>0</v>
      </c>
      <c r="O115" s="157">
        <f t="shared" si="4"/>
        <v>0</v>
      </c>
      <c r="P115" s="157">
        <v>0</v>
      </c>
      <c r="Q115" s="157">
        <f t="shared" si="5"/>
        <v>0</v>
      </c>
      <c r="R115" s="158"/>
      <c r="S115" s="158" t="s">
        <v>139</v>
      </c>
      <c r="T115" s="158" t="s">
        <v>139</v>
      </c>
      <c r="U115" s="158">
        <v>0.04</v>
      </c>
      <c r="V115" s="158">
        <f t="shared" si="6"/>
        <v>0.4</v>
      </c>
      <c r="W115" s="158"/>
      <c r="X115" s="158" t="s">
        <v>257</v>
      </c>
      <c r="Y115" s="147"/>
      <c r="Z115" s="147"/>
      <c r="AA115" s="147"/>
      <c r="AB115" s="147"/>
      <c r="AC115" s="147"/>
      <c r="AD115" s="147"/>
      <c r="AE115" s="147"/>
      <c r="AF115" s="147"/>
      <c r="AG115" s="147" t="s">
        <v>258</v>
      </c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>
      <c r="A116" s="168">
        <v>42</v>
      </c>
      <c r="B116" s="169" t="s">
        <v>267</v>
      </c>
      <c r="C116" s="176" t="s">
        <v>268</v>
      </c>
      <c r="D116" s="170" t="s">
        <v>207</v>
      </c>
      <c r="E116" s="171">
        <v>138.98874000000001</v>
      </c>
      <c r="F116" s="172"/>
      <c r="G116" s="173">
        <f t="shared" si="0"/>
        <v>0</v>
      </c>
      <c r="H116" s="159"/>
      <c r="I116" s="158">
        <f t="shared" si="1"/>
        <v>0</v>
      </c>
      <c r="J116" s="159"/>
      <c r="K116" s="158">
        <f t="shared" si="2"/>
        <v>0</v>
      </c>
      <c r="L116" s="158">
        <v>15</v>
      </c>
      <c r="M116" s="158">
        <f t="shared" si="3"/>
        <v>0</v>
      </c>
      <c r="N116" s="157">
        <v>0</v>
      </c>
      <c r="O116" s="157">
        <f t="shared" si="4"/>
        <v>0</v>
      </c>
      <c r="P116" s="157">
        <v>0</v>
      </c>
      <c r="Q116" s="157">
        <f t="shared" si="5"/>
        <v>0</v>
      </c>
      <c r="R116" s="158"/>
      <c r="S116" s="158" t="s">
        <v>139</v>
      </c>
      <c r="T116" s="158" t="s">
        <v>139</v>
      </c>
      <c r="U116" s="158">
        <v>0</v>
      </c>
      <c r="V116" s="158">
        <f t="shared" si="6"/>
        <v>0</v>
      </c>
      <c r="W116" s="158"/>
      <c r="X116" s="158" t="s">
        <v>257</v>
      </c>
      <c r="Y116" s="147"/>
      <c r="Z116" s="147"/>
      <c r="AA116" s="147"/>
      <c r="AB116" s="147"/>
      <c r="AC116" s="147"/>
      <c r="AD116" s="147"/>
      <c r="AE116" s="147"/>
      <c r="AF116" s="147"/>
      <c r="AG116" s="147" t="s">
        <v>258</v>
      </c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>
      <c r="A117" s="168">
        <v>43</v>
      </c>
      <c r="B117" s="169" t="s">
        <v>269</v>
      </c>
      <c r="C117" s="176" t="s">
        <v>270</v>
      </c>
      <c r="D117" s="170" t="s">
        <v>207</v>
      </c>
      <c r="E117" s="171">
        <v>9.9277700000000006</v>
      </c>
      <c r="F117" s="172"/>
      <c r="G117" s="173">
        <f t="shared" si="0"/>
        <v>0</v>
      </c>
      <c r="H117" s="159"/>
      <c r="I117" s="158">
        <f t="shared" si="1"/>
        <v>0</v>
      </c>
      <c r="J117" s="159"/>
      <c r="K117" s="158">
        <f t="shared" si="2"/>
        <v>0</v>
      </c>
      <c r="L117" s="158">
        <v>15</v>
      </c>
      <c r="M117" s="158">
        <f t="shared" si="3"/>
        <v>0</v>
      </c>
      <c r="N117" s="157">
        <v>0</v>
      </c>
      <c r="O117" s="157">
        <f t="shared" si="4"/>
        <v>0</v>
      </c>
      <c r="P117" s="157">
        <v>0</v>
      </c>
      <c r="Q117" s="157">
        <f t="shared" si="5"/>
        <v>0</v>
      </c>
      <c r="R117" s="158"/>
      <c r="S117" s="158" t="s">
        <v>139</v>
      </c>
      <c r="T117" s="158" t="s">
        <v>139</v>
      </c>
      <c r="U117" s="158">
        <v>0.64</v>
      </c>
      <c r="V117" s="158">
        <f t="shared" si="6"/>
        <v>6.35</v>
      </c>
      <c r="W117" s="158"/>
      <c r="X117" s="158" t="s">
        <v>257</v>
      </c>
      <c r="Y117" s="147"/>
      <c r="Z117" s="147"/>
      <c r="AA117" s="147"/>
      <c r="AB117" s="147"/>
      <c r="AC117" s="147"/>
      <c r="AD117" s="147"/>
      <c r="AE117" s="147"/>
      <c r="AF117" s="147"/>
      <c r="AG117" s="147" t="s">
        <v>258</v>
      </c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>
      <c r="A118" s="168">
        <v>44</v>
      </c>
      <c r="B118" s="169" t="s">
        <v>271</v>
      </c>
      <c r="C118" s="176" t="s">
        <v>272</v>
      </c>
      <c r="D118" s="170" t="s">
        <v>207</v>
      </c>
      <c r="E118" s="171">
        <v>9.9277700000000006</v>
      </c>
      <c r="F118" s="172"/>
      <c r="G118" s="173">
        <f t="shared" si="0"/>
        <v>0</v>
      </c>
      <c r="H118" s="159"/>
      <c r="I118" s="158">
        <f t="shared" si="1"/>
        <v>0</v>
      </c>
      <c r="J118" s="159"/>
      <c r="K118" s="158">
        <f t="shared" si="2"/>
        <v>0</v>
      </c>
      <c r="L118" s="158">
        <v>15</v>
      </c>
      <c r="M118" s="158">
        <f t="shared" si="3"/>
        <v>0</v>
      </c>
      <c r="N118" s="157">
        <v>0</v>
      </c>
      <c r="O118" s="157">
        <f t="shared" si="4"/>
        <v>0</v>
      </c>
      <c r="P118" s="157">
        <v>0</v>
      </c>
      <c r="Q118" s="157">
        <f t="shared" si="5"/>
        <v>0</v>
      </c>
      <c r="R118" s="158"/>
      <c r="S118" s="158" t="s">
        <v>139</v>
      </c>
      <c r="T118" s="158" t="s">
        <v>139</v>
      </c>
      <c r="U118" s="158">
        <v>6.0000000000000001E-3</v>
      </c>
      <c r="V118" s="158">
        <f t="shared" si="6"/>
        <v>0.06</v>
      </c>
      <c r="W118" s="158"/>
      <c r="X118" s="158" t="s">
        <v>257</v>
      </c>
      <c r="Y118" s="147"/>
      <c r="Z118" s="147"/>
      <c r="AA118" s="147"/>
      <c r="AB118" s="147"/>
      <c r="AC118" s="147"/>
      <c r="AD118" s="147"/>
      <c r="AE118" s="147"/>
      <c r="AF118" s="147"/>
      <c r="AG118" s="147" t="s">
        <v>258</v>
      </c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ht="20.399999999999999" outlineLevel="1">
      <c r="A119" s="168">
        <v>45</v>
      </c>
      <c r="B119" s="169" t="s">
        <v>273</v>
      </c>
      <c r="C119" s="176" t="s">
        <v>274</v>
      </c>
      <c r="D119" s="170" t="s">
        <v>207</v>
      </c>
      <c r="E119" s="171">
        <v>0.27995999999999999</v>
      </c>
      <c r="F119" s="172"/>
      <c r="G119" s="173">
        <f t="shared" si="0"/>
        <v>0</v>
      </c>
      <c r="H119" s="159"/>
      <c r="I119" s="158">
        <f t="shared" si="1"/>
        <v>0</v>
      </c>
      <c r="J119" s="159"/>
      <c r="K119" s="158">
        <f t="shared" si="2"/>
        <v>0</v>
      </c>
      <c r="L119" s="158">
        <v>15</v>
      </c>
      <c r="M119" s="158">
        <f t="shared" si="3"/>
        <v>0</v>
      </c>
      <c r="N119" s="157">
        <v>0</v>
      </c>
      <c r="O119" s="157">
        <f t="shared" si="4"/>
        <v>0</v>
      </c>
      <c r="P119" s="157">
        <v>0</v>
      </c>
      <c r="Q119" s="157">
        <f t="shared" si="5"/>
        <v>0</v>
      </c>
      <c r="R119" s="158"/>
      <c r="S119" s="158" t="s">
        <v>139</v>
      </c>
      <c r="T119" s="158" t="s">
        <v>139</v>
      </c>
      <c r="U119" s="158">
        <v>0</v>
      </c>
      <c r="V119" s="158">
        <f t="shared" si="6"/>
        <v>0</v>
      </c>
      <c r="W119" s="158"/>
      <c r="X119" s="158" t="s">
        <v>257</v>
      </c>
      <c r="Y119" s="147"/>
      <c r="Z119" s="147"/>
      <c r="AA119" s="147"/>
      <c r="AB119" s="147"/>
      <c r="AC119" s="147"/>
      <c r="AD119" s="147"/>
      <c r="AE119" s="147"/>
      <c r="AF119" s="147"/>
      <c r="AG119" s="147" t="s">
        <v>258</v>
      </c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>
      <c r="A120" s="168">
        <v>46</v>
      </c>
      <c r="B120" s="169" t="s">
        <v>275</v>
      </c>
      <c r="C120" s="176" t="s">
        <v>276</v>
      </c>
      <c r="D120" s="170" t="s">
        <v>207</v>
      </c>
      <c r="E120" s="171">
        <v>0.16578999999999999</v>
      </c>
      <c r="F120" s="172"/>
      <c r="G120" s="173">
        <f t="shared" si="0"/>
        <v>0</v>
      </c>
      <c r="H120" s="159"/>
      <c r="I120" s="158">
        <f t="shared" si="1"/>
        <v>0</v>
      </c>
      <c r="J120" s="159"/>
      <c r="K120" s="158">
        <f t="shared" si="2"/>
        <v>0</v>
      </c>
      <c r="L120" s="158">
        <v>15</v>
      </c>
      <c r="M120" s="158">
        <f t="shared" si="3"/>
        <v>0</v>
      </c>
      <c r="N120" s="157">
        <v>0</v>
      </c>
      <c r="O120" s="157">
        <f t="shared" si="4"/>
        <v>0</v>
      </c>
      <c r="P120" s="157">
        <v>0</v>
      </c>
      <c r="Q120" s="157">
        <f t="shared" si="5"/>
        <v>0</v>
      </c>
      <c r="R120" s="158"/>
      <c r="S120" s="158" t="s">
        <v>129</v>
      </c>
      <c r="T120" s="158" t="s">
        <v>277</v>
      </c>
      <c r="U120" s="158">
        <v>0</v>
      </c>
      <c r="V120" s="158">
        <f t="shared" si="6"/>
        <v>0</v>
      </c>
      <c r="W120" s="158"/>
      <c r="X120" s="158" t="s">
        <v>257</v>
      </c>
      <c r="Y120" s="147"/>
      <c r="Z120" s="147"/>
      <c r="AA120" s="147"/>
      <c r="AB120" s="147"/>
      <c r="AC120" s="147"/>
      <c r="AD120" s="147"/>
      <c r="AE120" s="147"/>
      <c r="AF120" s="147"/>
      <c r="AG120" s="147" t="s">
        <v>258</v>
      </c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ht="20.399999999999999" outlineLevel="1">
      <c r="A121" s="168">
        <v>47</v>
      </c>
      <c r="B121" s="169" t="s">
        <v>278</v>
      </c>
      <c r="C121" s="176" t="s">
        <v>279</v>
      </c>
      <c r="D121" s="170" t="s">
        <v>207</v>
      </c>
      <c r="E121" s="171">
        <v>9.4820100000000007</v>
      </c>
      <c r="F121" s="172"/>
      <c r="G121" s="173">
        <f t="shared" si="0"/>
        <v>0</v>
      </c>
      <c r="H121" s="159"/>
      <c r="I121" s="158">
        <f t="shared" si="1"/>
        <v>0</v>
      </c>
      <c r="J121" s="159"/>
      <c r="K121" s="158">
        <f t="shared" si="2"/>
        <v>0</v>
      </c>
      <c r="L121" s="158">
        <v>15</v>
      </c>
      <c r="M121" s="158">
        <f t="shared" si="3"/>
        <v>0</v>
      </c>
      <c r="N121" s="157">
        <v>0</v>
      </c>
      <c r="O121" s="157">
        <f t="shared" si="4"/>
        <v>0</v>
      </c>
      <c r="P121" s="157">
        <v>0</v>
      </c>
      <c r="Q121" s="157">
        <f t="shared" si="5"/>
        <v>0</v>
      </c>
      <c r="R121" s="158"/>
      <c r="S121" s="158" t="s">
        <v>139</v>
      </c>
      <c r="T121" s="158" t="s">
        <v>139</v>
      </c>
      <c r="U121" s="158">
        <v>0</v>
      </c>
      <c r="V121" s="158">
        <f t="shared" si="6"/>
        <v>0</v>
      </c>
      <c r="W121" s="158"/>
      <c r="X121" s="158" t="s">
        <v>257</v>
      </c>
      <c r="Y121" s="147"/>
      <c r="Z121" s="147"/>
      <c r="AA121" s="147"/>
      <c r="AB121" s="147"/>
      <c r="AC121" s="147"/>
      <c r="AD121" s="147"/>
      <c r="AE121" s="147"/>
      <c r="AF121" s="147"/>
      <c r="AG121" s="147" t="s">
        <v>258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>
      <c r="A122" s="150" t="s">
        <v>124</v>
      </c>
      <c r="B122" s="151" t="s">
        <v>97</v>
      </c>
      <c r="C122" s="175" t="s">
        <v>29</v>
      </c>
      <c r="D122" s="164"/>
      <c r="E122" s="165"/>
      <c r="F122" s="166"/>
      <c r="G122" s="167">
        <f>SUMIF(AG123:AG129,"&lt;&gt;NOR",G123:G129)</f>
        <v>0</v>
      </c>
      <c r="H122" s="163"/>
      <c r="I122" s="163">
        <f>SUM(I123:I129)</f>
        <v>0</v>
      </c>
      <c r="J122" s="163"/>
      <c r="K122" s="163">
        <f>SUM(K123:K129)</f>
        <v>0</v>
      </c>
      <c r="L122" s="163"/>
      <c r="M122" s="163">
        <f>SUM(M123:M129)</f>
        <v>0</v>
      </c>
      <c r="N122" s="162"/>
      <c r="O122" s="162">
        <f>SUM(O123:O129)</f>
        <v>0</v>
      </c>
      <c r="P122" s="162"/>
      <c r="Q122" s="162">
        <f>SUM(Q123:Q129)</f>
        <v>0</v>
      </c>
      <c r="R122" s="163"/>
      <c r="S122" s="163"/>
      <c r="T122" s="163"/>
      <c r="U122" s="163"/>
      <c r="V122" s="163">
        <f>SUM(V123:V129)</f>
        <v>0</v>
      </c>
      <c r="W122" s="163"/>
      <c r="X122" s="163"/>
      <c r="AG122" t="s">
        <v>125</v>
      </c>
    </row>
    <row r="123" spans="1:60" outlineLevel="1">
      <c r="A123" s="168">
        <v>48</v>
      </c>
      <c r="B123" s="169" t="s">
        <v>280</v>
      </c>
      <c r="C123" s="176" t="s">
        <v>281</v>
      </c>
      <c r="D123" s="170" t="s">
        <v>282</v>
      </c>
      <c r="E123" s="171">
        <v>1</v>
      </c>
      <c r="F123" s="172"/>
      <c r="G123" s="173">
        <f t="shared" ref="G123:G129" si="7">ROUND(E123*F123,2)</f>
        <v>0</v>
      </c>
      <c r="H123" s="159"/>
      <c r="I123" s="158">
        <f t="shared" ref="I123:I129" si="8">ROUND(E123*H123,2)</f>
        <v>0</v>
      </c>
      <c r="J123" s="159"/>
      <c r="K123" s="158">
        <f t="shared" ref="K123:K129" si="9">ROUND(E123*J123,2)</f>
        <v>0</v>
      </c>
      <c r="L123" s="158">
        <v>15</v>
      </c>
      <c r="M123" s="158">
        <f t="shared" ref="M123:M129" si="10">G123*(1+L123/100)</f>
        <v>0</v>
      </c>
      <c r="N123" s="157">
        <v>0</v>
      </c>
      <c r="O123" s="157">
        <f t="shared" ref="O123:O129" si="11">ROUND(E123*N123,2)</f>
        <v>0</v>
      </c>
      <c r="P123" s="157">
        <v>0</v>
      </c>
      <c r="Q123" s="157">
        <f t="shared" ref="Q123:Q129" si="12">ROUND(E123*P123,2)</f>
        <v>0</v>
      </c>
      <c r="R123" s="158"/>
      <c r="S123" s="158" t="s">
        <v>129</v>
      </c>
      <c r="T123" s="158" t="s">
        <v>130</v>
      </c>
      <c r="U123" s="158">
        <v>0</v>
      </c>
      <c r="V123" s="158">
        <f t="shared" ref="V123:V129" si="13">ROUND(E123*U123,2)</f>
        <v>0</v>
      </c>
      <c r="W123" s="158"/>
      <c r="X123" s="158" t="s">
        <v>283</v>
      </c>
      <c r="Y123" s="147"/>
      <c r="Z123" s="147"/>
      <c r="AA123" s="147"/>
      <c r="AB123" s="147"/>
      <c r="AC123" s="147"/>
      <c r="AD123" s="147"/>
      <c r="AE123" s="147"/>
      <c r="AF123" s="147"/>
      <c r="AG123" s="147" t="s">
        <v>284</v>
      </c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>
      <c r="A124" s="168">
        <v>49</v>
      </c>
      <c r="B124" s="169" t="s">
        <v>285</v>
      </c>
      <c r="C124" s="176" t="s">
        <v>286</v>
      </c>
      <c r="D124" s="170" t="s">
        <v>282</v>
      </c>
      <c r="E124" s="171">
        <v>0</v>
      </c>
      <c r="F124" s="172"/>
      <c r="G124" s="173">
        <f t="shared" si="7"/>
        <v>0</v>
      </c>
      <c r="H124" s="159"/>
      <c r="I124" s="158">
        <f t="shared" si="8"/>
        <v>0</v>
      </c>
      <c r="J124" s="159"/>
      <c r="K124" s="158">
        <f t="shared" si="9"/>
        <v>0</v>
      </c>
      <c r="L124" s="158">
        <v>15</v>
      </c>
      <c r="M124" s="158">
        <f t="shared" si="10"/>
        <v>0</v>
      </c>
      <c r="N124" s="157">
        <v>0</v>
      </c>
      <c r="O124" s="157">
        <f t="shared" si="11"/>
        <v>0</v>
      </c>
      <c r="P124" s="157">
        <v>0</v>
      </c>
      <c r="Q124" s="157">
        <f t="shared" si="12"/>
        <v>0</v>
      </c>
      <c r="R124" s="158"/>
      <c r="S124" s="158" t="s">
        <v>129</v>
      </c>
      <c r="T124" s="158" t="s">
        <v>130</v>
      </c>
      <c r="U124" s="158">
        <v>0</v>
      </c>
      <c r="V124" s="158">
        <f t="shared" si="13"/>
        <v>0</v>
      </c>
      <c r="W124" s="158"/>
      <c r="X124" s="158" t="s">
        <v>283</v>
      </c>
      <c r="Y124" s="147"/>
      <c r="Z124" s="147"/>
      <c r="AA124" s="147"/>
      <c r="AB124" s="147"/>
      <c r="AC124" s="147"/>
      <c r="AD124" s="147"/>
      <c r="AE124" s="147"/>
      <c r="AF124" s="147"/>
      <c r="AG124" s="147" t="s">
        <v>287</v>
      </c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>
      <c r="A125" s="168">
        <v>50</v>
      </c>
      <c r="B125" s="169" t="s">
        <v>288</v>
      </c>
      <c r="C125" s="176" t="s">
        <v>289</v>
      </c>
      <c r="D125" s="170" t="s">
        <v>282</v>
      </c>
      <c r="E125" s="171">
        <v>0</v>
      </c>
      <c r="F125" s="172"/>
      <c r="G125" s="173">
        <f t="shared" si="7"/>
        <v>0</v>
      </c>
      <c r="H125" s="159"/>
      <c r="I125" s="158">
        <f t="shared" si="8"/>
        <v>0</v>
      </c>
      <c r="J125" s="159"/>
      <c r="K125" s="158">
        <f t="shared" si="9"/>
        <v>0</v>
      </c>
      <c r="L125" s="158">
        <v>15</v>
      </c>
      <c r="M125" s="158">
        <f t="shared" si="10"/>
        <v>0</v>
      </c>
      <c r="N125" s="157">
        <v>0</v>
      </c>
      <c r="O125" s="157">
        <f t="shared" si="11"/>
        <v>0</v>
      </c>
      <c r="P125" s="157">
        <v>0</v>
      </c>
      <c r="Q125" s="157">
        <f t="shared" si="12"/>
        <v>0</v>
      </c>
      <c r="R125" s="158"/>
      <c r="S125" s="158" t="s">
        <v>129</v>
      </c>
      <c r="T125" s="158" t="s">
        <v>130</v>
      </c>
      <c r="U125" s="158">
        <v>0</v>
      </c>
      <c r="V125" s="158">
        <f t="shared" si="13"/>
        <v>0</v>
      </c>
      <c r="W125" s="158"/>
      <c r="X125" s="158" t="s">
        <v>283</v>
      </c>
      <c r="Y125" s="147"/>
      <c r="Z125" s="147"/>
      <c r="AA125" s="147"/>
      <c r="AB125" s="147"/>
      <c r="AC125" s="147"/>
      <c r="AD125" s="147"/>
      <c r="AE125" s="147"/>
      <c r="AF125" s="147"/>
      <c r="AG125" s="147" t="s">
        <v>287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>
      <c r="A126" s="168">
        <v>51</v>
      </c>
      <c r="B126" s="169" t="s">
        <v>290</v>
      </c>
      <c r="C126" s="176" t="s">
        <v>291</v>
      </c>
      <c r="D126" s="170" t="s">
        <v>282</v>
      </c>
      <c r="E126" s="171">
        <v>1</v>
      </c>
      <c r="F126" s="172"/>
      <c r="G126" s="173">
        <f t="shared" si="7"/>
        <v>0</v>
      </c>
      <c r="H126" s="159"/>
      <c r="I126" s="158">
        <f t="shared" si="8"/>
        <v>0</v>
      </c>
      <c r="J126" s="159"/>
      <c r="K126" s="158">
        <f t="shared" si="9"/>
        <v>0</v>
      </c>
      <c r="L126" s="158">
        <v>15</v>
      </c>
      <c r="M126" s="158">
        <f t="shared" si="10"/>
        <v>0</v>
      </c>
      <c r="N126" s="157">
        <v>0</v>
      </c>
      <c r="O126" s="157">
        <f t="shared" si="11"/>
        <v>0</v>
      </c>
      <c r="P126" s="157">
        <v>0</v>
      </c>
      <c r="Q126" s="157">
        <f t="shared" si="12"/>
        <v>0</v>
      </c>
      <c r="R126" s="158"/>
      <c r="S126" s="158" t="s">
        <v>129</v>
      </c>
      <c r="T126" s="158" t="s">
        <v>130</v>
      </c>
      <c r="U126" s="158">
        <v>0</v>
      </c>
      <c r="V126" s="158">
        <f t="shared" si="13"/>
        <v>0</v>
      </c>
      <c r="W126" s="158"/>
      <c r="X126" s="158" t="s">
        <v>283</v>
      </c>
      <c r="Y126" s="147"/>
      <c r="Z126" s="147"/>
      <c r="AA126" s="147"/>
      <c r="AB126" s="147"/>
      <c r="AC126" s="147"/>
      <c r="AD126" s="147"/>
      <c r="AE126" s="147"/>
      <c r="AF126" s="147"/>
      <c r="AG126" s="147" t="s">
        <v>284</v>
      </c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>
      <c r="A127" s="168">
        <v>52</v>
      </c>
      <c r="B127" s="169" t="s">
        <v>292</v>
      </c>
      <c r="C127" s="176" t="s">
        <v>293</v>
      </c>
      <c r="D127" s="170" t="s">
        <v>282</v>
      </c>
      <c r="E127" s="171">
        <v>1</v>
      </c>
      <c r="F127" s="172"/>
      <c r="G127" s="173">
        <f t="shared" si="7"/>
        <v>0</v>
      </c>
      <c r="H127" s="159"/>
      <c r="I127" s="158">
        <f t="shared" si="8"/>
        <v>0</v>
      </c>
      <c r="J127" s="159"/>
      <c r="K127" s="158">
        <f t="shared" si="9"/>
        <v>0</v>
      </c>
      <c r="L127" s="158">
        <v>15</v>
      </c>
      <c r="M127" s="158">
        <f t="shared" si="10"/>
        <v>0</v>
      </c>
      <c r="N127" s="157">
        <v>0</v>
      </c>
      <c r="O127" s="157">
        <f t="shared" si="11"/>
        <v>0</v>
      </c>
      <c r="P127" s="157">
        <v>0</v>
      </c>
      <c r="Q127" s="157">
        <f t="shared" si="12"/>
        <v>0</v>
      </c>
      <c r="R127" s="158"/>
      <c r="S127" s="158" t="s">
        <v>129</v>
      </c>
      <c r="T127" s="158" t="s">
        <v>130</v>
      </c>
      <c r="U127" s="158">
        <v>0</v>
      </c>
      <c r="V127" s="158">
        <f t="shared" si="13"/>
        <v>0</v>
      </c>
      <c r="W127" s="158"/>
      <c r="X127" s="158" t="s">
        <v>283</v>
      </c>
      <c r="Y127" s="147"/>
      <c r="Z127" s="147"/>
      <c r="AA127" s="147"/>
      <c r="AB127" s="147"/>
      <c r="AC127" s="147"/>
      <c r="AD127" s="147"/>
      <c r="AE127" s="147"/>
      <c r="AF127" s="147"/>
      <c r="AG127" s="147" t="s">
        <v>284</v>
      </c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>
      <c r="A128" s="168">
        <v>53</v>
      </c>
      <c r="B128" s="169" t="s">
        <v>294</v>
      </c>
      <c r="C128" s="176" t="s">
        <v>295</v>
      </c>
      <c r="D128" s="170" t="s">
        <v>282</v>
      </c>
      <c r="E128" s="171">
        <v>0</v>
      </c>
      <c r="F128" s="172"/>
      <c r="G128" s="173">
        <f t="shared" si="7"/>
        <v>0</v>
      </c>
      <c r="H128" s="159"/>
      <c r="I128" s="158">
        <f t="shared" si="8"/>
        <v>0</v>
      </c>
      <c r="J128" s="159"/>
      <c r="K128" s="158">
        <f t="shared" si="9"/>
        <v>0</v>
      </c>
      <c r="L128" s="158">
        <v>15</v>
      </c>
      <c r="M128" s="158">
        <f t="shared" si="10"/>
        <v>0</v>
      </c>
      <c r="N128" s="157">
        <v>0</v>
      </c>
      <c r="O128" s="157">
        <f t="shared" si="11"/>
        <v>0</v>
      </c>
      <c r="P128" s="157">
        <v>0</v>
      </c>
      <c r="Q128" s="157">
        <f t="shared" si="12"/>
        <v>0</v>
      </c>
      <c r="R128" s="158"/>
      <c r="S128" s="158" t="s">
        <v>129</v>
      </c>
      <c r="T128" s="158" t="s">
        <v>130</v>
      </c>
      <c r="U128" s="158">
        <v>0</v>
      </c>
      <c r="V128" s="158">
        <f t="shared" si="13"/>
        <v>0</v>
      </c>
      <c r="W128" s="158"/>
      <c r="X128" s="158" t="s">
        <v>283</v>
      </c>
      <c r="Y128" s="147"/>
      <c r="Z128" s="147"/>
      <c r="AA128" s="147"/>
      <c r="AB128" s="147"/>
      <c r="AC128" s="147"/>
      <c r="AD128" s="147"/>
      <c r="AE128" s="147"/>
      <c r="AF128" s="147"/>
      <c r="AG128" s="147" t="s">
        <v>284</v>
      </c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>
      <c r="A129" s="168">
        <v>54</v>
      </c>
      <c r="B129" s="169" t="s">
        <v>296</v>
      </c>
      <c r="C129" s="176" t="s">
        <v>297</v>
      </c>
      <c r="D129" s="170" t="s">
        <v>282</v>
      </c>
      <c r="E129" s="171">
        <v>1</v>
      </c>
      <c r="F129" s="172"/>
      <c r="G129" s="173">
        <f t="shared" si="7"/>
        <v>0</v>
      </c>
      <c r="H129" s="159"/>
      <c r="I129" s="158">
        <f t="shared" si="8"/>
        <v>0</v>
      </c>
      <c r="J129" s="159"/>
      <c r="K129" s="158">
        <f t="shared" si="9"/>
        <v>0</v>
      </c>
      <c r="L129" s="158">
        <v>15</v>
      </c>
      <c r="M129" s="158">
        <f t="shared" si="10"/>
        <v>0</v>
      </c>
      <c r="N129" s="157">
        <v>0</v>
      </c>
      <c r="O129" s="157">
        <f t="shared" si="11"/>
        <v>0</v>
      </c>
      <c r="P129" s="157">
        <v>0</v>
      </c>
      <c r="Q129" s="157">
        <f t="shared" si="12"/>
        <v>0</v>
      </c>
      <c r="R129" s="158"/>
      <c r="S129" s="158" t="s">
        <v>129</v>
      </c>
      <c r="T129" s="158" t="s">
        <v>130</v>
      </c>
      <c r="U129" s="158">
        <v>0</v>
      </c>
      <c r="V129" s="158">
        <f t="shared" si="13"/>
        <v>0</v>
      </c>
      <c r="W129" s="158"/>
      <c r="X129" s="158" t="s">
        <v>283</v>
      </c>
      <c r="Y129" s="147"/>
      <c r="Z129" s="147"/>
      <c r="AA129" s="147"/>
      <c r="AB129" s="147"/>
      <c r="AC129" s="147"/>
      <c r="AD129" s="147"/>
      <c r="AE129" s="147"/>
      <c r="AF129" s="147"/>
      <c r="AG129" s="147" t="s">
        <v>284</v>
      </c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>
      <c r="A130" s="3"/>
      <c r="B130" s="4"/>
      <c r="C130" s="179"/>
      <c r="D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AE130">
        <v>15</v>
      </c>
      <c r="AF130">
        <v>21</v>
      </c>
      <c r="AG130" t="s">
        <v>111</v>
      </c>
    </row>
    <row r="131" spans="1:60">
      <c r="A131" s="150"/>
      <c r="B131" s="151" t="s">
        <v>31</v>
      </c>
      <c r="C131" s="175"/>
      <c r="D131" s="152"/>
      <c r="E131" s="153"/>
      <c r="F131" s="153"/>
      <c r="G131" s="167">
        <f>G8+G11+G46+G56+G64+G66+G68+G70+G87+G90+G94+G110+G112+G122</f>
        <v>0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AE131">
        <f>SUMIF(L7:L129,AE130,G7:G129)</f>
        <v>0</v>
      </c>
      <c r="AF131">
        <f>SUMIF(L7:L129,AF130,G7:G129)</f>
        <v>0</v>
      </c>
      <c r="AG131" t="s">
        <v>298</v>
      </c>
    </row>
    <row r="132" spans="1:60">
      <c r="A132" s="3"/>
      <c r="B132" s="4"/>
      <c r="C132" s="179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60">
      <c r="A133" s="3"/>
      <c r="B133" s="4"/>
      <c r="C133" s="179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60">
      <c r="A134" s="237" t="s">
        <v>299</v>
      </c>
      <c r="B134" s="237"/>
      <c r="C134" s="238"/>
      <c r="D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60">
      <c r="A135" s="239"/>
      <c r="B135" s="240"/>
      <c r="C135" s="241"/>
      <c r="D135" s="240"/>
      <c r="E135" s="240"/>
      <c r="F135" s="240"/>
      <c r="G135" s="24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AG135" t="s">
        <v>300</v>
      </c>
    </row>
    <row r="136" spans="1:60">
      <c r="A136" s="243"/>
      <c r="B136" s="244"/>
      <c r="C136" s="245"/>
      <c r="D136" s="244"/>
      <c r="E136" s="244"/>
      <c r="F136" s="244"/>
      <c r="G136" s="24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60">
      <c r="A137" s="243"/>
      <c r="B137" s="244"/>
      <c r="C137" s="245"/>
      <c r="D137" s="244"/>
      <c r="E137" s="244"/>
      <c r="F137" s="244"/>
      <c r="G137" s="24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60">
      <c r="A138" s="243"/>
      <c r="B138" s="244"/>
      <c r="C138" s="245"/>
      <c r="D138" s="244"/>
      <c r="E138" s="244"/>
      <c r="F138" s="244"/>
      <c r="G138" s="24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60">
      <c r="A139" s="247"/>
      <c r="B139" s="248"/>
      <c r="C139" s="249"/>
      <c r="D139" s="248"/>
      <c r="E139" s="248"/>
      <c r="F139" s="248"/>
      <c r="G139" s="250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60">
      <c r="A140" s="3"/>
      <c r="B140" s="4"/>
      <c r="C140" s="179"/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60">
      <c r="C141" s="180"/>
      <c r="D141" s="10"/>
      <c r="AG141" t="s">
        <v>301</v>
      </c>
    </row>
    <row r="142" spans="1:60">
      <c r="D142" s="10"/>
    </row>
    <row r="143" spans="1:60">
      <c r="D143" s="10"/>
    </row>
    <row r="144" spans="1:60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6">
    <mergeCell ref="A134:C134"/>
    <mergeCell ref="A135:G139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portrait" r:id="rId1"/>
  <headerFooter alignWithMargins="0"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80"/>
  <sheetViews>
    <sheetView showGridLines="0" tabSelected="1" topLeftCell="B1" zoomScaleSheetLayoutView="75" workbookViewId="0">
      <selection activeCell="A28" sqref="A28"/>
    </sheetView>
  </sheetViews>
  <sheetFormatPr defaultColWidth="9" defaultRowHeight="13.2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>
      <c r="A1" s="47" t="s">
        <v>38</v>
      </c>
      <c r="B1" s="219" t="s">
        <v>4</v>
      </c>
      <c r="C1" s="220"/>
      <c r="D1" s="220"/>
      <c r="E1" s="220"/>
      <c r="F1" s="220"/>
      <c r="G1" s="220"/>
      <c r="H1" s="220"/>
      <c r="I1" s="220"/>
      <c r="J1" s="221"/>
    </row>
    <row r="2" spans="1:15" ht="36" customHeight="1">
      <c r="A2" s="2"/>
      <c r="B2" s="76" t="s">
        <v>24</v>
      </c>
      <c r="C2" s="77"/>
      <c r="D2" s="78" t="s">
        <v>44</v>
      </c>
      <c r="E2" s="208" t="s">
        <v>45</v>
      </c>
      <c r="F2" s="209"/>
      <c r="G2" s="209"/>
      <c r="H2" s="209"/>
      <c r="I2" s="209"/>
      <c r="J2" s="210"/>
      <c r="O2" s="1"/>
    </row>
    <row r="3" spans="1:15" ht="27" hidden="1" customHeight="1">
      <c r="A3" s="2"/>
      <c r="B3" s="79"/>
      <c r="C3" s="77"/>
      <c r="D3" s="80"/>
      <c r="E3" s="211"/>
      <c r="F3" s="212"/>
      <c r="G3" s="212"/>
      <c r="H3" s="212"/>
      <c r="I3" s="212"/>
      <c r="J3" s="213"/>
    </row>
    <row r="4" spans="1:15" ht="23.25" customHeight="1">
      <c r="A4" s="2"/>
      <c r="B4" s="81"/>
      <c r="C4" s="82"/>
      <c r="D4" s="83"/>
      <c r="E4" s="224"/>
      <c r="F4" s="224"/>
      <c r="G4" s="224"/>
      <c r="H4" s="224"/>
      <c r="I4" s="224"/>
      <c r="J4" s="225"/>
    </row>
    <row r="5" spans="1:15" ht="24" customHeight="1">
      <c r="A5" s="2"/>
      <c r="B5" s="31" t="s">
        <v>23</v>
      </c>
      <c r="D5" s="200"/>
      <c r="E5" s="201"/>
      <c r="F5" s="201"/>
      <c r="G5" s="201"/>
      <c r="H5" s="18" t="s">
        <v>42</v>
      </c>
      <c r="I5" s="22"/>
      <c r="J5" s="8"/>
    </row>
    <row r="6" spans="1:15" ht="15.75" customHeight="1">
      <c r="A6" s="2"/>
      <c r="B6" s="28"/>
      <c r="C6" s="55"/>
      <c r="D6" s="202"/>
      <c r="E6" s="203"/>
      <c r="F6" s="203"/>
      <c r="G6" s="203"/>
      <c r="H6" s="18" t="s">
        <v>36</v>
      </c>
      <c r="I6" s="22"/>
      <c r="J6" s="8"/>
    </row>
    <row r="7" spans="1:15" ht="15.75" customHeight="1">
      <c r="A7" s="2"/>
      <c r="B7" s="29"/>
      <c r="C7" s="56"/>
      <c r="D7" s="53"/>
      <c r="E7" s="204"/>
      <c r="F7" s="205"/>
      <c r="G7" s="205"/>
      <c r="H7" s="24"/>
      <c r="I7" s="23"/>
      <c r="J7" s="34"/>
    </row>
    <row r="8" spans="1:15" ht="24" hidden="1" customHeight="1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>
      <c r="A9" s="2"/>
      <c r="B9" s="2"/>
      <c r="D9" s="51"/>
      <c r="H9" s="18" t="s">
        <v>36</v>
      </c>
      <c r="I9" s="22"/>
      <c r="J9" s="8"/>
    </row>
    <row r="10" spans="1:15" ht="15.75" hidden="1" customHeight="1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>
      <c r="A11" s="2"/>
      <c r="B11" s="31" t="s">
        <v>20</v>
      </c>
      <c r="D11" s="216" t="s">
        <v>46</v>
      </c>
      <c r="E11" s="216"/>
      <c r="F11" s="216"/>
      <c r="G11" s="216"/>
      <c r="H11" s="18" t="s">
        <v>42</v>
      </c>
      <c r="I11" s="86" t="s">
        <v>47</v>
      </c>
      <c r="J11" s="8"/>
    </row>
    <row r="12" spans="1:15" ht="15.75" customHeight="1">
      <c r="A12" s="2"/>
      <c r="B12" s="28"/>
      <c r="C12" s="55"/>
      <c r="D12" s="215"/>
      <c r="E12" s="215"/>
      <c r="F12" s="215"/>
      <c r="G12" s="215"/>
      <c r="H12" s="18" t="s">
        <v>36</v>
      </c>
      <c r="I12" s="84"/>
      <c r="J12" s="8"/>
    </row>
    <row r="13" spans="1:15" ht="15.75" customHeight="1">
      <c r="A13" s="2"/>
      <c r="B13" s="29"/>
      <c r="C13" s="56"/>
      <c r="D13" s="85"/>
      <c r="E13" s="198"/>
      <c r="F13" s="199"/>
      <c r="G13" s="199"/>
      <c r="H13" s="19"/>
      <c r="I13" s="23"/>
      <c r="J13" s="34"/>
    </row>
    <row r="14" spans="1:15" ht="24" customHeight="1">
      <c r="A14" s="2"/>
      <c r="B14" s="43" t="s">
        <v>22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>
      <c r="A15" s="2"/>
      <c r="B15" s="35" t="s">
        <v>34</v>
      </c>
      <c r="C15" s="61"/>
      <c r="D15" s="54"/>
      <c r="E15" s="214"/>
      <c r="F15" s="214"/>
      <c r="G15" s="217"/>
      <c r="H15" s="217"/>
      <c r="I15" s="217" t="s">
        <v>31</v>
      </c>
      <c r="J15" s="218"/>
    </row>
    <row r="16" spans="1:15" ht="23.25" customHeight="1">
      <c r="A16" s="139" t="s">
        <v>26</v>
      </c>
      <c r="B16" s="38" t="s">
        <v>26</v>
      </c>
      <c r="C16" s="62"/>
      <c r="D16" s="63"/>
      <c r="E16" s="182"/>
      <c r="F16" s="183"/>
      <c r="G16" s="182"/>
      <c r="H16" s="183"/>
      <c r="I16" s="182">
        <f>SUMIF(F63:F76,A16,I63:I76)+SUMIF(F63:F76,"PSU",I63:I76)</f>
        <v>0</v>
      </c>
      <c r="J16" s="206"/>
    </row>
    <row r="17" spans="1:10" ht="23.25" customHeight="1">
      <c r="A17" s="139" t="s">
        <v>27</v>
      </c>
      <c r="B17" s="38" t="s">
        <v>27</v>
      </c>
      <c r="C17" s="62"/>
      <c r="D17" s="63"/>
      <c r="E17" s="182"/>
      <c r="F17" s="183"/>
      <c r="G17" s="182"/>
      <c r="H17" s="183"/>
      <c r="I17" s="182">
        <f>SUMIF(F63:F76,A17,I63:I76)</f>
        <v>0</v>
      </c>
      <c r="J17" s="206"/>
    </row>
    <row r="18" spans="1:10" ht="23.25" customHeight="1">
      <c r="A18" s="139" t="s">
        <v>28</v>
      </c>
      <c r="B18" s="38" t="s">
        <v>28</v>
      </c>
      <c r="C18" s="62"/>
      <c r="D18" s="63"/>
      <c r="E18" s="182"/>
      <c r="F18" s="183"/>
      <c r="G18" s="182"/>
      <c r="H18" s="183"/>
      <c r="I18" s="182">
        <f>SUMIF(F63:F76,A18,I63:I76)</f>
        <v>0</v>
      </c>
      <c r="J18" s="206"/>
    </row>
    <row r="19" spans="1:10" ht="23.25" customHeight="1">
      <c r="A19" s="139" t="s">
        <v>97</v>
      </c>
      <c r="B19" s="38" t="s">
        <v>29</v>
      </c>
      <c r="C19" s="62"/>
      <c r="D19" s="63"/>
      <c r="E19" s="182"/>
      <c r="F19" s="183"/>
      <c r="G19" s="182"/>
      <c r="H19" s="183"/>
      <c r="I19" s="182">
        <f>SUMIF(F63:F76,A19,I63:I76)</f>
        <v>0</v>
      </c>
      <c r="J19" s="206"/>
    </row>
    <row r="20" spans="1:10" ht="23.25" customHeight="1">
      <c r="A20" s="139" t="s">
        <v>98</v>
      </c>
      <c r="B20" s="38" t="s">
        <v>30</v>
      </c>
      <c r="C20" s="62"/>
      <c r="D20" s="63"/>
      <c r="E20" s="182"/>
      <c r="F20" s="183"/>
      <c r="G20" s="182"/>
      <c r="H20" s="183"/>
      <c r="I20" s="182">
        <f>SUMIF(F63:F76,A20,I63:I76)</f>
        <v>0</v>
      </c>
      <c r="J20" s="206"/>
    </row>
    <row r="21" spans="1:10" ht="23.25" customHeight="1">
      <c r="A21" s="2"/>
      <c r="B21" s="48" t="s">
        <v>31</v>
      </c>
      <c r="C21" s="64"/>
      <c r="D21" s="65"/>
      <c r="E21" s="190"/>
      <c r="F21" s="191"/>
      <c r="G21" s="190"/>
      <c r="H21" s="191"/>
      <c r="I21" s="190">
        <f>SUM(I16:J20)</f>
        <v>0</v>
      </c>
      <c r="J21" s="197"/>
    </row>
    <row r="22" spans="1:10" ht="33" customHeight="1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95">
        <f>ZakladDPHSniVypocet</f>
        <v>0</v>
      </c>
      <c r="H23" s="196"/>
      <c r="I23" s="196"/>
      <c r="J23" s="40" t="str">
        <f t="shared" ref="J23:J28" si="0">Mena</f>
        <v>CZK</v>
      </c>
    </row>
    <row r="24" spans="1:10" ht="23.25" customHeight="1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3">
        <f>A23</f>
        <v>0</v>
      </c>
      <c r="H24" s="194"/>
      <c r="I24" s="194"/>
      <c r="J24" s="40" t="str">
        <f t="shared" si="0"/>
        <v>CZK</v>
      </c>
    </row>
    <row r="25" spans="1:10" ht="23.25" customHeight="1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95">
        <f>ZakladDPHZaklVypocet</f>
        <v>0</v>
      </c>
      <c r="H25" s="196"/>
      <c r="I25" s="196"/>
      <c r="J25" s="40" t="str">
        <f t="shared" si="0"/>
        <v>CZK</v>
      </c>
    </row>
    <row r="26" spans="1:10" ht="23.25" customHeight="1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2">
        <f>A25</f>
        <v>0</v>
      </c>
      <c r="H26" s="223"/>
      <c r="I26" s="223"/>
      <c r="J26" s="37" t="str">
        <f t="shared" si="0"/>
        <v>CZK</v>
      </c>
    </row>
    <row r="27" spans="1:10" ht="23.25" customHeight="1" thickBot="1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07">
        <f>CenaCelkem-(ZakladDPHSni+DPHSni+ZakladDPHZakl+DPHZakl)</f>
        <v>0</v>
      </c>
      <c r="H27" s="207"/>
      <c r="I27" s="207"/>
      <c r="J27" s="41" t="str">
        <f t="shared" si="0"/>
        <v>CZK</v>
      </c>
    </row>
    <row r="28" spans="1:10" ht="27.75" hidden="1" customHeight="1" thickBot="1">
      <c r="A28" s="2"/>
      <c r="B28" s="113" t="s">
        <v>25</v>
      </c>
      <c r="C28" s="114"/>
      <c r="D28" s="114"/>
      <c r="E28" s="115"/>
      <c r="F28" s="116"/>
      <c r="G28" s="185">
        <f>ZakladDPHSniVypocet+ZakladDPHZaklVypocet</f>
        <v>0</v>
      </c>
      <c r="H28" s="185"/>
      <c r="I28" s="185"/>
      <c r="J28" s="117" t="str">
        <f t="shared" si="0"/>
        <v>CZK</v>
      </c>
    </row>
    <row r="29" spans="1:10" ht="27.75" customHeight="1" thickBot="1">
      <c r="A29" s="2">
        <f>(A27-INT(A27))*100</f>
        <v>0</v>
      </c>
      <c r="B29" s="113" t="s">
        <v>37</v>
      </c>
      <c r="C29" s="118"/>
      <c r="D29" s="118"/>
      <c r="E29" s="118"/>
      <c r="F29" s="119"/>
      <c r="G29" s="184">
        <f>A27</f>
        <v>0</v>
      </c>
      <c r="H29" s="184"/>
      <c r="I29" s="184"/>
      <c r="J29" s="120" t="s">
        <v>67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72" t="s">
        <v>12</v>
      </c>
      <c r="D32" s="73"/>
      <c r="E32" s="73"/>
      <c r="F32" s="15" t="s">
        <v>11</v>
      </c>
      <c r="G32" s="26"/>
      <c r="H32" s="27" t="s">
        <v>48</v>
      </c>
      <c r="I32" s="26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4"/>
      <c r="D34" s="186"/>
      <c r="E34" s="187"/>
      <c r="G34" s="188"/>
      <c r="H34" s="189"/>
      <c r="I34" s="189"/>
      <c r="J34" s="25"/>
    </row>
    <row r="35" spans="1:10" ht="12.75" customHeight="1">
      <c r="A35" s="2"/>
      <c r="B35" s="2"/>
      <c r="D35" s="192" t="s">
        <v>2</v>
      </c>
      <c r="E35" s="192"/>
      <c r="H35" s="10" t="s">
        <v>3</v>
      </c>
      <c r="J35" s="9"/>
    </row>
    <row r="36" spans="1:10" ht="13.5" customHeight="1" thickBot="1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customHeight="1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>
      <c r="A39" s="89">
        <v>1</v>
      </c>
      <c r="B39" s="99" t="s">
        <v>49</v>
      </c>
      <c r="C39" s="226"/>
      <c r="D39" s="226"/>
      <c r="E39" s="226"/>
      <c r="F39" s="100">
        <f>'01 14005 Pol'!AE112+'02 14005 Pol'!AE112+'03 14005 Pol'!AE112+'04 14005 Pol'!AE112+'05 14005 Pol'!AE112+'06 14005 Pol'!AE112+'07 14005 Pol'!AE112+'08 14005 Pol'!AE131</f>
        <v>0</v>
      </c>
      <c r="G39" s="101">
        <f>'01 14005 Pol'!AF112+'02 14005 Pol'!AF112+'03 14005 Pol'!AF112+'04 14005 Pol'!AF112+'05 14005 Pol'!AF112+'06 14005 Pol'!AF112+'07 14005 Pol'!AF112+'08 14005 Pol'!AF131</f>
        <v>0</v>
      </c>
      <c r="H39" s="102">
        <f t="shared" ref="H39:H55" si="1">(F39*SazbaDPH1/100)+(G39*SazbaDPH2/100)</f>
        <v>0</v>
      </c>
      <c r="I39" s="102">
        <f t="shared" ref="I39:I55" si="2">F39+G39+H39</f>
        <v>0</v>
      </c>
      <c r="J39" s="103" t="str">
        <f t="shared" ref="J39:J55" si="3">IF(CenaCelkemVypocet=0,"",I39/CenaCelkemVypocet*100)</f>
        <v/>
      </c>
    </row>
    <row r="40" spans="1:10" ht="25.5" customHeight="1">
      <c r="A40" s="89">
        <v>2</v>
      </c>
      <c r="B40" s="104" t="s">
        <v>50</v>
      </c>
      <c r="C40" s="227" t="s">
        <v>51</v>
      </c>
      <c r="D40" s="227"/>
      <c r="E40" s="227"/>
      <c r="F40" s="105">
        <f>'01 14005 Pol'!AE112</f>
        <v>0</v>
      </c>
      <c r="G40" s="106">
        <f>'01 14005 Pol'!AF112</f>
        <v>0</v>
      </c>
      <c r="H40" s="106">
        <f t="shared" si="1"/>
        <v>0</v>
      </c>
      <c r="I40" s="106">
        <f t="shared" si="2"/>
        <v>0</v>
      </c>
      <c r="J40" s="107" t="str">
        <f t="shared" si="3"/>
        <v/>
      </c>
    </row>
    <row r="41" spans="1:10" ht="25.5" customHeight="1">
      <c r="A41" s="89">
        <v>3</v>
      </c>
      <c r="B41" s="108" t="s">
        <v>44</v>
      </c>
      <c r="C41" s="226" t="s">
        <v>45</v>
      </c>
      <c r="D41" s="226"/>
      <c r="E41" s="226"/>
      <c r="F41" s="109">
        <f>'01 14005 Pol'!AE112</f>
        <v>0</v>
      </c>
      <c r="G41" s="102">
        <f>'01 14005 Pol'!AF112</f>
        <v>0</v>
      </c>
      <c r="H41" s="102">
        <f t="shared" si="1"/>
        <v>0</v>
      </c>
      <c r="I41" s="102">
        <f t="shared" si="2"/>
        <v>0</v>
      </c>
      <c r="J41" s="103" t="str">
        <f t="shared" si="3"/>
        <v/>
      </c>
    </row>
    <row r="42" spans="1:10" ht="25.5" customHeight="1">
      <c r="A42" s="89">
        <v>2</v>
      </c>
      <c r="B42" s="104" t="s">
        <v>52</v>
      </c>
      <c r="C42" s="227" t="s">
        <v>53</v>
      </c>
      <c r="D42" s="227"/>
      <c r="E42" s="227"/>
      <c r="F42" s="105">
        <f>'02 14005 Pol'!AE112</f>
        <v>0</v>
      </c>
      <c r="G42" s="106">
        <f>'02 14005 Pol'!AF112</f>
        <v>0</v>
      </c>
      <c r="H42" s="106">
        <f t="shared" si="1"/>
        <v>0</v>
      </c>
      <c r="I42" s="106">
        <f t="shared" si="2"/>
        <v>0</v>
      </c>
      <c r="J42" s="107" t="str">
        <f t="shared" si="3"/>
        <v/>
      </c>
    </row>
    <row r="43" spans="1:10" ht="25.5" customHeight="1">
      <c r="A43" s="89">
        <v>3</v>
      </c>
      <c r="B43" s="108" t="s">
        <v>44</v>
      </c>
      <c r="C43" s="226" t="s">
        <v>45</v>
      </c>
      <c r="D43" s="226"/>
      <c r="E43" s="226"/>
      <c r="F43" s="109">
        <f>'02 14005 Pol'!AE112</f>
        <v>0</v>
      </c>
      <c r="G43" s="102">
        <f>'02 14005 Pol'!AF112</f>
        <v>0</v>
      </c>
      <c r="H43" s="102">
        <f t="shared" si="1"/>
        <v>0</v>
      </c>
      <c r="I43" s="102">
        <f t="shared" si="2"/>
        <v>0</v>
      </c>
      <c r="J43" s="103" t="str">
        <f t="shared" si="3"/>
        <v/>
      </c>
    </row>
    <row r="44" spans="1:10" ht="25.5" customHeight="1">
      <c r="A44" s="89">
        <v>2</v>
      </c>
      <c r="B44" s="104" t="s">
        <v>54</v>
      </c>
      <c r="C44" s="227" t="s">
        <v>55</v>
      </c>
      <c r="D44" s="227"/>
      <c r="E44" s="227"/>
      <c r="F44" s="105">
        <f>'03 14005 Pol'!AE112</f>
        <v>0</v>
      </c>
      <c r="G44" s="106">
        <f>'03 14005 Pol'!AF112</f>
        <v>0</v>
      </c>
      <c r="H44" s="106">
        <f t="shared" si="1"/>
        <v>0</v>
      </c>
      <c r="I44" s="106">
        <f t="shared" si="2"/>
        <v>0</v>
      </c>
      <c r="J44" s="107" t="str">
        <f t="shared" si="3"/>
        <v/>
      </c>
    </row>
    <row r="45" spans="1:10" ht="25.5" customHeight="1">
      <c r="A45" s="89">
        <v>3</v>
      </c>
      <c r="B45" s="108" t="s">
        <v>44</v>
      </c>
      <c r="C45" s="226" t="s">
        <v>45</v>
      </c>
      <c r="D45" s="226"/>
      <c r="E45" s="226"/>
      <c r="F45" s="109">
        <f>'03 14005 Pol'!AE112</f>
        <v>0</v>
      </c>
      <c r="G45" s="102">
        <f>'03 14005 Pol'!AF112</f>
        <v>0</v>
      </c>
      <c r="H45" s="102">
        <f t="shared" si="1"/>
        <v>0</v>
      </c>
      <c r="I45" s="102">
        <f t="shared" si="2"/>
        <v>0</v>
      </c>
      <c r="J45" s="103" t="str">
        <f t="shared" si="3"/>
        <v/>
      </c>
    </row>
    <row r="46" spans="1:10" ht="25.5" customHeight="1">
      <c r="A46" s="89">
        <v>2</v>
      </c>
      <c r="B46" s="104" t="s">
        <v>56</v>
      </c>
      <c r="C46" s="227" t="s">
        <v>57</v>
      </c>
      <c r="D46" s="227"/>
      <c r="E46" s="227"/>
      <c r="F46" s="105">
        <f>'04 14005 Pol'!AE112</f>
        <v>0</v>
      </c>
      <c r="G46" s="106">
        <f>'04 14005 Pol'!AF112</f>
        <v>0</v>
      </c>
      <c r="H46" s="106">
        <f t="shared" si="1"/>
        <v>0</v>
      </c>
      <c r="I46" s="106">
        <f t="shared" si="2"/>
        <v>0</v>
      </c>
      <c r="J46" s="107" t="str">
        <f t="shared" si="3"/>
        <v/>
      </c>
    </row>
    <row r="47" spans="1:10" ht="25.5" customHeight="1">
      <c r="A47" s="89">
        <v>3</v>
      </c>
      <c r="B47" s="108" t="s">
        <v>44</v>
      </c>
      <c r="C47" s="226" t="s">
        <v>45</v>
      </c>
      <c r="D47" s="226"/>
      <c r="E47" s="226"/>
      <c r="F47" s="109">
        <f>'04 14005 Pol'!AE112</f>
        <v>0</v>
      </c>
      <c r="G47" s="102">
        <f>'04 14005 Pol'!AF112</f>
        <v>0</v>
      </c>
      <c r="H47" s="102">
        <f t="shared" si="1"/>
        <v>0</v>
      </c>
      <c r="I47" s="102">
        <f t="shared" si="2"/>
        <v>0</v>
      </c>
      <c r="J47" s="103" t="str">
        <f t="shared" si="3"/>
        <v/>
      </c>
    </row>
    <row r="48" spans="1:10" ht="25.5" customHeight="1">
      <c r="A48" s="89">
        <v>2</v>
      </c>
      <c r="B48" s="104" t="s">
        <v>58</v>
      </c>
      <c r="C48" s="227" t="s">
        <v>59</v>
      </c>
      <c r="D48" s="227"/>
      <c r="E48" s="227"/>
      <c r="F48" s="105">
        <f>'05 14005 Pol'!AE112</f>
        <v>0</v>
      </c>
      <c r="G48" s="106">
        <f>'05 14005 Pol'!AF112</f>
        <v>0</v>
      </c>
      <c r="H48" s="106">
        <f t="shared" si="1"/>
        <v>0</v>
      </c>
      <c r="I48" s="106">
        <f t="shared" si="2"/>
        <v>0</v>
      </c>
      <c r="J48" s="107" t="str">
        <f t="shared" si="3"/>
        <v/>
      </c>
    </row>
    <row r="49" spans="1:10" ht="25.5" customHeight="1">
      <c r="A49" s="89">
        <v>3</v>
      </c>
      <c r="B49" s="108" t="s">
        <v>44</v>
      </c>
      <c r="C49" s="226" t="s">
        <v>45</v>
      </c>
      <c r="D49" s="226"/>
      <c r="E49" s="226"/>
      <c r="F49" s="109">
        <f>'05 14005 Pol'!AE112</f>
        <v>0</v>
      </c>
      <c r="G49" s="102">
        <f>'05 14005 Pol'!AF112</f>
        <v>0</v>
      </c>
      <c r="H49" s="102">
        <f t="shared" si="1"/>
        <v>0</v>
      </c>
      <c r="I49" s="102">
        <f t="shared" si="2"/>
        <v>0</v>
      </c>
      <c r="J49" s="103" t="str">
        <f t="shared" si="3"/>
        <v/>
      </c>
    </row>
    <row r="50" spans="1:10" ht="25.5" customHeight="1">
      <c r="A50" s="89">
        <v>2</v>
      </c>
      <c r="B50" s="104" t="s">
        <v>60</v>
      </c>
      <c r="C50" s="227" t="s">
        <v>61</v>
      </c>
      <c r="D50" s="227"/>
      <c r="E50" s="227"/>
      <c r="F50" s="105">
        <f>'06 14005 Pol'!AE112</f>
        <v>0</v>
      </c>
      <c r="G50" s="106">
        <f>'06 14005 Pol'!AF112</f>
        <v>0</v>
      </c>
      <c r="H50" s="106">
        <f t="shared" si="1"/>
        <v>0</v>
      </c>
      <c r="I50" s="106">
        <f t="shared" si="2"/>
        <v>0</v>
      </c>
      <c r="J50" s="107" t="str">
        <f t="shared" si="3"/>
        <v/>
      </c>
    </row>
    <row r="51" spans="1:10" ht="25.5" customHeight="1">
      <c r="A51" s="89">
        <v>3</v>
      </c>
      <c r="B51" s="108" t="s">
        <v>44</v>
      </c>
      <c r="C51" s="226" t="s">
        <v>45</v>
      </c>
      <c r="D51" s="226"/>
      <c r="E51" s="226"/>
      <c r="F51" s="109">
        <f>'06 14005 Pol'!AE112</f>
        <v>0</v>
      </c>
      <c r="G51" s="102">
        <f>'06 14005 Pol'!AF112</f>
        <v>0</v>
      </c>
      <c r="H51" s="102">
        <f t="shared" si="1"/>
        <v>0</v>
      </c>
      <c r="I51" s="102">
        <f t="shared" si="2"/>
        <v>0</v>
      </c>
      <c r="J51" s="103" t="str">
        <f t="shared" si="3"/>
        <v/>
      </c>
    </row>
    <row r="52" spans="1:10" ht="25.5" customHeight="1">
      <c r="A52" s="89">
        <v>2</v>
      </c>
      <c r="B52" s="104" t="s">
        <v>62</v>
      </c>
      <c r="C52" s="227" t="s">
        <v>63</v>
      </c>
      <c r="D52" s="227"/>
      <c r="E52" s="227"/>
      <c r="F52" s="105">
        <f>'07 14005 Pol'!AE112</f>
        <v>0</v>
      </c>
      <c r="G52" s="106">
        <f>'07 14005 Pol'!AF112</f>
        <v>0</v>
      </c>
      <c r="H52" s="106">
        <f t="shared" si="1"/>
        <v>0</v>
      </c>
      <c r="I52" s="106">
        <f t="shared" si="2"/>
        <v>0</v>
      </c>
      <c r="J52" s="107" t="str">
        <f t="shared" si="3"/>
        <v/>
      </c>
    </row>
    <row r="53" spans="1:10" ht="25.5" customHeight="1">
      <c r="A53" s="89">
        <v>3</v>
      </c>
      <c r="B53" s="108" t="s">
        <v>44</v>
      </c>
      <c r="C53" s="226" t="s">
        <v>45</v>
      </c>
      <c r="D53" s="226"/>
      <c r="E53" s="226"/>
      <c r="F53" s="109">
        <f>'07 14005 Pol'!AE112</f>
        <v>0</v>
      </c>
      <c r="G53" s="102">
        <f>'07 14005 Pol'!AF112</f>
        <v>0</v>
      </c>
      <c r="H53" s="102">
        <f t="shared" si="1"/>
        <v>0</v>
      </c>
      <c r="I53" s="102">
        <f t="shared" si="2"/>
        <v>0</v>
      </c>
      <c r="J53" s="103" t="str">
        <f t="shared" si="3"/>
        <v/>
      </c>
    </row>
    <row r="54" spans="1:10" ht="25.5" customHeight="1">
      <c r="A54" s="89">
        <v>2</v>
      </c>
      <c r="B54" s="104" t="s">
        <v>64</v>
      </c>
      <c r="C54" s="227" t="s">
        <v>65</v>
      </c>
      <c r="D54" s="227"/>
      <c r="E54" s="227"/>
      <c r="F54" s="105">
        <f>'08 14005 Pol'!AE131</f>
        <v>0</v>
      </c>
      <c r="G54" s="106">
        <f>'08 14005 Pol'!AF131</f>
        <v>0</v>
      </c>
      <c r="H54" s="106">
        <f t="shared" si="1"/>
        <v>0</v>
      </c>
      <c r="I54" s="106">
        <f t="shared" si="2"/>
        <v>0</v>
      </c>
      <c r="J54" s="107" t="str">
        <f t="shared" si="3"/>
        <v/>
      </c>
    </row>
    <row r="55" spans="1:10" ht="25.5" customHeight="1">
      <c r="A55" s="89">
        <v>3</v>
      </c>
      <c r="B55" s="108" t="s">
        <v>44</v>
      </c>
      <c r="C55" s="226" t="s">
        <v>45</v>
      </c>
      <c r="D55" s="226"/>
      <c r="E55" s="226"/>
      <c r="F55" s="109">
        <f>'08 14005 Pol'!AE131</f>
        <v>0</v>
      </c>
      <c r="G55" s="102">
        <f>'08 14005 Pol'!AF131</f>
        <v>0</v>
      </c>
      <c r="H55" s="102">
        <f t="shared" si="1"/>
        <v>0</v>
      </c>
      <c r="I55" s="102">
        <f t="shared" si="2"/>
        <v>0</v>
      </c>
      <c r="J55" s="103" t="str">
        <f t="shared" si="3"/>
        <v/>
      </c>
    </row>
    <row r="56" spans="1:10" ht="25.5" customHeight="1">
      <c r="A56" s="89"/>
      <c r="B56" s="230" t="s">
        <v>66</v>
      </c>
      <c r="C56" s="231"/>
      <c r="D56" s="231"/>
      <c r="E56" s="232"/>
      <c r="F56" s="110">
        <f>SUMIF(A39:A55,"=1",F39:F55)</f>
        <v>0</v>
      </c>
      <c r="G56" s="111">
        <f>SUMIF(A39:A55,"=1",G39:G55)</f>
        <v>0</v>
      </c>
      <c r="H56" s="111">
        <f>SUMIF(A39:A55,"=1",H39:H55)</f>
        <v>0</v>
      </c>
      <c r="I56" s="111">
        <f>SUMIF(A39:A55,"=1",I39:I55)</f>
        <v>0</v>
      </c>
      <c r="J56" s="112">
        <f>SUMIF(A39:A55,"=1",J39:J55)</f>
        <v>0</v>
      </c>
    </row>
    <row r="60" spans="1:10" ht="15.6">
      <c r="B60" s="121" t="s">
        <v>68</v>
      </c>
    </row>
    <row r="62" spans="1:10" ht="25.5" customHeight="1">
      <c r="A62" s="123"/>
      <c r="B62" s="126" t="s">
        <v>18</v>
      </c>
      <c r="C62" s="126" t="s">
        <v>6</v>
      </c>
      <c r="D62" s="127"/>
      <c r="E62" s="127"/>
      <c r="F62" s="128" t="s">
        <v>69</v>
      </c>
      <c r="G62" s="128"/>
      <c r="H62" s="128"/>
      <c r="I62" s="128" t="s">
        <v>31</v>
      </c>
      <c r="J62" s="128" t="s">
        <v>0</v>
      </c>
    </row>
    <row r="63" spans="1:10" ht="36.75" customHeight="1">
      <c r="A63" s="124"/>
      <c r="B63" s="129" t="s">
        <v>70</v>
      </c>
      <c r="C63" s="228" t="s">
        <v>71</v>
      </c>
      <c r="D63" s="229"/>
      <c r="E63" s="229"/>
      <c r="F63" s="135" t="s">
        <v>26</v>
      </c>
      <c r="G63" s="136"/>
      <c r="H63" s="136"/>
      <c r="I63" s="136">
        <f>'01 14005 Pol'!G8+'02 14005 Pol'!G8+'03 14005 Pol'!G8+'04 14005 Pol'!G8+'05 14005 Pol'!G8+'06 14005 Pol'!G8+'07 14005 Pol'!G8+'08 14005 Pol'!G8</f>
        <v>0</v>
      </c>
      <c r="J63" s="133" t="str">
        <f>IF(I77=0,"",I63/I77*100)</f>
        <v/>
      </c>
    </row>
    <row r="64" spans="1:10" ht="36.75" customHeight="1">
      <c r="A64" s="124"/>
      <c r="B64" s="129" t="s">
        <v>72</v>
      </c>
      <c r="C64" s="228" t="s">
        <v>73</v>
      </c>
      <c r="D64" s="229"/>
      <c r="E64" s="229"/>
      <c r="F64" s="135" t="s">
        <v>26</v>
      </c>
      <c r="G64" s="136"/>
      <c r="H64" s="136"/>
      <c r="I64" s="136">
        <f>'01 14005 Pol'!G35+'02 14005 Pol'!G35+'03 14005 Pol'!G35+'04 14005 Pol'!G35+'05 14005 Pol'!G35+'06 14005 Pol'!G35+'07 14005 Pol'!G35+'08 14005 Pol'!G46</f>
        <v>0</v>
      </c>
      <c r="J64" s="133" t="str">
        <f>IF(I77=0,"",I64/I77*100)</f>
        <v/>
      </c>
    </row>
    <row r="65" spans="1:10" ht="36.75" customHeight="1">
      <c r="A65" s="124"/>
      <c r="B65" s="129" t="s">
        <v>74</v>
      </c>
      <c r="C65" s="228" t="s">
        <v>75</v>
      </c>
      <c r="D65" s="229"/>
      <c r="E65" s="229"/>
      <c r="F65" s="135" t="s">
        <v>26</v>
      </c>
      <c r="G65" s="136"/>
      <c r="H65" s="136"/>
      <c r="I65" s="136">
        <f>'01 14005 Pol'!G40+'02 14005 Pol'!G40+'03 14005 Pol'!G40+'04 14005 Pol'!G40+'05 14005 Pol'!G40+'06 14005 Pol'!G40+'07 14005 Pol'!G40+'08 14005 Pol'!G56</f>
        <v>0</v>
      </c>
      <c r="J65" s="133" t="str">
        <f>IF(I77=0,"",I65/I77*100)</f>
        <v/>
      </c>
    </row>
    <row r="66" spans="1:10" ht="36.75" customHeight="1">
      <c r="A66" s="124"/>
      <c r="B66" s="129" t="s">
        <v>76</v>
      </c>
      <c r="C66" s="228" t="s">
        <v>77</v>
      </c>
      <c r="D66" s="229"/>
      <c r="E66" s="229"/>
      <c r="F66" s="135" t="s">
        <v>26</v>
      </c>
      <c r="G66" s="136"/>
      <c r="H66" s="136"/>
      <c r="I66" s="136">
        <f>'01 14005 Pol'!G49+'02 14005 Pol'!G49+'03 14005 Pol'!G49+'04 14005 Pol'!G49+'05 14005 Pol'!G49+'06 14005 Pol'!G49+'07 14005 Pol'!G49+'08 14005 Pol'!G64</f>
        <v>0</v>
      </c>
      <c r="J66" s="133" t="str">
        <f>IF(I77=0,"",I66/I77*100)</f>
        <v/>
      </c>
    </row>
    <row r="67" spans="1:10" ht="36.75" customHeight="1">
      <c r="A67" s="124"/>
      <c r="B67" s="129" t="s">
        <v>78</v>
      </c>
      <c r="C67" s="228" t="s">
        <v>79</v>
      </c>
      <c r="D67" s="229"/>
      <c r="E67" s="229"/>
      <c r="F67" s="135" t="s">
        <v>26</v>
      </c>
      <c r="G67" s="136"/>
      <c r="H67" s="136"/>
      <c r="I67" s="136">
        <f>'01 14005 Pol'!G53+'02 14005 Pol'!G53+'03 14005 Pol'!G53+'04 14005 Pol'!G53+'05 14005 Pol'!G53+'06 14005 Pol'!G53+'07 14005 Pol'!G53+'08 14005 Pol'!G66</f>
        <v>0</v>
      </c>
      <c r="J67" s="133" t="str">
        <f>IF(I77=0,"",I67/I77*100)</f>
        <v/>
      </c>
    </row>
    <row r="68" spans="1:10" ht="36.75" customHeight="1">
      <c r="A68" s="124"/>
      <c r="B68" s="129" t="s">
        <v>80</v>
      </c>
      <c r="C68" s="228" t="s">
        <v>81</v>
      </c>
      <c r="D68" s="229"/>
      <c r="E68" s="229"/>
      <c r="F68" s="135" t="s">
        <v>26</v>
      </c>
      <c r="G68" s="136"/>
      <c r="H68" s="136"/>
      <c r="I68" s="136">
        <f>'01 14005 Pol'!G11+'02 14005 Pol'!G11+'03 14005 Pol'!G11+'04 14005 Pol'!G11+'05 14005 Pol'!G11+'06 14005 Pol'!G11+'07 14005 Pol'!G11+'08 14005 Pol'!G11</f>
        <v>0</v>
      </c>
      <c r="J68" s="133" t="str">
        <f>IF(I77=0,"",I68/I77*100)</f>
        <v/>
      </c>
    </row>
    <row r="69" spans="1:10" ht="36.75" customHeight="1">
      <c r="A69" s="124"/>
      <c r="B69" s="129" t="s">
        <v>82</v>
      </c>
      <c r="C69" s="228" t="s">
        <v>83</v>
      </c>
      <c r="D69" s="229"/>
      <c r="E69" s="229"/>
      <c r="F69" s="135" t="s">
        <v>26</v>
      </c>
      <c r="G69" s="136"/>
      <c r="H69" s="136"/>
      <c r="I69" s="136">
        <f>'01 14005 Pol'!G55+'02 14005 Pol'!G55+'03 14005 Pol'!G55+'04 14005 Pol'!G55+'05 14005 Pol'!G55+'06 14005 Pol'!G55+'07 14005 Pol'!G55+'08 14005 Pol'!G68</f>
        <v>0</v>
      </c>
      <c r="J69" s="133" t="str">
        <f>IF(I77=0,"",I69/I77*100)</f>
        <v/>
      </c>
    </row>
    <row r="70" spans="1:10" ht="36.75" customHeight="1">
      <c r="A70" s="124"/>
      <c r="B70" s="129" t="s">
        <v>84</v>
      </c>
      <c r="C70" s="228" t="s">
        <v>85</v>
      </c>
      <c r="D70" s="229"/>
      <c r="E70" s="229"/>
      <c r="F70" s="135" t="s">
        <v>27</v>
      </c>
      <c r="G70" s="136"/>
      <c r="H70" s="136"/>
      <c r="I70" s="136">
        <f>'01 14005 Pol'!G57+'02 14005 Pol'!G57+'03 14005 Pol'!G57+'04 14005 Pol'!G57+'05 14005 Pol'!G57+'06 14005 Pol'!G57+'07 14005 Pol'!G57+'08 14005 Pol'!G70</f>
        <v>0</v>
      </c>
      <c r="J70" s="133" t="str">
        <f>IF(I77=0,"",I70/I77*100)</f>
        <v/>
      </c>
    </row>
    <row r="71" spans="1:10" ht="36.75" customHeight="1">
      <c r="A71" s="124"/>
      <c r="B71" s="129" t="s">
        <v>86</v>
      </c>
      <c r="C71" s="228" t="s">
        <v>87</v>
      </c>
      <c r="D71" s="229"/>
      <c r="E71" s="229"/>
      <c r="F71" s="135" t="s">
        <v>27</v>
      </c>
      <c r="G71" s="136"/>
      <c r="H71" s="136"/>
      <c r="I71" s="136">
        <f>'01 14005 Pol'!G66+'02 14005 Pol'!G66+'03 14005 Pol'!G66+'04 14005 Pol'!G66+'05 14005 Pol'!G66+'06 14005 Pol'!G66+'07 14005 Pol'!G66+'08 14005 Pol'!G87</f>
        <v>0</v>
      </c>
      <c r="J71" s="133" t="str">
        <f>IF(I77=0,"",I71/I77*100)</f>
        <v/>
      </c>
    </row>
    <row r="72" spans="1:10" ht="36.75" customHeight="1">
      <c r="A72" s="124"/>
      <c r="B72" s="129" t="s">
        <v>88</v>
      </c>
      <c r="C72" s="228" t="s">
        <v>89</v>
      </c>
      <c r="D72" s="229"/>
      <c r="E72" s="229"/>
      <c r="F72" s="135" t="s">
        <v>27</v>
      </c>
      <c r="G72" s="136"/>
      <c r="H72" s="136"/>
      <c r="I72" s="136">
        <f>'01 14005 Pol'!G69+'02 14005 Pol'!G69+'03 14005 Pol'!G69+'04 14005 Pol'!G69+'05 14005 Pol'!G69+'06 14005 Pol'!G69+'07 14005 Pol'!G69+'08 14005 Pol'!G90</f>
        <v>0</v>
      </c>
      <c r="J72" s="133" t="str">
        <f>IF(I77=0,"",I72/I77*100)</f>
        <v/>
      </c>
    </row>
    <row r="73" spans="1:10" ht="36.75" customHeight="1">
      <c r="A73" s="124"/>
      <c r="B73" s="129" t="s">
        <v>90</v>
      </c>
      <c r="C73" s="228" t="s">
        <v>91</v>
      </c>
      <c r="D73" s="229"/>
      <c r="E73" s="229"/>
      <c r="F73" s="135" t="s">
        <v>27</v>
      </c>
      <c r="G73" s="136"/>
      <c r="H73" s="136"/>
      <c r="I73" s="136">
        <f>'01 14005 Pol'!G73+'02 14005 Pol'!G73+'03 14005 Pol'!G73+'04 14005 Pol'!G73+'05 14005 Pol'!G73+'06 14005 Pol'!G73+'07 14005 Pol'!G73+'08 14005 Pol'!G94</f>
        <v>0</v>
      </c>
      <c r="J73" s="133" t="str">
        <f>IF(I77=0,"",I73/I77*100)</f>
        <v/>
      </c>
    </row>
    <row r="74" spans="1:10" ht="36.75" customHeight="1">
      <c r="A74" s="124"/>
      <c r="B74" s="129" t="s">
        <v>92</v>
      </c>
      <c r="C74" s="228" t="s">
        <v>93</v>
      </c>
      <c r="D74" s="229"/>
      <c r="E74" s="229"/>
      <c r="F74" s="135" t="s">
        <v>27</v>
      </c>
      <c r="G74" s="136"/>
      <c r="H74" s="136"/>
      <c r="I74" s="136">
        <f>'08 14005 Pol'!G110</f>
        <v>0</v>
      </c>
      <c r="J74" s="133" t="str">
        <f>IF(I77=0,"",I74/I77*100)</f>
        <v/>
      </c>
    </row>
    <row r="75" spans="1:10" ht="36.75" customHeight="1">
      <c r="A75" s="124"/>
      <c r="B75" s="129" t="s">
        <v>94</v>
      </c>
      <c r="C75" s="228" t="s">
        <v>95</v>
      </c>
      <c r="D75" s="229"/>
      <c r="E75" s="229"/>
      <c r="F75" s="135" t="s">
        <v>96</v>
      </c>
      <c r="G75" s="136"/>
      <c r="H75" s="136"/>
      <c r="I75" s="136">
        <f>'01 14005 Pol'!G91+'02 14005 Pol'!G91+'03 14005 Pol'!G91+'04 14005 Pol'!G91+'05 14005 Pol'!G91+'06 14005 Pol'!G91+'07 14005 Pol'!G91+'08 14005 Pol'!G112</f>
        <v>0</v>
      </c>
      <c r="J75" s="133" t="str">
        <f>IF(I77=0,"",I75/I77*100)</f>
        <v/>
      </c>
    </row>
    <row r="76" spans="1:10" ht="36.75" customHeight="1">
      <c r="A76" s="124"/>
      <c r="B76" s="129" t="s">
        <v>97</v>
      </c>
      <c r="C76" s="228" t="s">
        <v>29</v>
      </c>
      <c r="D76" s="229"/>
      <c r="E76" s="229"/>
      <c r="F76" s="135" t="s">
        <v>97</v>
      </c>
      <c r="G76" s="136"/>
      <c r="H76" s="136"/>
      <c r="I76" s="136">
        <f>'01 14005 Pol'!G103+'02 14005 Pol'!G103+'03 14005 Pol'!G103+'04 14005 Pol'!G103+'05 14005 Pol'!G103+'06 14005 Pol'!G103+'07 14005 Pol'!G103+'08 14005 Pol'!G122</f>
        <v>0</v>
      </c>
      <c r="J76" s="133" t="str">
        <f>IF(I77=0,"",I76/I77*100)</f>
        <v/>
      </c>
    </row>
    <row r="77" spans="1:10" ht="25.5" customHeight="1">
      <c r="A77" s="125"/>
      <c r="B77" s="130" t="s">
        <v>1</v>
      </c>
      <c r="C77" s="131"/>
      <c r="D77" s="132"/>
      <c r="E77" s="132"/>
      <c r="F77" s="137"/>
      <c r="G77" s="138"/>
      <c r="H77" s="138"/>
      <c r="I77" s="138">
        <f>SUM(I63:I76)</f>
        <v>0</v>
      </c>
      <c r="J77" s="134">
        <f>SUM(J63:J76)</f>
        <v>0</v>
      </c>
    </row>
    <row r="78" spans="1:10">
      <c r="F78" s="87"/>
      <c r="G78" s="87"/>
      <c r="H78" s="87"/>
      <c r="I78" s="87"/>
      <c r="J78" s="88"/>
    </row>
    <row r="79" spans="1:10">
      <c r="F79" s="87"/>
      <c r="G79" s="87"/>
      <c r="H79" s="87"/>
      <c r="I79" s="87"/>
      <c r="J79" s="88"/>
    </row>
    <row r="80" spans="1:10">
      <c r="F80" s="87"/>
      <c r="G80" s="87"/>
      <c r="H80" s="87"/>
      <c r="I80" s="87"/>
      <c r="J80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3">
    <mergeCell ref="C73:E73"/>
    <mergeCell ref="C74:E74"/>
    <mergeCell ref="C75:E75"/>
    <mergeCell ref="C76:E76"/>
    <mergeCell ref="C69:E69"/>
    <mergeCell ref="C70:E70"/>
    <mergeCell ref="C71:E71"/>
    <mergeCell ref="C72:E72"/>
    <mergeCell ref="C65:E65"/>
    <mergeCell ref="C66:E66"/>
    <mergeCell ref="C67:E67"/>
    <mergeCell ref="C68:E68"/>
    <mergeCell ref="C55:E55"/>
    <mergeCell ref="B56:E56"/>
    <mergeCell ref="C63:E63"/>
    <mergeCell ref="C64:E64"/>
    <mergeCell ref="C51:E51"/>
    <mergeCell ref="C52:E52"/>
    <mergeCell ref="C53:E53"/>
    <mergeCell ref="C54:E54"/>
    <mergeCell ref="C47:E47"/>
    <mergeCell ref="C48:E48"/>
    <mergeCell ref="C49:E49"/>
    <mergeCell ref="C50:E50"/>
    <mergeCell ref="C43:E43"/>
    <mergeCell ref="C44:E44"/>
    <mergeCell ref="C45:E45"/>
    <mergeCell ref="C46:E46"/>
    <mergeCell ref="C39:E39"/>
    <mergeCell ref="C40:E40"/>
    <mergeCell ref="C41:E41"/>
    <mergeCell ref="C42:E42"/>
    <mergeCell ref="B1:J1"/>
    <mergeCell ref="G26:I26"/>
    <mergeCell ref="E4:J4"/>
    <mergeCell ref="G16:H16"/>
    <mergeCell ref="G17:H17"/>
    <mergeCell ref="E16:F16"/>
    <mergeCell ref="E2:J2"/>
    <mergeCell ref="E3:J3"/>
    <mergeCell ref="E15:F15"/>
    <mergeCell ref="E17:F17"/>
    <mergeCell ref="D12:G12"/>
    <mergeCell ref="D11:G11"/>
    <mergeCell ref="G15:H15"/>
    <mergeCell ref="I15:J15"/>
    <mergeCell ref="I16:J16"/>
    <mergeCell ref="D5:G5"/>
    <mergeCell ref="D6:G6"/>
    <mergeCell ref="E7:G7"/>
    <mergeCell ref="G25:I25"/>
    <mergeCell ref="I19:J19"/>
    <mergeCell ref="E19:F19"/>
    <mergeCell ref="E20:F20"/>
    <mergeCell ref="I20:J20"/>
    <mergeCell ref="G19:H19"/>
    <mergeCell ref="G18:H18"/>
    <mergeCell ref="I17:J17"/>
    <mergeCell ref="I18:J18"/>
    <mergeCell ref="E18:F18"/>
    <mergeCell ref="D35:E35"/>
    <mergeCell ref="G24:I24"/>
    <mergeCell ref="G23:I23"/>
    <mergeCell ref="I21:J21"/>
    <mergeCell ref="E13:G13"/>
    <mergeCell ref="G27:I27"/>
    <mergeCell ref="G20:H20"/>
    <mergeCell ref="G29:I29"/>
    <mergeCell ref="G28:I28"/>
    <mergeCell ref="D34:E34"/>
    <mergeCell ref="G34:I34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>
      <c r="A1" s="233" t="s">
        <v>7</v>
      </c>
      <c r="B1" s="233"/>
      <c r="C1" s="234"/>
      <c r="D1" s="233"/>
      <c r="E1" s="233"/>
      <c r="F1" s="233"/>
      <c r="G1" s="233"/>
    </row>
    <row r="2" spans="1:7" ht="24.9" customHeight="1">
      <c r="A2" s="50" t="s">
        <v>8</v>
      </c>
      <c r="B2" s="49"/>
      <c r="C2" s="235"/>
      <c r="D2" s="235"/>
      <c r="E2" s="235"/>
      <c r="F2" s="235"/>
      <c r="G2" s="236"/>
    </row>
    <row r="3" spans="1:7" ht="24.9" customHeight="1">
      <c r="A3" s="50" t="s">
        <v>9</v>
      </c>
      <c r="B3" s="49"/>
      <c r="C3" s="235"/>
      <c r="D3" s="235"/>
      <c r="E3" s="235"/>
      <c r="F3" s="235"/>
      <c r="G3" s="236"/>
    </row>
    <row r="4" spans="1:7" ht="24.9" customHeight="1">
      <c r="A4" s="50" t="s">
        <v>10</v>
      </c>
      <c r="B4" s="49"/>
      <c r="C4" s="235"/>
      <c r="D4" s="235"/>
      <c r="E4" s="235"/>
      <c r="F4" s="235"/>
      <c r="G4" s="236"/>
    </row>
    <row r="5" spans="1:7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honeticPr fontId="17" type="noConversion"/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/>
  <cols>
    <col min="1" max="1" width="3.44140625" customWidth="1"/>
    <col min="2" max="2" width="12.5546875" style="122" customWidth="1"/>
    <col min="3" max="3" width="38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51" t="s">
        <v>7</v>
      </c>
      <c r="B1" s="251"/>
      <c r="C1" s="251"/>
      <c r="D1" s="251"/>
      <c r="E1" s="251"/>
      <c r="F1" s="251"/>
      <c r="G1" s="251"/>
      <c r="AG1" t="s">
        <v>99</v>
      </c>
    </row>
    <row r="2" spans="1:60" ht="24.9" customHeight="1">
      <c r="A2" s="140" t="s">
        <v>8</v>
      </c>
      <c r="B2" s="49" t="s">
        <v>44</v>
      </c>
      <c r="C2" s="252" t="s">
        <v>45</v>
      </c>
      <c r="D2" s="253"/>
      <c r="E2" s="253"/>
      <c r="F2" s="253"/>
      <c r="G2" s="254"/>
      <c r="AG2" t="s">
        <v>100</v>
      </c>
    </row>
    <row r="3" spans="1:60" ht="24.9" customHeight="1">
      <c r="A3" s="140" t="s">
        <v>9</v>
      </c>
      <c r="B3" s="49" t="s">
        <v>50</v>
      </c>
      <c r="C3" s="252" t="s">
        <v>51</v>
      </c>
      <c r="D3" s="253"/>
      <c r="E3" s="253"/>
      <c r="F3" s="253"/>
      <c r="G3" s="254"/>
      <c r="AC3" s="122" t="s">
        <v>100</v>
      </c>
      <c r="AG3" t="s">
        <v>101</v>
      </c>
    </row>
    <row r="4" spans="1:60" ht="24.9" customHeight="1">
      <c r="A4" s="141" t="s">
        <v>10</v>
      </c>
      <c r="B4" s="142" t="s">
        <v>44</v>
      </c>
      <c r="C4" s="255" t="s">
        <v>45</v>
      </c>
      <c r="D4" s="256"/>
      <c r="E4" s="256"/>
      <c r="F4" s="256"/>
      <c r="G4" s="257"/>
      <c r="AG4" t="s">
        <v>102</v>
      </c>
    </row>
    <row r="5" spans="1:60">
      <c r="D5" s="10"/>
    </row>
    <row r="6" spans="1:60" ht="39.6">
      <c r="A6" s="143" t="s">
        <v>103</v>
      </c>
      <c r="B6" s="145" t="s">
        <v>104</v>
      </c>
      <c r="C6" s="145" t="s">
        <v>105</v>
      </c>
      <c r="D6" s="144" t="s">
        <v>106</v>
      </c>
      <c r="E6" s="143" t="s">
        <v>107</v>
      </c>
      <c r="F6" s="143" t="s">
        <v>108</v>
      </c>
      <c r="G6" s="143" t="s">
        <v>31</v>
      </c>
      <c r="H6" s="146" t="s">
        <v>32</v>
      </c>
      <c r="I6" s="146" t="s">
        <v>109</v>
      </c>
      <c r="J6" s="146" t="s">
        <v>33</v>
      </c>
      <c r="K6" s="146" t="s">
        <v>110</v>
      </c>
      <c r="L6" s="146" t="s">
        <v>111</v>
      </c>
      <c r="M6" s="146" t="s">
        <v>112</v>
      </c>
      <c r="N6" s="146" t="s">
        <v>113</v>
      </c>
      <c r="O6" s="146" t="s">
        <v>114</v>
      </c>
      <c r="P6" s="146" t="s">
        <v>115</v>
      </c>
      <c r="Q6" s="146" t="s">
        <v>116</v>
      </c>
      <c r="R6" s="146" t="s">
        <v>117</v>
      </c>
      <c r="S6" s="146" t="s">
        <v>118</v>
      </c>
      <c r="T6" s="146" t="s">
        <v>119</v>
      </c>
      <c r="U6" s="146" t="s">
        <v>120</v>
      </c>
      <c r="V6" s="146" t="s">
        <v>121</v>
      </c>
      <c r="W6" s="146" t="s">
        <v>122</v>
      </c>
      <c r="X6" s="146" t="s">
        <v>123</v>
      </c>
    </row>
    <row r="7" spans="1:60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>
      <c r="A8" s="150" t="s">
        <v>124</v>
      </c>
      <c r="B8" s="151" t="s">
        <v>70</v>
      </c>
      <c r="C8" s="175" t="s">
        <v>71</v>
      </c>
      <c r="D8" s="164"/>
      <c r="E8" s="165"/>
      <c r="F8" s="166"/>
      <c r="G8" s="167">
        <f>SUMIF(AG9:AG10,"&lt;&gt;NOR",G9:G10)</f>
        <v>0</v>
      </c>
      <c r="H8" s="163"/>
      <c r="I8" s="163">
        <f>SUM(I9:I10)</f>
        <v>0</v>
      </c>
      <c r="J8" s="163"/>
      <c r="K8" s="163">
        <f>SUM(K9:K10)</f>
        <v>0</v>
      </c>
      <c r="L8" s="163"/>
      <c r="M8" s="163">
        <f>SUM(M9:M10)</f>
        <v>0</v>
      </c>
      <c r="N8" s="162"/>
      <c r="O8" s="162">
        <f>SUM(O9:O10)</f>
        <v>0</v>
      </c>
      <c r="P8" s="162"/>
      <c r="Q8" s="162">
        <f>SUM(Q9:Q10)</f>
        <v>0</v>
      </c>
      <c r="R8" s="163"/>
      <c r="S8" s="163"/>
      <c r="T8" s="163"/>
      <c r="U8" s="163"/>
      <c r="V8" s="163">
        <f>SUM(V9:V10)</f>
        <v>0</v>
      </c>
      <c r="W8" s="163"/>
      <c r="X8" s="163"/>
      <c r="AG8" t="s">
        <v>125</v>
      </c>
    </row>
    <row r="9" spans="1:60" outlineLevel="1">
      <c r="A9" s="168">
        <v>1</v>
      </c>
      <c r="B9" s="169" t="s">
        <v>126</v>
      </c>
      <c r="C9" s="176" t="s">
        <v>127</v>
      </c>
      <c r="D9" s="170" t="s">
        <v>128</v>
      </c>
      <c r="E9" s="171">
        <v>10</v>
      </c>
      <c r="F9" s="172"/>
      <c r="G9" s="173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15</v>
      </c>
      <c r="M9" s="158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8"/>
      <c r="S9" s="158" t="s">
        <v>129</v>
      </c>
      <c r="T9" s="158" t="s">
        <v>130</v>
      </c>
      <c r="U9" s="158">
        <v>0</v>
      </c>
      <c r="V9" s="158">
        <f>ROUND(E9*U9,2)</f>
        <v>0</v>
      </c>
      <c r="W9" s="158"/>
      <c r="X9" s="158" t="s">
        <v>131</v>
      </c>
      <c r="Y9" s="147"/>
      <c r="Z9" s="147"/>
      <c r="AA9" s="147"/>
      <c r="AB9" s="147"/>
      <c r="AC9" s="147"/>
      <c r="AD9" s="147"/>
      <c r="AE9" s="147"/>
      <c r="AF9" s="147"/>
      <c r="AG9" s="147" t="s">
        <v>132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>
      <c r="A10" s="168">
        <v>2</v>
      </c>
      <c r="B10" s="169" t="s">
        <v>133</v>
      </c>
      <c r="C10" s="176" t="s">
        <v>134</v>
      </c>
      <c r="D10" s="170" t="s">
        <v>128</v>
      </c>
      <c r="E10" s="171">
        <v>10</v>
      </c>
      <c r="F10" s="172"/>
      <c r="G10" s="173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15</v>
      </c>
      <c r="M10" s="158">
        <f>G10*(1+L10/100)</f>
        <v>0</v>
      </c>
      <c r="N10" s="157">
        <v>0</v>
      </c>
      <c r="O10" s="157">
        <f>ROUND(E10*N10,2)</f>
        <v>0</v>
      </c>
      <c r="P10" s="157">
        <v>0</v>
      </c>
      <c r="Q10" s="157">
        <f>ROUND(E10*P10,2)</f>
        <v>0</v>
      </c>
      <c r="R10" s="158"/>
      <c r="S10" s="158" t="s">
        <v>129</v>
      </c>
      <c r="T10" s="158" t="s">
        <v>130</v>
      </c>
      <c r="U10" s="158">
        <v>0</v>
      </c>
      <c r="V10" s="158">
        <f>ROUND(E10*U10,2)</f>
        <v>0</v>
      </c>
      <c r="W10" s="158"/>
      <c r="X10" s="158" t="s">
        <v>131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135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>
      <c r="A11" s="150" t="s">
        <v>124</v>
      </c>
      <c r="B11" s="151" t="s">
        <v>80</v>
      </c>
      <c r="C11" s="175" t="s">
        <v>81</v>
      </c>
      <c r="D11" s="164"/>
      <c r="E11" s="165"/>
      <c r="F11" s="166"/>
      <c r="G11" s="167">
        <f>SUMIF(AG12:AG34,"&lt;&gt;NOR",G12:G34)</f>
        <v>0</v>
      </c>
      <c r="H11" s="163"/>
      <c r="I11" s="163">
        <f>SUM(I12:I34)</f>
        <v>0</v>
      </c>
      <c r="J11" s="163"/>
      <c r="K11" s="163">
        <f>SUM(K12:K34)</f>
        <v>0</v>
      </c>
      <c r="L11" s="163"/>
      <c r="M11" s="163">
        <f>SUM(M12:M34)</f>
        <v>0</v>
      </c>
      <c r="N11" s="162"/>
      <c r="O11" s="162">
        <f>SUM(O12:O34)</f>
        <v>0.04</v>
      </c>
      <c r="P11" s="162"/>
      <c r="Q11" s="162">
        <f>SUM(Q12:Q34)</f>
        <v>4.8500000000000005</v>
      </c>
      <c r="R11" s="163"/>
      <c r="S11" s="163"/>
      <c r="T11" s="163"/>
      <c r="U11" s="163"/>
      <c r="V11" s="163">
        <f>SUM(V12:V34)</f>
        <v>127.81</v>
      </c>
      <c r="W11" s="163"/>
      <c r="X11" s="163"/>
      <c r="AG11" t="s">
        <v>125</v>
      </c>
    </row>
    <row r="12" spans="1:60" ht="20.399999999999999" outlineLevel="1">
      <c r="A12" s="168">
        <v>3</v>
      </c>
      <c r="B12" s="169" t="s">
        <v>136</v>
      </c>
      <c r="C12" s="176" t="s">
        <v>137</v>
      </c>
      <c r="D12" s="170" t="s">
        <v>138</v>
      </c>
      <c r="E12" s="171">
        <v>14.06</v>
      </c>
      <c r="F12" s="172"/>
      <c r="G12" s="173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15</v>
      </c>
      <c r="M12" s="158">
        <f>G12*(1+L12/100)</f>
        <v>0</v>
      </c>
      <c r="N12" s="157">
        <v>0</v>
      </c>
      <c r="O12" s="157">
        <f>ROUND(E12*N12,2)</f>
        <v>0</v>
      </c>
      <c r="P12" s="157">
        <v>0.02</v>
      </c>
      <c r="Q12" s="157">
        <f>ROUND(E12*P12,2)</f>
        <v>0.28000000000000003</v>
      </c>
      <c r="R12" s="158"/>
      <c r="S12" s="158" t="s">
        <v>139</v>
      </c>
      <c r="T12" s="158" t="s">
        <v>139</v>
      </c>
      <c r="U12" s="158">
        <v>0.23</v>
      </c>
      <c r="V12" s="158">
        <f>ROUND(E12*U12,2)</f>
        <v>3.23</v>
      </c>
      <c r="W12" s="158"/>
      <c r="X12" s="158" t="s">
        <v>131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132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>
      <c r="A13" s="154"/>
      <c r="B13" s="155"/>
      <c r="C13" s="177" t="s">
        <v>140</v>
      </c>
      <c r="D13" s="160"/>
      <c r="E13" s="161">
        <v>14.06</v>
      </c>
      <c r="F13" s="158"/>
      <c r="G13" s="158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47"/>
      <c r="Z13" s="147"/>
      <c r="AA13" s="147"/>
      <c r="AB13" s="147"/>
      <c r="AC13" s="147"/>
      <c r="AD13" s="147"/>
      <c r="AE13" s="147"/>
      <c r="AF13" s="147"/>
      <c r="AG13" s="147" t="s">
        <v>141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>
      <c r="A14" s="168">
        <v>4</v>
      </c>
      <c r="B14" s="169" t="s">
        <v>142</v>
      </c>
      <c r="C14" s="176" t="s">
        <v>143</v>
      </c>
      <c r="D14" s="170" t="s">
        <v>144</v>
      </c>
      <c r="E14" s="171">
        <v>14.8</v>
      </c>
      <c r="F14" s="172"/>
      <c r="G14" s="173">
        <f>ROUND(E14*F14,2)</f>
        <v>0</v>
      </c>
      <c r="H14" s="159"/>
      <c r="I14" s="158">
        <f>ROUND(E14*H14,2)</f>
        <v>0</v>
      </c>
      <c r="J14" s="159"/>
      <c r="K14" s="158">
        <f>ROUND(E14*J14,2)</f>
        <v>0</v>
      </c>
      <c r="L14" s="158">
        <v>15</v>
      </c>
      <c r="M14" s="158">
        <f>G14*(1+L14/100)</f>
        <v>0</v>
      </c>
      <c r="N14" s="157">
        <v>0</v>
      </c>
      <c r="O14" s="157">
        <f>ROUND(E14*N14,2)</f>
        <v>0</v>
      </c>
      <c r="P14" s="157">
        <v>4.0000000000000002E-4</v>
      </c>
      <c r="Q14" s="157">
        <f>ROUND(E14*P14,2)</f>
        <v>0.01</v>
      </c>
      <c r="R14" s="158"/>
      <c r="S14" s="158" t="s">
        <v>139</v>
      </c>
      <c r="T14" s="158" t="s">
        <v>139</v>
      </c>
      <c r="U14" s="158">
        <v>7.0000000000000007E-2</v>
      </c>
      <c r="V14" s="158">
        <f>ROUND(E14*U14,2)</f>
        <v>1.04</v>
      </c>
      <c r="W14" s="158"/>
      <c r="X14" s="158" t="s">
        <v>131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132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>
      <c r="A15" s="154"/>
      <c r="B15" s="155"/>
      <c r="C15" s="177" t="s">
        <v>145</v>
      </c>
      <c r="D15" s="160"/>
      <c r="E15" s="161">
        <v>14.8</v>
      </c>
      <c r="F15" s="158"/>
      <c r="G15" s="158"/>
      <c r="H15" s="158"/>
      <c r="I15" s="158"/>
      <c r="J15" s="158"/>
      <c r="K15" s="158"/>
      <c r="L15" s="158"/>
      <c r="M15" s="158"/>
      <c r="N15" s="157"/>
      <c r="O15" s="157"/>
      <c r="P15" s="157"/>
      <c r="Q15" s="157"/>
      <c r="R15" s="158"/>
      <c r="S15" s="158"/>
      <c r="T15" s="158"/>
      <c r="U15" s="158"/>
      <c r="V15" s="158"/>
      <c r="W15" s="158"/>
      <c r="X15" s="158"/>
      <c r="Y15" s="147"/>
      <c r="Z15" s="147"/>
      <c r="AA15" s="147"/>
      <c r="AB15" s="147"/>
      <c r="AC15" s="147"/>
      <c r="AD15" s="147"/>
      <c r="AE15" s="147"/>
      <c r="AF15" s="147"/>
      <c r="AG15" s="147" t="s">
        <v>141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0.399999999999999" outlineLevel="1">
      <c r="A16" s="168">
        <v>5</v>
      </c>
      <c r="B16" s="169" t="s">
        <v>146</v>
      </c>
      <c r="C16" s="176" t="s">
        <v>147</v>
      </c>
      <c r="D16" s="170" t="s">
        <v>138</v>
      </c>
      <c r="E16" s="171">
        <v>14.06</v>
      </c>
      <c r="F16" s="172"/>
      <c r="G16" s="173">
        <f>ROUND(E16*F16,2)</f>
        <v>0</v>
      </c>
      <c r="H16" s="159"/>
      <c r="I16" s="158">
        <f>ROUND(E16*H16,2)</f>
        <v>0</v>
      </c>
      <c r="J16" s="159"/>
      <c r="K16" s="158">
        <f>ROUND(E16*J16,2)</f>
        <v>0</v>
      </c>
      <c r="L16" s="158">
        <v>15</v>
      </c>
      <c r="M16" s="158">
        <f>G16*(1+L16/100)</f>
        <v>0</v>
      </c>
      <c r="N16" s="157">
        <v>0</v>
      </c>
      <c r="O16" s="157">
        <f>ROUND(E16*N16,2)</f>
        <v>0</v>
      </c>
      <c r="P16" s="157">
        <v>1.8E-3</v>
      </c>
      <c r="Q16" s="157">
        <f>ROUND(E16*P16,2)</f>
        <v>0.03</v>
      </c>
      <c r="R16" s="158"/>
      <c r="S16" s="158" t="s">
        <v>129</v>
      </c>
      <c r="T16" s="158" t="s">
        <v>148</v>
      </c>
      <c r="U16" s="158">
        <v>0.16500000000000001</v>
      </c>
      <c r="V16" s="158">
        <f>ROUND(E16*U16,2)</f>
        <v>2.3199999999999998</v>
      </c>
      <c r="W16" s="158"/>
      <c r="X16" s="158" t="s">
        <v>131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132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>
      <c r="A17" s="154"/>
      <c r="B17" s="155"/>
      <c r="C17" s="177" t="s">
        <v>149</v>
      </c>
      <c r="D17" s="160"/>
      <c r="E17" s="161">
        <v>14.06</v>
      </c>
      <c r="F17" s="158"/>
      <c r="G17" s="158"/>
      <c r="H17" s="158"/>
      <c r="I17" s="158"/>
      <c r="J17" s="158"/>
      <c r="K17" s="158"/>
      <c r="L17" s="158"/>
      <c r="M17" s="158"/>
      <c r="N17" s="157"/>
      <c r="O17" s="157"/>
      <c r="P17" s="157"/>
      <c r="Q17" s="157"/>
      <c r="R17" s="158"/>
      <c r="S17" s="158"/>
      <c r="T17" s="158"/>
      <c r="U17" s="158"/>
      <c r="V17" s="158"/>
      <c r="W17" s="158"/>
      <c r="X17" s="158"/>
      <c r="Y17" s="147"/>
      <c r="Z17" s="147"/>
      <c r="AA17" s="147"/>
      <c r="AB17" s="147"/>
      <c r="AC17" s="147"/>
      <c r="AD17" s="147"/>
      <c r="AE17" s="147"/>
      <c r="AF17" s="147"/>
      <c r="AG17" s="147" t="s">
        <v>141</v>
      </c>
      <c r="AH17" s="147">
        <v>5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0.399999999999999" outlineLevel="1">
      <c r="A18" s="168">
        <v>6</v>
      </c>
      <c r="B18" s="169" t="s">
        <v>150</v>
      </c>
      <c r="C18" s="176" t="s">
        <v>151</v>
      </c>
      <c r="D18" s="170" t="s">
        <v>152</v>
      </c>
      <c r="E18" s="171">
        <v>1.4059999999999999</v>
      </c>
      <c r="F18" s="172"/>
      <c r="G18" s="173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15</v>
      </c>
      <c r="M18" s="158">
        <f>G18*(1+L18/100)</f>
        <v>0</v>
      </c>
      <c r="N18" s="157">
        <v>0</v>
      </c>
      <c r="O18" s="157">
        <f>ROUND(E18*N18,2)</f>
        <v>0</v>
      </c>
      <c r="P18" s="157">
        <v>2.2000000000000002</v>
      </c>
      <c r="Q18" s="157">
        <f>ROUND(E18*P18,2)</f>
        <v>3.09</v>
      </c>
      <c r="R18" s="158"/>
      <c r="S18" s="158" t="s">
        <v>139</v>
      </c>
      <c r="T18" s="158" t="s">
        <v>139</v>
      </c>
      <c r="U18" s="158">
        <v>12.56</v>
      </c>
      <c r="V18" s="158">
        <f>ROUND(E18*U18,2)</f>
        <v>17.66</v>
      </c>
      <c r="W18" s="158"/>
      <c r="X18" s="158" t="s">
        <v>131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132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>
      <c r="A19" s="154"/>
      <c r="B19" s="155"/>
      <c r="C19" s="177" t="s">
        <v>153</v>
      </c>
      <c r="D19" s="160"/>
      <c r="E19" s="161">
        <v>1.4059999999999999</v>
      </c>
      <c r="F19" s="158"/>
      <c r="G19" s="158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47"/>
      <c r="Z19" s="147"/>
      <c r="AA19" s="147"/>
      <c r="AB19" s="147"/>
      <c r="AC19" s="147"/>
      <c r="AD19" s="147"/>
      <c r="AE19" s="147"/>
      <c r="AF19" s="147"/>
      <c r="AG19" s="147" t="s">
        <v>141</v>
      </c>
      <c r="AH19" s="147">
        <v>5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>
      <c r="A20" s="168">
        <v>7</v>
      </c>
      <c r="B20" s="169" t="s">
        <v>154</v>
      </c>
      <c r="C20" s="176" t="s">
        <v>155</v>
      </c>
      <c r="D20" s="170" t="s">
        <v>138</v>
      </c>
      <c r="E20" s="171">
        <v>14.06</v>
      </c>
      <c r="F20" s="172"/>
      <c r="G20" s="173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15</v>
      </c>
      <c r="M20" s="158">
        <f>G20*(1+L20/100)</f>
        <v>0</v>
      </c>
      <c r="N20" s="157">
        <v>0</v>
      </c>
      <c r="O20" s="157">
        <f>ROUND(E20*N20,2)</f>
        <v>0</v>
      </c>
      <c r="P20" s="157">
        <v>9.7400000000000004E-3</v>
      </c>
      <c r="Q20" s="157">
        <f>ROUND(E20*P20,2)</f>
        <v>0.14000000000000001</v>
      </c>
      <c r="R20" s="158"/>
      <c r="S20" s="158" t="s">
        <v>139</v>
      </c>
      <c r="T20" s="158" t="s">
        <v>139</v>
      </c>
      <c r="U20" s="158">
        <v>4.3999999999999997E-2</v>
      </c>
      <c r="V20" s="158">
        <f>ROUND(E20*U20,2)</f>
        <v>0.62</v>
      </c>
      <c r="W20" s="158"/>
      <c r="X20" s="158" t="s">
        <v>131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132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>
      <c r="A21" s="154"/>
      <c r="B21" s="155"/>
      <c r="C21" s="177" t="s">
        <v>149</v>
      </c>
      <c r="D21" s="160"/>
      <c r="E21" s="161">
        <v>14.06</v>
      </c>
      <c r="F21" s="158"/>
      <c r="G21" s="158"/>
      <c r="H21" s="158"/>
      <c r="I21" s="158"/>
      <c r="J21" s="158"/>
      <c r="K21" s="158"/>
      <c r="L21" s="158"/>
      <c r="M21" s="158"/>
      <c r="N21" s="157"/>
      <c r="O21" s="157"/>
      <c r="P21" s="157"/>
      <c r="Q21" s="157"/>
      <c r="R21" s="158"/>
      <c r="S21" s="158"/>
      <c r="T21" s="158"/>
      <c r="U21" s="158"/>
      <c r="V21" s="158"/>
      <c r="W21" s="158"/>
      <c r="X21" s="158"/>
      <c r="Y21" s="147"/>
      <c r="Z21" s="147"/>
      <c r="AA21" s="147"/>
      <c r="AB21" s="147"/>
      <c r="AC21" s="147"/>
      <c r="AD21" s="147"/>
      <c r="AE21" s="147"/>
      <c r="AF21" s="147"/>
      <c r="AG21" s="147" t="s">
        <v>141</v>
      </c>
      <c r="AH21" s="147">
        <v>5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>
      <c r="A22" s="168">
        <v>8</v>
      </c>
      <c r="B22" s="169" t="s">
        <v>156</v>
      </c>
      <c r="C22" s="176" t="s">
        <v>157</v>
      </c>
      <c r="D22" s="170" t="s">
        <v>158</v>
      </c>
      <c r="E22" s="171">
        <v>100</v>
      </c>
      <c r="F22" s="172"/>
      <c r="G22" s="173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15</v>
      </c>
      <c r="M22" s="158">
        <f>G22*(1+L22/100)</f>
        <v>0</v>
      </c>
      <c r="N22" s="157">
        <v>0</v>
      </c>
      <c r="O22" s="157">
        <f>ROUND(E22*N22,2)</f>
        <v>0</v>
      </c>
      <c r="P22" s="157">
        <v>0</v>
      </c>
      <c r="Q22" s="157">
        <f>ROUND(E22*P22,2)</f>
        <v>0</v>
      </c>
      <c r="R22" s="158"/>
      <c r="S22" s="158" t="s">
        <v>139</v>
      </c>
      <c r="T22" s="158" t="s">
        <v>139</v>
      </c>
      <c r="U22" s="158">
        <v>0.29899999999999999</v>
      </c>
      <c r="V22" s="158">
        <f>ROUND(E22*U22,2)</f>
        <v>29.9</v>
      </c>
      <c r="W22" s="158"/>
      <c r="X22" s="158" t="s">
        <v>131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132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>
      <c r="A23" s="154"/>
      <c r="B23" s="155"/>
      <c r="C23" s="177" t="s">
        <v>159</v>
      </c>
      <c r="D23" s="160"/>
      <c r="E23" s="161"/>
      <c r="F23" s="158"/>
      <c r="G23" s="158"/>
      <c r="H23" s="158"/>
      <c r="I23" s="158"/>
      <c r="J23" s="158"/>
      <c r="K23" s="158"/>
      <c r="L23" s="158"/>
      <c r="M23" s="158"/>
      <c r="N23" s="157"/>
      <c r="O23" s="157"/>
      <c r="P23" s="157"/>
      <c r="Q23" s="157"/>
      <c r="R23" s="158"/>
      <c r="S23" s="158"/>
      <c r="T23" s="158"/>
      <c r="U23" s="158"/>
      <c r="V23" s="158"/>
      <c r="W23" s="158"/>
      <c r="X23" s="158"/>
      <c r="Y23" s="147"/>
      <c r="Z23" s="147"/>
      <c r="AA23" s="147"/>
      <c r="AB23" s="147"/>
      <c r="AC23" s="147"/>
      <c r="AD23" s="147"/>
      <c r="AE23" s="147"/>
      <c r="AF23" s="147"/>
      <c r="AG23" s="147" t="s">
        <v>141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>
      <c r="A24" s="154"/>
      <c r="B24" s="155"/>
      <c r="C24" s="177" t="s">
        <v>160</v>
      </c>
      <c r="D24" s="160"/>
      <c r="E24" s="161">
        <v>60</v>
      </c>
      <c r="F24" s="158"/>
      <c r="G24" s="158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47"/>
      <c r="Z24" s="147"/>
      <c r="AA24" s="147"/>
      <c r="AB24" s="147"/>
      <c r="AC24" s="147"/>
      <c r="AD24" s="147"/>
      <c r="AE24" s="147"/>
      <c r="AF24" s="147"/>
      <c r="AG24" s="147" t="s">
        <v>141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>
      <c r="A25" s="154"/>
      <c r="B25" s="155"/>
      <c r="C25" s="177" t="s">
        <v>161</v>
      </c>
      <c r="D25" s="160"/>
      <c r="E25" s="161">
        <v>40</v>
      </c>
      <c r="F25" s="158"/>
      <c r="G25" s="158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47"/>
      <c r="Z25" s="147"/>
      <c r="AA25" s="147"/>
      <c r="AB25" s="147"/>
      <c r="AC25" s="147"/>
      <c r="AD25" s="147"/>
      <c r="AE25" s="147"/>
      <c r="AF25" s="147"/>
      <c r="AG25" s="147" t="s">
        <v>141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>
      <c r="A26" s="168">
        <v>9</v>
      </c>
      <c r="B26" s="169" t="s">
        <v>162</v>
      </c>
      <c r="C26" s="176" t="s">
        <v>163</v>
      </c>
      <c r="D26" s="170" t="s">
        <v>164</v>
      </c>
      <c r="E26" s="171">
        <v>676</v>
      </c>
      <c r="F26" s="172"/>
      <c r="G26" s="173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15</v>
      </c>
      <c r="M26" s="158">
        <f>G26*(1+L26/100)</f>
        <v>0</v>
      </c>
      <c r="N26" s="157">
        <v>6.0000000000000002E-5</v>
      </c>
      <c r="O26" s="157">
        <f>ROUND(E26*N26,2)</f>
        <v>0.04</v>
      </c>
      <c r="P26" s="157">
        <v>1E-3</v>
      </c>
      <c r="Q26" s="157">
        <f>ROUND(E26*P26,2)</f>
        <v>0.68</v>
      </c>
      <c r="R26" s="158"/>
      <c r="S26" s="158" t="s">
        <v>139</v>
      </c>
      <c r="T26" s="158" t="s">
        <v>139</v>
      </c>
      <c r="U26" s="158">
        <v>9.7000000000000003E-2</v>
      </c>
      <c r="V26" s="158">
        <f>ROUND(E26*U26,2)</f>
        <v>65.569999999999993</v>
      </c>
      <c r="W26" s="158"/>
      <c r="X26" s="158" t="s">
        <v>131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132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>
      <c r="A27" s="154"/>
      <c r="B27" s="155"/>
      <c r="C27" s="177" t="s">
        <v>165</v>
      </c>
      <c r="D27" s="160"/>
      <c r="E27" s="161">
        <v>676</v>
      </c>
      <c r="F27" s="158"/>
      <c r="G27" s="158"/>
      <c r="H27" s="158"/>
      <c r="I27" s="158"/>
      <c r="J27" s="158"/>
      <c r="K27" s="158"/>
      <c r="L27" s="158"/>
      <c r="M27" s="158"/>
      <c r="N27" s="157"/>
      <c r="O27" s="157"/>
      <c r="P27" s="157"/>
      <c r="Q27" s="157"/>
      <c r="R27" s="158"/>
      <c r="S27" s="158"/>
      <c r="T27" s="158"/>
      <c r="U27" s="158"/>
      <c r="V27" s="158"/>
      <c r="W27" s="158"/>
      <c r="X27" s="158"/>
      <c r="Y27" s="147"/>
      <c r="Z27" s="147"/>
      <c r="AA27" s="147"/>
      <c r="AB27" s="147"/>
      <c r="AC27" s="147"/>
      <c r="AD27" s="147"/>
      <c r="AE27" s="147"/>
      <c r="AF27" s="147"/>
      <c r="AG27" s="147" t="s">
        <v>141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>
      <c r="A28" s="168">
        <v>10</v>
      </c>
      <c r="B28" s="169" t="s">
        <v>166</v>
      </c>
      <c r="C28" s="176" t="s">
        <v>167</v>
      </c>
      <c r="D28" s="170" t="s">
        <v>144</v>
      </c>
      <c r="E28" s="171">
        <v>33.799999999999997</v>
      </c>
      <c r="F28" s="172"/>
      <c r="G28" s="173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15</v>
      </c>
      <c r="M28" s="158">
        <f>G28*(1+L28/100)</f>
        <v>0</v>
      </c>
      <c r="N28" s="157">
        <v>0</v>
      </c>
      <c r="O28" s="157">
        <f>ROUND(E28*N28,2)</f>
        <v>0</v>
      </c>
      <c r="P28" s="157">
        <v>2.3E-3</v>
      </c>
      <c r="Q28" s="157">
        <f>ROUND(E28*P28,2)</f>
        <v>0.08</v>
      </c>
      <c r="R28" s="158"/>
      <c r="S28" s="158" t="s">
        <v>139</v>
      </c>
      <c r="T28" s="158" t="s">
        <v>139</v>
      </c>
      <c r="U28" s="158">
        <v>0.10349999999999999</v>
      </c>
      <c r="V28" s="158">
        <f>ROUND(E28*U28,2)</f>
        <v>3.5</v>
      </c>
      <c r="W28" s="158"/>
      <c r="X28" s="158" t="s">
        <v>131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132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>
      <c r="A29" s="154"/>
      <c r="B29" s="155"/>
      <c r="C29" s="177" t="s">
        <v>168</v>
      </c>
      <c r="D29" s="160"/>
      <c r="E29" s="161">
        <v>33.799999999999997</v>
      </c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47"/>
      <c r="Z29" s="147"/>
      <c r="AA29" s="147"/>
      <c r="AB29" s="147"/>
      <c r="AC29" s="147"/>
      <c r="AD29" s="147"/>
      <c r="AE29" s="147"/>
      <c r="AF29" s="147"/>
      <c r="AG29" s="147" t="s">
        <v>141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>
      <c r="A30" s="168">
        <v>11</v>
      </c>
      <c r="B30" s="169" t="s">
        <v>169</v>
      </c>
      <c r="C30" s="176" t="s">
        <v>170</v>
      </c>
      <c r="D30" s="170" t="s">
        <v>138</v>
      </c>
      <c r="E30" s="171">
        <v>20.82</v>
      </c>
      <c r="F30" s="172"/>
      <c r="G30" s="173">
        <f>ROUND(E30*F30,2)</f>
        <v>0</v>
      </c>
      <c r="H30" s="159"/>
      <c r="I30" s="158">
        <f>ROUND(E30*H30,2)</f>
        <v>0</v>
      </c>
      <c r="J30" s="159"/>
      <c r="K30" s="158">
        <f>ROUND(E30*J30,2)</f>
        <v>0</v>
      </c>
      <c r="L30" s="158">
        <v>15</v>
      </c>
      <c r="M30" s="158">
        <f>G30*(1+L30/100)</f>
        <v>0</v>
      </c>
      <c r="N30" s="157">
        <v>0</v>
      </c>
      <c r="O30" s="157">
        <f>ROUND(E30*N30,2)</f>
        <v>0</v>
      </c>
      <c r="P30" s="157">
        <v>0.02</v>
      </c>
      <c r="Q30" s="157">
        <f>ROUND(E30*P30,2)</f>
        <v>0.42</v>
      </c>
      <c r="R30" s="158"/>
      <c r="S30" s="158" t="s">
        <v>129</v>
      </c>
      <c r="T30" s="158" t="s">
        <v>139</v>
      </c>
      <c r="U30" s="158">
        <v>0.17</v>
      </c>
      <c r="V30" s="158">
        <f>ROUND(E30*U30,2)</f>
        <v>3.54</v>
      </c>
      <c r="W30" s="158"/>
      <c r="X30" s="158" t="s">
        <v>131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132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>
      <c r="A31" s="154"/>
      <c r="B31" s="155"/>
      <c r="C31" s="177" t="s">
        <v>171</v>
      </c>
      <c r="D31" s="160"/>
      <c r="E31" s="161">
        <v>14.06</v>
      </c>
      <c r="F31" s="158"/>
      <c r="G31" s="158"/>
      <c r="H31" s="158"/>
      <c r="I31" s="158"/>
      <c r="J31" s="158"/>
      <c r="K31" s="158"/>
      <c r="L31" s="158"/>
      <c r="M31" s="158"/>
      <c r="N31" s="157"/>
      <c r="O31" s="157"/>
      <c r="P31" s="157"/>
      <c r="Q31" s="157"/>
      <c r="R31" s="158"/>
      <c r="S31" s="158"/>
      <c r="T31" s="158"/>
      <c r="U31" s="158"/>
      <c r="V31" s="158"/>
      <c r="W31" s="158"/>
      <c r="X31" s="158"/>
      <c r="Y31" s="147"/>
      <c r="Z31" s="147"/>
      <c r="AA31" s="147"/>
      <c r="AB31" s="147"/>
      <c r="AC31" s="147"/>
      <c r="AD31" s="147"/>
      <c r="AE31" s="147"/>
      <c r="AF31" s="147"/>
      <c r="AG31" s="147" t="s">
        <v>141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>
      <c r="A32" s="154"/>
      <c r="B32" s="155"/>
      <c r="C32" s="177" t="s">
        <v>172</v>
      </c>
      <c r="D32" s="160"/>
      <c r="E32" s="161">
        <v>6.76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7"/>
      <c r="Z32" s="147"/>
      <c r="AA32" s="147"/>
      <c r="AB32" s="147"/>
      <c r="AC32" s="147"/>
      <c r="AD32" s="147"/>
      <c r="AE32" s="147"/>
      <c r="AF32" s="147"/>
      <c r="AG32" s="147" t="s">
        <v>141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>
      <c r="A33" s="168">
        <v>12</v>
      </c>
      <c r="B33" s="169" t="s">
        <v>173</v>
      </c>
      <c r="C33" s="176" t="s">
        <v>174</v>
      </c>
      <c r="D33" s="170" t="s">
        <v>138</v>
      </c>
      <c r="E33" s="171">
        <v>7.2</v>
      </c>
      <c r="F33" s="172"/>
      <c r="G33" s="173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15</v>
      </c>
      <c r="M33" s="158">
        <f>G33*(1+L33/100)</f>
        <v>0</v>
      </c>
      <c r="N33" s="157">
        <v>0</v>
      </c>
      <c r="O33" s="157">
        <f>ROUND(E33*N33,2)</f>
        <v>0</v>
      </c>
      <c r="P33" s="157">
        <v>1.6E-2</v>
      </c>
      <c r="Q33" s="157">
        <f>ROUND(E33*P33,2)</f>
        <v>0.12</v>
      </c>
      <c r="R33" s="158"/>
      <c r="S33" s="158" t="s">
        <v>139</v>
      </c>
      <c r="T33" s="158" t="s">
        <v>139</v>
      </c>
      <c r="U33" s="158">
        <v>0.06</v>
      </c>
      <c r="V33" s="158">
        <f>ROUND(E33*U33,2)</f>
        <v>0.43</v>
      </c>
      <c r="W33" s="158"/>
      <c r="X33" s="158" t="s">
        <v>131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132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>
      <c r="A34" s="154"/>
      <c r="B34" s="155"/>
      <c r="C34" s="177" t="s">
        <v>175</v>
      </c>
      <c r="D34" s="160"/>
      <c r="E34" s="161">
        <v>7.2</v>
      </c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7"/>
      <c r="Q34" s="157"/>
      <c r="R34" s="158"/>
      <c r="S34" s="158"/>
      <c r="T34" s="158"/>
      <c r="U34" s="158"/>
      <c r="V34" s="158"/>
      <c r="W34" s="158"/>
      <c r="X34" s="158"/>
      <c r="Y34" s="147"/>
      <c r="Z34" s="147"/>
      <c r="AA34" s="147"/>
      <c r="AB34" s="147"/>
      <c r="AC34" s="147"/>
      <c r="AD34" s="147"/>
      <c r="AE34" s="147"/>
      <c r="AF34" s="147"/>
      <c r="AG34" s="147" t="s">
        <v>141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>
      <c r="A35" s="150" t="s">
        <v>124</v>
      </c>
      <c r="B35" s="151" t="s">
        <v>72</v>
      </c>
      <c r="C35" s="175" t="s">
        <v>73</v>
      </c>
      <c r="D35" s="164"/>
      <c r="E35" s="165"/>
      <c r="F35" s="166"/>
      <c r="G35" s="167">
        <f>SUMIF(AG36:AG39,"&lt;&gt;NOR",G36:G39)</f>
        <v>0</v>
      </c>
      <c r="H35" s="163"/>
      <c r="I35" s="163">
        <f>SUM(I36:I39)</f>
        <v>0</v>
      </c>
      <c r="J35" s="163"/>
      <c r="K35" s="163">
        <f>SUM(K36:K39)</f>
        <v>0</v>
      </c>
      <c r="L35" s="163"/>
      <c r="M35" s="163">
        <f>SUM(M36:M39)</f>
        <v>0</v>
      </c>
      <c r="N35" s="162"/>
      <c r="O35" s="162">
        <f>SUM(O36:O39)</f>
        <v>0.66</v>
      </c>
      <c r="P35" s="162"/>
      <c r="Q35" s="162">
        <f>SUM(Q36:Q39)</f>
        <v>0</v>
      </c>
      <c r="R35" s="163"/>
      <c r="S35" s="163"/>
      <c r="T35" s="163"/>
      <c r="U35" s="163"/>
      <c r="V35" s="163">
        <f>SUM(V36:V39)</f>
        <v>21.89</v>
      </c>
      <c r="W35" s="163"/>
      <c r="X35" s="163"/>
      <c r="AG35" t="s">
        <v>125</v>
      </c>
    </row>
    <row r="36" spans="1:60" outlineLevel="1">
      <c r="A36" s="168">
        <v>13</v>
      </c>
      <c r="B36" s="169" t="s">
        <v>176</v>
      </c>
      <c r="C36" s="176" t="s">
        <v>177</v>
      </c>
      <c r="D36" s="170" t="s">
        <v>138</v>
      </c>
      <c r="E36" s="171">
        <v>20.82</v>
      </c>
      <c r="F36" s="172"/>
      <c r="G36" s="173">
        <f>ROUND(E36*F36,2)</f>
        <v>0</v>
      </c>
      <c r="H36" s="159"/>
      <c r="I36" s="158">
        <f>ROUND(E36*H36,2)</f>
        <v>0</v>
      </c>
      <c r="J36" s="159"/>
      <c r="K36" s="158">
        <f>ROUND(E36*J36,2)</f>
        <v>0</v>
      </c>
      <c r="L36" s="158">
        <v>15</v>
      </c>
      <c r="M36" s="158">
        <f>G36*(1+L36/100)</f>
        <v>0</v>
      </c>
      <c r="N36" s="157">
        <v>2.366E-2</v>
      </c>
      <c r="O36" s="157">
        <f>ROUND(E36*N36,2)</f>
        <v>0.49</v>
      </c>
      <c r="P36" s="157">
        <v>0</v>
      </c>
      <c r="Q36" s="157">
        <f>ROUND(E36*P36,2)</f>
        <v>0</v>
      </c>
      <c r="R36" s="158"/>
      <c r="S36" s="158" t="s">
        <v>139</v>
      </c>
      <c r="T36" s="158" t="s">
        <v>139</v>
      </c>
      <c r="U36" s="158">
        <v>0.85426999999999997</v>
      </c>
      <c r="V36" s="158">
        <f>ROUND(E36*U36,2)</f>
        <v>17.79</v>
      </c>
      <c r="W36" s="158"/>
      <c r="X36" s="158" t="s">
        <v>131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132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>
      <c r="A37" s="154"/>
      <c r="B37" s="155"/>
      <c r="C37" s="177" t="s">
        <v>178</v>
      </c>
      <c r="D37" s="160"/>
      <c r="E37" s="161">
        <v>20.82</v>
      </c>
      <c r="F37" s="158"/>
      <c r="G37" s="158"/>
      <c r="H37" s="158"/>
      <c r="I37" s="158"/>
      <c r="J37" s="158"/>
      <c r="K37" s="158"/>
      <c r="L37" s="158"/>
      <c r="M37" s="158"/>
      <c r="N37" s="157"/>
      <c r="O37" s="157"/>
      <c r="P37" s="157"/>
      <c r="Q37" s="157"/>
      <c r="R37" s="158"/>
      <c r="S37" s="158"/>
      <c r="T37" s="158"/>
      <c r="U37" s="158"/>
      <c r="V37" s="158"/>
      <c r="W37" s="158"/>
      <c r="X37" s="158"/>
      <c r="Y37" s="147"/>
      <c r="Z37" s="147"/>
      <c r="AA37" s="147"/>
      <c r="AB37" s="147"/>
      <c r="AC37" s="147"/>
      <c r="AD37" s="147"/>
      <c r="AE37" s="147"/>
      <c r="AF37" s="147"/>
      <c r="AG37" s="147" t="s">
        <v>141</v>
      </c>
      <c r="AH37" s="147">
        <v>5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>
      <c r="A38" s="168">
        <v>14</v>
      </c>
      <c r="B38" s="169" t="s">
        <v>179</v>
      </c>
      <c r="C38" s="176" t="s">
        <v>180</v>
      </c>
      <c r="D38" s="170" t="s">
        <v>138</v>
      </c>
      <c r="E38" s="171">
        <v>7.2</v>
      </c>
      <c r="F38" s="172"/>
      <c r="G38" s="173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15</v>
      </c>
      <c r="M38" s="158">
        <f>G38*(1+L38/100)</f>
        <v>0</v>
      </c>
      <c r="N38" s="157">
        <v>2.3210000000000001E-2</v>
      </c>
      <c r="O38" s="157">
        <f>ROUND(E38*N38,2)</f>
        <v>0.17</v>
      </c>
      <c r="P38" s="157">
        <v>0</v>
      </c>
      <c r="Q38" s="157">
        <f>ROUND(E38*P38,2)</f>
        <v>0</v>
      </c>
      <c r="R38" s="158"/>
      <c r="S38" s="158" t="s">
        <v>139</v>
      </c>
      <c r="T38" s="158" t="s">
        <v>139</v>
      </c>
      <c r="U38" s="158">
        <v>0.56884000000000001</v>
      </c>
      <c r="V38" s="158">
        <f>ROUND(E38*U38,2)</f>
        <v>4.0999999999999996</v>
      </c>
      <c r="W38" s="158"/>
      <c r="X38" s="158" t="s">
        <v>131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132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>
      <c r="A39" s="154"/>
      <c r="B39" s="155"/>
      <c r="C39" s="177" t="s">
        <v>181</v>
      </c>
      <c r="D39" s="160"/>
      <c r="E39" s="161">
        <v>7.2</v>
      </c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47"/>
      <c r="Z39" s="147"/>
      <c r="AA39" s="147"/>
      <c r="AB39" s="147"/>
      <c r="AC39" s="147"/>
      <c r="AD39" s="147"/>
      <c r="AE39" s="147"/>
      <c r="AF39" s="147"/>
      <c r="AG39" s="147" t="s">
        <v>141</v>
      </c>
      <c r="AH39" s="147">
        <v>5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>
      <c r="A40" s="150" t="s">
        <v>124</v>
      </c>
      <c r="B40" s="151" t="s">
        <v>74</v>
      </c>
      <c r="C40" s="175" t="s">
        <v>75</v>
      </c>
      <c r="D40" s="164"/>
      <c r="E40" s="165"/>
      <c r="F40" s="166"/>
      <c r="G40" s="167">
        <f>SUMIF(AG41:AG48,"&lt;&gt;NOR",G41:G48)</f>
        <v>0</v>
      </c>
      <c r="H40" s="163"/>
      <c r="I40" s="163">
        <f>SUM(I41:I48)</f>
        <v>0</v>
      </c>
      <c r="J40" s="163"/>
      <c r="K40" s="163">
        <f>SUM(K41:K48)</f>
        <v>0</v>
      </c>
      <c r="L40" s="163"/>
      <c r="M40" s="163">
        <f>SUM(M41:M48)</f>
        <v>0</v>
      </c>
      <c r="N40" s="162"/>
      <c r="O40" s="162">
        <f>SUM(O41:O48)</f>
        <v>3.0999999999999996</v>
      </c>
      <c r="P40" s="162"/>
      <c r="Q40" s="162">
        <f>SUM(Q41:Q48)</f>
        <v>0</v>
      </c>
      <c r="R40" s="163"/>
      <c r="S40" s="163"/>
      <c r="T40" s="163"/>
      <c r="U40" s="163"/>
      <c r="V40" s="163">
        <f>SUM(V41:V48)</f>
        <v>16.45</v>
      </c>
      <c r="W40" s="163"/>
      <c r="X40" s="163"/>
      <c r="AG40" t="s">
        <v>125</v>
      </c>
    </row>
    <row r="41" spans="1:60" outlineLevel="1">
      <c r="A41" s="168">
        <v>15</v>
      </c>
      <c r="B41" s="169" t="s">
        <v>182</v>
      </c>
      <c r="C41" s="176" t="s">
        <v>183</v>
      </c>
      <c r="D41" s="170" t="s">
        <v>138</v>
      </c>
      <c r="E41" s="171">
        <v>14.06</v>
      </c>
      <c r="F41" s="172"/>
      <c r="G41" s="173">
        <f>ROUND(E41*F41,2)</f>
        <v>0</v>
      </c>
      <c r="H41" s="159"/>
      <c r="I41" s="158">
        <f>ROUND(E41*H41,2)</f>
        <v>0</v>
      </c>
      <c r="J41" s="159"/>
      <c r="K41" s="158">
        <f>ROUND(E41*J41,2)</f>
        <v>0</v>
      </c>
      <c r="L41" s="158">
        <v>15</v>
      </c>
      <c r="M41" s="158">
        <f>G41*(1+L41/100)</f>
        <v>0</v>
      </c>
      <c r="N41" s="157">
        <v>1.094E-2</v>
      </c>
      <c r="O41" s="157">
        <f>ROUND(E41*N41,2)</f>
        <v>0.15</v>
      </c>
      <c r="P41" s="157">
        <v>0</v>
      </c>
      <c r="Q41" s="157">
        <f>ROUND(E41*P41,2)</f>
        <v>0</v>
      </c>
      <c r="R41" s="158"/>
      <c r="S41" s="158" t="s">
        <v>139</v>
      </c>
      <c r="T41" s="158" t="s">
        <v>139</v>
      </c>
      <c r="U41" s="158">
        <v>0.45</v>
      </c>
      <c r="V41" s="158">
        <f>ROUND(E41*U41,2)</f>
        <v>6.33</v>
      </c>
      <c r="W41" s="158"/>
      <c r="X41" s="158" t="s">
        <v>131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132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>
      <c r="A42" s="154"/>
      <c r="B42" s="155"/>
      <c r="C42" s="177" t="s">
        <v>149</v>
      </c>
      <c r="D42" s="160"/>
      <c r="E42" s="161">
        <v>14.06</v>
      </c>
      <c r="F42" s="158"/>
      <c r="G42" s="158"/>
      <c r="H42" s="158"/>
      <c r="I42" s="158"/>
      <c r="J42" s="158"/>
      <c r="K42" s="158"/>
      <c r="L42" s="158"/>
      <c r="M42" s="158"/>
      <c r="N42" s="157"/>
      <c r="O42" s="157"/>
      <c r="P42" s="157"/>
      <c r="Q42" s="157"/>
      <c r="R42" s="158"/>
      <c r="S42" s="158"/>
      <c r="T42" s="158"/>
      <c r="U42" s="158"/>
      <c r="V42" s="158"/>
      <c r="W42" s="158"/>
      <c r="X42" s="158"/>
      <c r="Y42" s="147"/>
      <c r="Z42" s="147"/>
      <c r="AA42" s="147"/>
      <c r="AB42" s="147"/>
      <c r="AC42" s="147"/>
      <c r="AD42" s="147"/>
      <c r="AE42" s="147"/>
      <c r="AF42" s="147"/>
      <c r="AG42" s="147" t="s">
        <v>141</v>
      </c>
      <c r="AH42" s="147">
        <v>5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>
      <c r="A43" s="168">
        <v>16</v>
      </c>
      <c r="B43" s="169" t="s">
        <v>184</v>
      </c>
      <c r="C43" s="176" t="s">
        <v>185</v>
      </c>
      <c r="D43" s="170" t="s">
        <v>138</v>
      </c>
      <c r="E43" s="171">
        <v>14.06</v>
      </c>
      <c r="F43" s="172"/>
      <c r="G43" s="173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15</v>
      </c>
      <c r="M43" s="158">
        <f>G43*(1+L43/100)</f>
        <v>0</v>
      </c>
      <c r="N43" s="157">
        <v>0.20200000000000001</v>
      </c>
      <c r="O43" s="157">
        <f>ROUND(E43*N43,2)</f>
        <v>2.84</v>
      </c>
      <c r="P43" s="157">
        <v>0</v>
      </c>
      <c r="Q43" s="157">
        <f>ROUND(E43*P43,2)</f>
        <v>0</v>
      </c>
      <c r="R43" s="158"/>
      <c r="S43" s="158" t="s">
        <v>139</v>
      </c>
      <c r="T43" s="158" t="s">
        <v>139</v>
      </c>
      <c r="U43" s="158">
        <v>0.42914999999999998</v>
      </c>
      <c r="V43" s="158">
        <f>ROUND(E43*U43,2)</f>
        <v>6.03</v>
      </c>
      <c r="W43" s="158"/>
      <c r="X43" s="158" t="s">
        <v>186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187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>
      <c r="A44" s="154"/>
      <c r="B44" s="155"/>
      <c r="C44" s="177" t="s">
        <v>188</v>
      </c>
      <c r="D44" s="160"/>
      <c r="E44" s="161">
        <v>14.06</v>
      </c>
      <c r="F44" s="158"/>
      <c r="G44" s="158"/>
      <c r="H44" s="158"/>
      <c r="I44" s="158"/>
      <c r="J44" s="158"/>
      <c r="K44" s="158"/>
      <c r="L44" s="158"/>
      <c r="M44" s="158"/>
      <c r="N44" s="157"/>
      <c r="O44" s="157"/>
      <c r="P44" s="157"/>
      <c r="Q44" s="157"/>
      <c r="R44" s="158"/>
      <c r="S44" s="158"/>
      <c r="T44" s="158"/>
      <c r="U44" s="158"/>
      <c r="V44" s="158"/>
      <c r="W44" s="158"/>
      <c r="X44" s="158"/>
      <c r="Y44" s="147"/>
      <c r="Z44" s="147"/>
      <c r="AA44" s="147"/>
      <c r="AB44" s="147"/>
      <c r="AC44" s="147"/>
      <c r="AD44" s="147"/>
      <c r="AE44" s="147"/>
      <c r="AF44" s="147"/>
      <c r="AG44" s="147" t="s">
        <v>141</v>
      </c>
      <c r="AH44" s="147">
        <v>5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>
      <c r="A45" s="168">
        <v>17</v>
      </c>
      <c r="B45" s="169" t="s">
        <v>189</v>
      </c>
      <c r="C45" s="176" t="s">
        <v>190</v>
      </c>
      <c r="D45" s="170" t="s">
        <v>144</v>
      </c>
      <c r="E45" s="171">
        <v>3.718</v>
      </c>
      <c r="F45" s="172"/>
      <c r="G45" s="173">
        <f>ROUND(E45*F45,2)</f>
        <v>0</v>
      </c>
      <c r="H45" s="159"/>
      <c r="I45" s="158">
        <f>ROUND(E45*H45,2)</f>
        <v>0</v>
      </c>
      <c r="J45" s="159"/>
      <c r="K45" s="158">
        <f>ROUND(E45*J45,2)</f>
        <v>0</v>
      </c>
      <c r="L45" s="158">
        <v>15</v>
      </c>
      <c r="M45" s="158">
        <f>G45*(1+L45/100)</f>
        <v>0</v>
      </c>
      <c r="N45" s="157">
        <v>3.0470000000000001E-2</v>
      </c>
      <c r="O45" s="157">
        <f>ROUND(E45*N45,2)</f>
        <v>0.11</v>
      </c>
      <c r="P45" s="157">
        <v>0</v>
      </c>
      <c r="Q45" s="157">
        <f>ROUND(E45*P45,2)</f>
        <v>0</v>
      </c>
      <c r="R45" s="158"/>
      <c r="S45" s="158" t="s">
        <v>139</v>
      </c>
      <c r="T45" s="158" t="s">
        <v>139</v>
      </c>
      <c r="U45" s="158">
        <v>0.87</v>
      </c>
      <c r="V45" s="158">
        <f>ROUND(E45*U45,2)</f>
        <v>3.23</v>
      </c>
      <c r="W45" s="158"/>
      <c r="X45" s="158" t="s">
        <v>131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132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>
      <c r="A46" s="154"/>
      <c r="B46" s="155"/>
      <c r="C46" s="177" t="s">
        <v>191</v>
      </c>
      <c r="D46" s="160"/>
      <c r="E46" s="161">
        <v>3.718</v>
      </c>
      <c r="F46" s="158"/>
      <c r="G46" s="158"/>
      <c r="H46" s="158"/>
      <c r="I46" s="158"/>
      <c r="J46" s="158"/>
      <c r="K46" s="158"/>
      <c r="L46" s="158"/>
      <c r="M46" s="158"/>
      <c r="N46" s="157"/>
      <c r="O46" s="157"/>
      <c r="P46" s="157"/>
      <c r="Q46" s="157"/>
      <c r="R46" s="158"/>
      <c r="S46" s="158"/>
      <c r="T46" s="158"/>
      <c r="U46" s="158"/>
      <c r="V46" s="158"/>
      <c r="W46" s="158"/>
      <c r="X46" s="158"/>
      <c r="Y46" s="147"/>
      <c r="Z46" s="147"/>
      <c r="AA46" s="147"/>
      <c r="AB46" s="147"/>
      <c r="AC46" s="147"/>
      <c r="AD46" s="147"/>
      <c r="AE46" s="147"/>
      <c r="AF46" s="147"/>
      <c r="AG46" s="147" t="s">
        <v>141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>
      <c r="A47" s="168">
        <v>18</v>
      </c>
      <c r="B47" s="169" t="s">
        <v>192</v>
      </c>
      <c r="C47" s="176" t="s">
        <v>193</v>
      </c>
      <c r="D47" s="170" t="s">
        <v>144</v>
      </c>
      <c r="E47" s="171">
        <v>3.718</v>
      </c>
      <c r="F47" s="172"/>
      <c r="G47" s="173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15</v>
      </c>
      <c r="M47" s="158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8"/>
      <c r="S47" s="158" t="s">
        <v>139</v>
      </c>
      <c r="T47" s="158" t="s">
        <v>139</v>
      </c>
      <c r="U47" s="158">
        <v>0.23200000000000001</v>
      </c>
      <c r="V47" s="158">
        <f>ROUND(E47*U47,2)</f>
        <v>0.86</v>
      </c>
      <c r="W47" s="158"/>
      <c r="X47" s="158" t="s">
        <v>131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132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>
      <c r="A48" s="154"/>
      <c r="B48" s="155"/>
      <c r="C48" s="177" t="s">
        <v>194</v>
      </c>
      <c r="D48" s="160"/>
      <c r="E48" s="161">
        <v>3.718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47"/>
      <c r="Z48" s="147"/>
      <c r="AA48" s="147"/>
      <c r="AB48" s="147"/>
      <c r="AC48" s="147"/>
      <c r="AD48" s="147"/>
      <c r="AE48" s="147"/>
      <c r="AF48" s="147"/>
      <c r="AG48" s="147" t="s">
        <v>141</v>
      </c>
      <c r="AH48" s="147">
        <v>5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>
      <c r="A49" s="150" t="s">
        <v>124</v>
      </c>
      <c r="B49" s="151" t="s">
        <v>76</v>
      </c>
      <c r="C49" s="175" t="s">
        <v>77</v>
      </c>
      <c r="D49" s="164"/>
      <c r="E49" s="165"/>
      <c r="F49" s="166"/>
      <c r="G49" s="167">
        <f>SUMIF(AG50:AG52,"&lt;&gt;NOR",G50:G52)</f>
        <v>0</v>
      </c>
      <c r="H49" s="163"/>
      <c r="I49" s="163">
        <f>SUM(I50:I52)</f>
        <v>0</v>
      </c>
      <c r="J49" s="163"/>
      <c r="K49" s="163">
        <f>SUM(K50:K52)</f>
        <v>0</v>
      </c>
      <c r="L49" s="163"/>
      <c r="M49" s="163">
        <f>SUM(M50:M52)</f>
        <v>0</v>
      </c>
      <c r="N49" s="162"/>
      <c r="O49" s="162">
        <f>SUM(O50:O52)</f>
        <v>0</v>
      </c>
      <c r="P49" s="162"/>
      <c r="Q49" s="162">
        <f>SUM(Q50:Q52)</f>
        <v>0</v>
      </c>
      <c r="R49" s="163"/>
      <c r="S49" s="163"/>
      <c r="T49" s="163"/>
      <c r="U49" s="163"/>
      <c r="V49" s="163">
        <f>SUM(V50:V52)</f>
        <v>44.5</v>
      </c>
      <c r="W49" s="163"/>
      <c r="X49" s="163"/>
      <c r="AG49" t="s">
        <v>125</v>
      </c>
    </row>
    <row r="50" spans="1:60" ht="20.399999999999999" outlineLevel="1">
      <c r="A50" s="168">
        <v>19</v>
      </c>
      <c r="B50" s="169" t="s">
        <v>195</v>
      </c>
      <c r="C50" s="176" t="s">
        <v>196</v>
      </c>
      <c r="D50" s="170" t="s">
        <v>197</v>
      </c>
      <c r="E50" s="171">
        <v>10</v>
      </c>
      <c r="F50" s="172"/>
      <c r="G50" s="173">
        <f>ROUND(E50*F50,2)</f>
        <v>0</v>
      </c>
      <c r="H50" s="159"/>
      <c r="I50" s="158">
        <f>ROUND(E50*H50,2)</f>
        <v>0</v>
      </c>
      <c r="J50" s="159"/>
      <c r="K50" s="158">
        <f>ROUND(E50*J50,2)</f>
        <v>0</v>
      </c>
      <c r="L50" s="158">
        <v>15</v>
      </c>
      <c r="M50" s="158">
        <f>G50*(1+L50/100)</f>
        <v>0</v>
      </c>
      <c r="N50" s="157">
        <v>0</v>
      </c>
      <c r="O50" s="157">
        <f>ROUND(E50*N50,2)</f>
        <v>0</v>
      </c>
      <c r="P50" s="157">
        <v>0</v>
      </c>
      <c r="Q50" s="157">
        <f>ROUND(E50*P50,2)</f>
        <v>0</v>
      </c>
      <c r="R50" s="158"/>
      <c r="S50" s="158" t="s">
        <v>139</v>
      </c>
      <c r="T50" s="158" t="s">
        <v>139</v>
      </c>
      <c r="U50" s="158">
        <v>2.46</v>
      </c>
      <c r="V50" s="158">
        <f>ROUND(E50*U50,2)</f>
        <v>24.6</v>
      </c>
      <c r="W50" s="158"/>
      <c r="X50" s="158" t="s">
        <v>131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132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ht="20.399999999999999" outlineLevel="1">
      <c r="A51" s="168">
        <v>20</v>
      </c>
      <c r="B51" s="169" t="s">
        <v>198</v>
      </c>
      <c r="C51" s="176" t="s">
        <v>199</v>
      </c>
      <c r="D51" s="170" t="s">
        <v>200</v>
      </c>
      <c r="E51" s="171">
        <v>10</v>
      </c>
      <c r="F51" s="172"/>
      <c r="G51" s="173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15</v>
      </c>
      <c r="M51" s="158">
        <f>G51*(1+L51/100)</f>
        <v>0</v>
      </c>
      <c r="N51" s="157">
        <v>0</v>
      </c>
      <c r="O51" s="157">
        <f>ROUND(E51*N51,2)</f>
        <v>0</v>
      </c>
      <c r="P51" s="157">
        <v>0</v>
      </c>
      <c r="Q51" s="157">
        <f>ROUND(E51*P51,2)</f>
        <v>0</v>
      </c>
      <c r="R51" s="158"/>
      <c r="S51" s="158" t="s">
        <v>139</v>
      </c>
      <c r="T51" s="158" t="s">
        <v>139</v>
      </c>
      <c r="U51" s="158">
        <v>0</v>
      </c>
      <c r="V51" s="158">
        <f>ROUND(E51*U51,2)</f>
        <v>0</v>
      </c>
      <c r="W51" s="158"/>
      <c r="X51" s="158" t="s">
        <v>131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132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20.399999999999999" outlineLevel="1">
      <c r="A52" s="168">
        <v>21</v>
      </c>
      <c r="B52" s="169" t="s">
        <v>201</v>
      </c>
      <c r="C52" s="176" t="s">
        <v>202</v>
      </c>
      <c r="D52" s="170" t="s">
        <v>197</v>
      </c>
      <c r="E52" s="171">
        <v>10</v>
      </c>
      <c r="F52" s="172"/>
      <c r="G52" s="173">
        <f>ROUND(E52*F52,2)</f>
        <v>0</v>
      </c>
      <c r="H52" s="159"/>
      <c r="I52" s="158">
        <f>ROUND(E52*H52,2)</f>
        <v>0</v>
      </c>
      <c r="J52" s="159"/>
      <c r="K52" s="158">
        <f>ROUND(E52*J52,2)</f>
        <v>0</v>
      </c>
      <c r="L52" s="158">
        <v>15</v>
      </c>
      <c r="M52" s="158">
        <f>G52*(1+L52/100)</f>
        <v>0</v>
      </c>
      <c r="N52" s="157">
        <v>0</v>
      </c>
      <c r="O52" s="157">
        <f>ROUND(E52*N52,2)</f>
        <v>0</v>
      </c>
      <c r="P52" s="157">
        <v>0</v>
      </c>
      <c r="Q52" s="157">
        <f>ROUND(E52*P52,2)</f>
        <v>0</v>
      </c>
      <c r="R52" s="158"/>
      <c r="S52" s="158" t="s">
        <v>139</v>
      </c>
      <c r="T52" s="158" t="s">
        <v>139</v>
      </c>
      <c r="U52" s="158">
        <v>1.99</v>
      </c>
      <c r="V52" s="158">
        <f>ROUND(E52*U52,2)</f>
        <v>19.899999999999999</v>
      </c>
      <c r="W52" s="158"/>
      <c r="X52" s="158" t="s">
        <v>131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132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ht="26.4">
      <c r="A53" s="150" t="s">
        <v>124</v>
      </c>
      <c r="B53" s="151" t="s">
        <v>78</v>
      </c>
      <c r="C53" s="175" t="s">
        <v>79</v>
      </c>
      <c r="D53" s="164"/>
      <c r="E53" s="165"/>
      <c r="F53" s="166"/>
      <c r="G53" s="167">
        <f>SUMIF(AG54:AG54,"&lt;&gt;NOR",G54:G54)</f>
        <v>0</v>
      </c>
      <c r="H53" s="163"/>
      <c r="I53" s="163">
        <f>SUM(I54:I54)</f>
        <v>0</v>
      </c>
      <c r="J53" s="163"/>
      <c r="K53" s="163">
        <f>SUM(K54:K54)</f>
        <v>0</v>
      </c>
      <c r="L53" s="163"/>
      <c r="M53" s="163">
        <f>SUM(M54:M54)</f>
        <v>0</v>
      </c>
      <c r="N53" s="162"/>
      <c r="O53" s="162">
        <f>SUM(O54:O54)</f>
        <v>0</v>
      </c>
      <c r="P53" s="162"/>
      <c r="Q53" s="162">
        <f>SUM(Q54:Q54)</f>
        <v>0</v>
      </c>
      <c r="R53" s="163"/>
      <c r="S53" s="163"/>
      <c r="T53" s="163"/>
      <c r="U53" s="163"/>
      <c r="V53" s="163">
        <f>SUM(V54:V54)</f>
        <v>31</v>
      </c>
      <c r="W53" s="163"/>
      <c r="X53" s="163"/>
      <c r="AG53" t="s">
        <v>125</v>
      </c>
    </row>
    <row r="54" spans="1:60" outlineLevel="1">
      <c r="A54" s="168">
        <v>22</v>
      </c>
      <c r="B54" s="169" t="s">
        <v>203</v>
      </c>
      <c r="C54" s="176" t="s">
        <v>204</v>
      </c>
      <c r="D54" s="170" t="s">
        <v>138</v>
      </c>
      <c r="E54" s="171">
        <v>100</v>
      </c>
      <c r="F54" s="172"/>
      <c r="G54" s="173">
        <f>ROUND(E54*F54,2)</f>
        <v>0</v>
      </c>
      <c r="H54" s="159"/>
      <c r="I54" s="158">
        <f>ROUND(E54*H54,2)</f>
        <v>0</v>
      </c>
      <c r="J54" s="159"/>
      <c r="K54" s="158">
        <f>ROUND(E54*J54,2)</f>
        <v>0</v>
      </c>
      <c r="L54" s="158">
        <v>15</v>
      </c>
      <c r="M54" s="158">
        <f>G54*(1+L54/100)</f>
        <v>0</v>
      </c>
      <c r="N54" s="157">
        <v>4.0000000000000003E-5</v>
      </c>
      <c r="O54" s="157">
        <f>ROUND(E54*N54,2)</f>
        <v>0</v>
      </c>
      <c r="P54" s="157">
        <v>0</v>
      </c>
      <c r="Q54" s="157">
        <f>ROUND(E54*P54,2)</f>
        <v>0</v>
      </c>
      <c r="R54" s="158"/>
      <c r="S54" s="158" t="s">
        <v>139</v>
      </c>
      <c r="T54" s="158" t="s">
        <v>139</v>
      </c>
      <c r="U54" s="158">
        <v>0.31</v>
      </c>
      <c r="V54" s="158">
        <f>ROUND(E54*U54,2)</f>
        <v>31</v>
      </c>
      <c r="W54" s="158"/>
      <c r="X54" s="158" t="s">
        <v>131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135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>
      <c r="A55" s="150" t="s">
        <v>124</v>
      </c>
      <c r="B55" s="151" t="s">
        <v>82</v>
      </c>
      <c r="C55" s="175" t="s">
        <v>83</v>
      </c>
      <c r="D55" s="164"/>
      <c r="E55" s="165"/>
      <c r="F55" s="166"/>
      <c r="G55" s="167">
        <f>SUMIF(AG56:AG56,"&lt;&gt;NOR",G56:G56)</f>
        <v>0</v>
      </c>
      <c r="H55" s="163"/>
      <c r="I55" s="163">
        <f>SUM(I56:I56)</f>
        <v>0</v>
      </c>
      <c r="J55" s="163"/>
      <c r="K55" s="163">
        <f>SUM(K56:K56)</f>
        <v>0</v>
      </c>
      <c r="L55" s="163"/>
      <c r="M55" s="163">
        <f>SUM(M56:M56)</f>
        <v>0</v>
      </c>
      <c r="N55" s="162"/>
      <c r="O55" s="162">
        <f>SUM(O56:O56)</f>
        <v>0</v>
      </c>
      <c r="P55" s="162"/>
      <c r="Q55" s="162">
        <f>SUM(Q56:Q56)</f>
        <v>0</v>
      </c>
      <c r="R55" s="163"/>
      <c r="S55" s="163"/>
      <c r="T55" s="163"/>
      <c r="U55" s="163"/>
      <c r="V55" s="163">
        <f>SUM(V56:V56)</f>
        <v>2.5</v>
      </c>
      <c r="W55" s="163"/>
      <c r="X55" s="163"/>
      <c r="AG55" t="s">
        <v>125</v>
      </c>
    </row>
    <row r="56" spans="1:60" outlineLevel="1">
      <c r="A56" s="168">
        <v>23</v>
      </c>
      <c r="B56" s="169" t="s">
        <v>205</v>
      </c>
      <c r="C56" s="176" t="s">
        <v>206</v>
      </c>
      <c r="D56" s="170" t="s">
        <v>207</v>
      </c>
      <c r="E56" s="171">
        <v>0.97138000000000002</v>
      </c>
      <c r="F56" s="172"/>
      <c r="G56" s="173">
        <f>ROUND(E56*F56,2)</f>
        <v>0</v>
      </c>
      <c r="H56" s="159"/>
      <c r="I56" s="158">
        <f>ROUND(E56*H56,2)</f>
        <v>0</v>
      </c>
      <c r="J56" s="159"/>
      <c r="K56" s="158">
        <f>ROUND(E56*J56,2)</f>
        <v>0</v>
      </c>
      <c r="L56" s="158">
        <v>15</v>
      </c>
      <c r="M56" s="158">
        <f>G56*(1+L56/100)</f>
        <v>0</v>
      </c>
      <c r="N56" s="157">
        <v>0</v>
      </c>
      <c r="O56" s="157">
        <f>ROUND(E56*N56,2)</f>
        <v>0</v>
      </c>
      <c r="P56" s="157">
        <v>0</v>
      </c>
      <c r="Q56" s="157">
        <f>ROUND(E56*P56,2)</f>
        <v>0</v>
      </c>
      <c r="R56" s="158"/>
      <c r="S56" s="158" t="s">
        <v>139</v>
      </c>
      <c r="T56" s="158" t="s">
        <v>139</v>
      </c>
      <c r="U56" s="158">
        <v>2.577</v>
      </c>
      <c r="V56" s="158">
        <f>ROUND(E56*U56,2)</f>
        <v>2.5</v>
      </c>
      <c r="W56" s="158"/>
      <c r="X56" s="158" t="s">
        <v>208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209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>
      <c r="A57" s="150" t="s">
        <v>124</v>
      </c>
      <c r="B57" s="151" t="s">
        <v>84</v>
      </c>
      <c r="C57" s="175" t="s">
        <v>85</v>
      </c>
      <c r="D57" s="164"/>
      <c r="E57" s="165"/>
      <c r="F57" s="166"/>
      <c r="G57" s="167">
        <f>SUMIF(AG58:AG65,"&lt;&gt;NOR",G58:G65)</f>
        <v>0</v>
      </c>
      <c r="H57" s="163"/>
      <c r="I57" s="163">
        <f>SUM(I58:I65)</f>
        <v>0</v>
      </c>
      <c r="J57" s="163"/>
      <c r="K57" s="163">
        <f>SUM(K58:K65)</f>
        <v>0</v>
      </c>
      <c r="L57" s="163"/>
      <c r="M57" s="163">
        <f>SUM(M58:M65)</f>
        <v>0</v>
      </c>
      <c r="N57" s="162"/>
      <c r="O57" s="162">
        <f>SUM(O58:O65)</f>
        <v>0.06</v>
      </c>
      <c r="P57" s="162"/>
      <c r="Q57" s="162">
        <f>SUM(Q58:Q65)</f>
        <v>0</v>
      </c>
      <c r="R57" s="163"/>
      <c r="S57" s="163"/>
      <c r="T57" s="163"/>
      <c r="U57" s="163"/>
      <c r="V57" s="163">
        <f>SUM(V58:V65)</f>
        <v>9.82</v>
      </c>
      <c r="W57" s="163"/>
      <c r="X57" s="163"/>
      <c r="AG57" t="s">
        <v>125</v>
      </c>
    </row>
    <row r="58" spans="1:60" ht="20.399999999999999" outlineLevel="1">
      <c r="A58" s="168">
        <v>24</v>
      </c>
      <c r="B58" s="169" t="s">
        <v>210</v>
      </c>
      <c r="C58" s="176" t="s">
        <v>211</v>
      </c>
      <c r="D58" s="170" t="s">
        <v>138</v>
      </c>
      <c r="E58" s="171">
        <v>17.02</v>
      </c>
      <c r="F58" s="172"/>
      <c r="G58" s="173">
        <f>ROUND(E58*F58,2)</f>
        <v>0</v>
      </c>
      <c r="H58" s="159"/>
      <c r="I58" s="158">
        <f>ROUND(E58*H58,2)</f>
        <v>0</v>
      </c>
      <c r="J58" s="159"/>
      <c r="K58" s="158">
        <f>ROUND(E58*J58,2)</f>
        <v>0</v>
      </c>
      <c r="L58" s="158">
        <v>15</v>
      </c>
      <c r="M58" s="158">
        <f>G58*(1+L58/100)</f>
        <v>0</v>
      </c>
      <c r="N58" s="157">
        <v>2.1000000000000001E-4</v>
      </c>
      <c r="O58" s="157">
        <f>ROUND(E58*N58,2)</f>
        <v>0</v>
      </c>
      <c r="P58" s="157">
        <v>0</v>
      </c>
      <c r="Q58" s="157">
        <f>ROUND(E58*P58,2)</f>
        <v>0</v>
      </c>
      <c r="R58" s="158"/>
      <c r="S58" s="158" t="s">
        <v>139</v>
      </c>
      <c r="T58" s="158" t="s">
        <v>139</v>
      </c>
      <c r="U58" s="158">
        <v>9.5000000000000001E-2</v>
      </c>
      <c r="V58" s="158">
        <f>ROUND(E58*U58,2)</f>
        <v>1.62</v>
      </c>
      <c r="W58" s="158"/>
      <c r="X58" s="158" t="s">
        <v>131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212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>
      <c r="A59" s="154"/>
      <c r="B59" s="155"/>
      <c r="C59" s="177" t="s">
        <v>149</v>
      </c>
      <c r="D59" s="160"/>
      <c r="E59" s="161">
        <v>14.06</v>
      </c>
      <c r="F59" s="158"/>
      <c r="G59" s="158"/>
      <c r="H59" s="158"/>
      <c r="I59" s="158"/>
      <c r="J59" s="158"/>
      <c r="K59" s="158"/>
      <c r="L59" s="158"/>
      <c r="M59" s="158"/>
      <c r="N59" s="157"/>
      <c r="O59" s="157"/>
      <c r="P59" s="157"/>
      <c r="Q59" s="157"/>
      <c r="R59" s="158"/>
      <c r="S59" s="158"/>
      <c r="T59" s="158"/>
      <c r="U59" s="158"/>
      <c r="V59" s="158"/>
      <c r="W59" s="158"/>
      <c r="X59" s="158"/>
      <c r="Y59" s="147"/>
      <c r="Z59" s="147"/>
      <c r="AA59" s="147"/>
      <c r="AB59" s="147"/>
      <c r="AC59" s="147"/>
      <c r="AD59" s="147"/>
      <c r="AE59" s="147"/>
      <c r="AF59" s="147"/>
      <c r="AG59" s="147" t="s">
        <v>141</v>
      </c>
      <c r="AH59" s="147">
        <v>5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>
      <c r="A60" s="154"/>
      <c r="B60" s="155"/>
      <c r="C60" s="177" t="s">
        <v>213</v>
      </c>
      <c r="D60" s="160"/>
      <c r="E60" s="161">
        <v>2.96</v>
      </c>
      <c r="F60" s="158"/>
      <c r="G60" s="158"/>
      <c r="H60" s="158"/>
      <c r="I60" s="158"/>
      <c r="J60" s="158"/>
      <c r="K60" s="158"/>
      <c r="L60" s="158"/>
      <c r="M60" s="158"/>
      <c r="N60" s="157"/>
      <c r="O60" s="157"/>
      <c r="P60" s="157"/>
      <c r="Q60" s="157"/>
      <c r="R60" s="158"/>
      <c r="S60" s="158"/>
      <c r="T60" s="158"/>
      <c r="U60" s="158"/>
      <c r="V60" s="158"/>
      <c r="W60" s="158"/>
      <c r="X60" s="158"/>
      <c r="Y60" s="147"/>
      <c r="Z60" s="147"/>
      <c r="AA60" s="147"/>
      <c r="AB60" s="147"/>
      <c r="AC60" s="147"/>
      <c r="AD60" s="147"/>
      <c r="AE60" s="147"/>
      <c r="AF60" s="147"/>
      <c r="AG60" s="147" t="s">
        <v>141</v>
      </c>
      <c r="AH60" s="147">
        <v>5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ht="20.399999999999999" outlineLevel="1">
      <c r="A61" s="168">
        <v>25</v>
      </c>
      <c r="B61" s="169" t="s">
        <v>214</v>
      </c>
      <c r="C61" s="176" t="s">
        <v>215</v>
      </c>
      <c r="D61" s="170" t="s">
        <v>138</v>
      </c>
      <c r="E61" s="171">
        <v>17.02</v>
      </c>
      <c r="F61" s="172"/>
      <c r="G61" s="173">
        <f>ROUND(E61*F61,2)</f>
        <v>0</v>
      </c>
      <c r="H61" s="159"/>
      <c r="I61" s="158">
        <f>ROUND(E61*H61,2)</f>
        <v>0</v>
      </c>
      <c r="J61" s="159"/>
      <c r="K61" s="158">
        <f>ROUND(E61*J61,2)</f>
        <v>0</v>
      </c>
      <c r="L61" s="158">
        <v>15</v>
      </c>
      <c r="M61" s="158">
        <f>G61*(1+L61/100)</f>
        <v>0</v>
      </c>
      <c r="N61" s="157">
        <v>3.3999999999999998E-3</v>
      </c>
      <c r="O61" s="157">
        <f>ROUND(E61*N61,2)</f>
        <v>0.06</v>
      </c>
      <c r="P61" s="157">
        <v>0</v>
      </c>
      <c r="Q61" s="157">
        <f>ROUND(E61*P61,2)</f>
        <v>0</v>
      </c>
      <c r="R61" s="158"/>
      <c r="S61" s="158" t="s">
        <v>139</v>
      </c>
      <c r="T61" s="158" t="s">
        <v>139</v>
      </c>
      <c r="U61" s="158">
        <v>0.38500000000000001</v>
      </c>
      <c r="V61" s="158">
        <f>ROUND(E61*U61,2)</f>
        <v>6.55</v>
      </c>
      <c r="W61" s="158"/>
      <c r="X61" s="158" t="s">
        <v>131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212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>
      <c r="A62" s="154"/>
      <c r="B62" s="155"/>
      <c r="C62" s="177" t="s">
        <v>216</v>
      </c>
      <c r="D62" s="160"/>
      <c r="E62" s="161">
        <v>17.02</v>
      </c>
      <c r="F62" s="158"/>
      <c r="G62" s="158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47"/>
      <c r="Z62" s="147"/>
      <c r="AA62" s="147"/>
      <c r="AB62" s="147"/>
      <c r="AC62" s="147"/>
      <c r="AD62" s="147"/>
      <c r="AE62" s="147"/>
      <c r="AF62" s="147"/>
      <c r="AG62" s="147" t="s">
        <v>141</v>
      </c>
      <c r="AH62" s="147">
        <v>5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ht="20.399999999999999" outlineLevel="1">
      <c r="A63" s="168">
        <v>26</v>
      </c>
      <c r="B63" s="169" t="s">
        <v>217</v>
      </c>
      <c r="C63" s="176" t="s">
        <v>218</v>
      </c>
      <c r="D63" s="170" t="s">
        <v>144</v>
      </c>
      <c r="E63" s="171">
        <v>15</v>
      </c>
      <c r="F63" s="172"/>
      <c r="G63" s="173">
        <f>ROUND(E63*F63,2)</f>
        <v>0</v>
      </c>
      <c r="H63" s="159"/>
      <c r="I63" s="158">
        <f>ROUND(E63*H63,2)</f>
        <v>0</v>
      </c>
      <c r="J63" s="159"/>
      <c r="K63" s="158">
        <f>ROUND(E63*J63,2)</f>
        <v>0</v>
      </c>
      <c r="L63" s="158">
        <v>15</v>
      </c>
      <c r="M63" s="158">
        <f>G63*(1+L63/100)</f>
        <v>0</v>
      </c>
      <c r="N63" s="157">
        <v>2.9E-4</v>
      </c>
      <c r="O63" s="157">
        <f>ROUND(E63*N63,2)</f>
        <v>0</v>
      </c>
      <c r="P63" s="157">
        <v>0</v>
      </c>
      <c r="Q63" s="157">
        <f>ROUND(E63*P63,2)</f>
        <v>0</v>
      </c>
      <c r="R63" s="158"/>
      <c r="S63" s="158" t="s">
        <v>139</v>
      </c>
      <c r="T63" s="158" t="s">
        <v>139</v>
      </c>
      <c r="U63" s="158">
        <v>0.11</v>
      </c>
      <c r="V63" s="158">
        <f>ROUND(E63*U63,2)</f>
        <v>1.65</v>
      </c>
      <c r="W63" s="158"/>
      <c r="X63" s="158" t="s">
        <v>131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212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>
      <c r="A64" s="154"/>
      <c r="B64" s="155"/>
      <c r="C64" s="177" t="s">
        <v>219</v>
      </c>
      <c r="D64" s="160"/>
      <c r="E64" s="161">
        <v>15</v>
      </c>
      <c r="F64" s="158"/>
      <c r="G64" s="158"/>
      <c r="H64" s="158"/>
      <c r="I64" s="158"/>
      <c r="J64" s="158"/>
      <c r="K64" s="158"/>
      <c r="L64" s="158"/>
      <c r="M64" s="158"/>
      <c r="N64" s="157"/>
      <c r="O64" s="157"/>
      <c r="P64" s="157"/>
      <c r="Q64" s="157"/>
      <c r="R64" s="158"/>
      <c r="S64" s="158"/>
      <c r="T64" s="158"/>
      <c r="U64" s="158"/>
      <c r="V64" s="158"/>
      <c r="W64" s="158"/>
      <c r="X64" s="158"/>
      <c r="Y64" s="147"/>
      <c r="Z64" s="147"/>
      <c r="AA64" s="147"/>
      <c r="AB64" s="147"/>
      <c r="AC64" s="147"/>
      <c r="AD64" s="147"/>
      <c r="AE64" s="147"/>
      <c r="AF64" s="147"/>
      <c r="AG64" s="147" t="s">
        <v>141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>
      <c r="A65" s="154">
        <v>27</v>
      </c>
      <c r="B65" s="155" t="s">
        <v>220</v>
      </c>
      <c r="C65" s="178" t="s">
        <v>221</v>
      </c>
      <c r="D65" s="156" t="s">
        <v>0</v>
      </c>
      <c r="E65" s="174"/>
      <c r="F65" s="159"/>
      <c r="G65" s="158">
        <f>ROUND(E65*F65,2)</f>
        <v>0</v>
      </c>
      <c r="H65" s="159"/>
      <c r="I65" s="158">
        <f>ROUND(E65*H65,2)</f>
        <v>0</v>
      </c>
      <c r="J65" s="159"/>
      <c r="K65" s="158">
        <f>ROUND(E65*J65,2)</f>
        <v>0</v>
      </c>
      <c r="L65" s="158">
        <v>15</v>
      </c>
      <c r="M65" s="158">
        <f>G65*(1+L65/100)</f>
        <v>0</v>
      </c>
      <c r="N65" s="157">
        <v>0</v>
      </c>
      <c r="O65" s="157">
        <f>ROUND(E65*N65,2)</f>
        <v>0</v>
      </c>
      <c r="P65" s="157">
        <v>0</v>
      </c>
      <c r="Q65" s="157">
        <f>ROUND(E65*P65,2)</f>
        <v>0</v>
      </c>
      <c r="R65" s="158"/>
      <c r="S65" s="158" t="s">
        <v>139</v>
      </c>
      <c r="T65" s="158" t="s">
        <v>139</v>
      </c>
      <c r="U65" s="158">
        <v>0</v>
      </c>
      <c r="V65" s="158">
        <f>ROUND(E65*U65,2)</f>
        <v>0</v>
      </c>
      <c r="W65" s="158"/>
      <c r="X65" s="158" t="s">
        <v>208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209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>
      <c r="A66" s="150" t="s">
        <v>124</v>
      </c>
      <c r="B66" s="151" t="s">
        <v>86</v>
      </c>
      <c r="C66" s="175" t="s">
        <v>87</v>
      </c>
      <c r="D66" s="164"/>
      <c r="E66" s="165"/>
      <c r="F66" s="166"/>
      <c r="G66" s="167">
        <f>SUMIF(AG67:AG68,"&lt;&gt;NOR",G67:G68)</f>
        <v>0</v>
      </c>
      <c r="H66" s="163"/>
      <c r="I66" s="163">
        <f>SUM(I67:I68)</f>
        <v>0</v>
      </c>
      <c r="J66" s="163"/>
      <c r="K66" s="163">
        <f>SUM(K67:K68)</f>
        <v>0</v>
      </c>
      <c r="L66" s="163"/>
      <c r="M66" s="163">
        <f>SUM(M67:M68)</f>
        <v>0</v>
      </c>
      <c r="N66" s="162"/>
      <c r="O66" s="162">
        <f>SUM(O67:O68)</f>
        <v>0.12</v>
      </c>
      <c r="P66" s="162"/>
      <c r="Q66" s="162">
        <f>SUM(Q67:Q68)</f>
        <v>0</v>
      </c>
      <c r="R66" s="163"/>
      <c r="S66" s="163"/>
      <c r="T66" s="163"/>
      <c r="U66" s="163"/>
      <c r="V66" s="163">
        <f>SUM(V67:V68)</f>
        <v>26.29</v>
      </c>
      <c r="W66" s="163"/>
      <c r="X66" s="163"/>
      <c r="AG66" t="s">
        <v>125</v>
      </c>
    </row>
    <row r="67" spans="1:60" outlineLevel="1">
      <c r="A67" s="168">
        <v>28</v>
      </c>
      <c r="B67" s="169" t="s">
        <v>222</v>
      </c>
      <c r="C67" s="176" t="s">
        <v>223</v>
      </c>
      <c r="D67" s="170" t="s">
        <v>144</v>
      </c>
      <c r="E67" s="171">
        <v>33.799999999999997</v>
      </c>
      <c r="F67" s="172"/>
      <c r="G67" s="173">
        <f>ROUND(E67*F67,2)</f>
        <v>0</v>
      </c>
      <c r="H67" s="159"/>
      <c r="I67" s="158">
        <f>ROUND(E67*H67,2)</f>
        <v>0</v>
      </c>
      <c r="J67" s="159"/>
      <c r="K67" s="158">
        <f>ROUND(E67*J67,2)</f>
        <v>0</v>
      </c>
      <c r="L67" s="158">
        <v>15</v>
      </c>
      <c r="M67" s="158">
        <f>G67*(1+L67/100)</f>
        <v>0</v>
      </c>
      <c r="N67" s="157">
        <v>3.4199999999999999E-3</v>
      </c>
      <c r="O67" s="157">
        <f>ROUND(E67*N67,2)</f>
        <v>0.12</v>
      </c>
      <c r="P67" s="157">
        <v>0</v>
      </c>
      <c r="Q67" s="157">
        <f>ROUND(E67*P67,2)</f>
        <v>0</v>
      </c>
      <c r="R67" s="158"/>
      <c r="S67" s="158" t="s">
        <v>139</v>
      </c>
      <c r="T67" s="158" t="s">
        <v>139</v>
      </c>
      <c r="U67" s="158">
        <v>0.77788999999999997</v>
      </c>
      <c r="V67" s="158">
        <f>ROUND(E67*U67,2)</f>
        <v>26.29</v>
      </c>
      <c r="W67" s="158"/>
      <c r="X67" s="158" t="s">
        <v>186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187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>
      <c r="A68" s="154"/>
      <c r="B68" s="155"/>
      <c r="C68" s="177" t="s">
        <v>224</v>
      </c>
      <c r="D68" s="160"/>
      <c r="E68" s="161">
        <v>33.799999999999997</v>
      </c>
      <c r="F68" s="158"/>
      <c r="G68" s="158"/>
      <c r="H68" s="158"/>
      <c r="I68" s="158"/>
      <c r="J68" s="158"/>
      <c r="K68" s="158"/>
      <c r="L68" s="158"/>
      <c r="M68" s="158"/>
      <c r="N68" s="157"/>
      <c r="O68" s="157"/>
      <c r="P68" s="157"/>
      <c r="Q68" s="157"/>
      <c r="R68" s="158"/>
      <c r="S68" s="158"/>
      <c r="T68" s="158"/>
      <c r="U68" s="158"/>
      <c r="V68" s="158"/>
      <c r="W68" s="158"/>
      <c r="X68" s="158"/>
      <c r="Y68" s="147"/>
      <c r="Z68" s="147"/>
      <c r="AA68" s="147"/>
      <c r="AB68" s="147"/>
      <c r="AC68" s="147"/>
      <c r="AD68" s="147"/>
      <c r="AE68" s="147"/>
      <c r="AF68" s="147"/>
      <c r="AG68" s="147" t="s">
        <v>141</v>
      </c>
      <c r="AH68" s="147">
        <v>5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>
      <c r="A69" s="150" t="s">
        <v>124</v>
      </c>
      <c r="B69" s="151" t="s">
        <v>88</v>
      </c>
      <c r="C69" s="175" t="s">
        <v>89</v>
      </c>
      <c r="D69" s="164"/>
      <c r="E69" s="165"/>
      <c r="F69" s="166"/>
      <c r="G69" s="167">
        <f>SUMIF(AG70:AG72,"&lt;&gt;NOR",G70:G72)</f>
        <v>0</v>
      </c>
      <c r="H69" s="163"/>
      <c r="I69" s="163">
        <f>SUM(I70:I72)</f>
        <v>0</v>
      </c>
      <c r="J69" s="163"/>
      <c r="K69" s="163">
        <f>SUM(K70:K72)</f>
        <v>0</v>
      </c>
      <c r="L69" s="163"/>
      <c r="M69" s="163">
        <f>SUM(M70:M72)</f>
        <v>0</v>
      </c>
      <c r="N69" s="162"/>
      <c r="O69" s="162">
        <f>SUM(O70:O72)</f>
        <v>1.18</v>
      </c>
      <c r="P69" s="162"/>
      <c r="Q69" s="162">
        <f>SUM(Q70:Q72)</f>
        <v>0</v>
      </c>
      <c r="R69" s="163"/>
      <c r="S69" s="163"/>
      <c r="T69" s="163"/>
      <c r="U69" s="163"/>
      <c r="V69" s="163">
        <f>SUM(V70:V72)</f>
        <v>0</v>
      </c>
      <c r="W69" s="163"/>
      <c r="X69" s="163"/>
      <c r="AG69" t="s">
        <v>125</v>
      </c>
    </row>
    <row r="70" spans="1:60" ht="20.399999999999999" outlineLevel="1">
      <c r="A70" s="168">
        <v>29</v>
      </c>
      <c r="B70" s="169" t="s">
        <v>225</v>
      </c>
      <c r="C70" s="176" t="s">
        <v>226</v>
      </c>
      <c r="D70" s="170" t="s">
        <v>227</v>
      </c>
      <c r="E70" s="171">
        <v>33.799999999999997</v>
      </c>
      <c r="F70" s="172"/>
      <c r="G70" s="173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15</v>
      </c>
      <c r="M70" s="158">
        <f>G70*(1+L70/100)</f>
        <v>0</v>
      </c>
      <c r="N70" s="157">
        <v>3.5000000000000003E-2</v>
      </c>
      <c r="O70" s="157">
        <f>ROUND(E70*N70,2)</f>
        <v>1.18</v>
      </c>
      <c r="P70" s="157">
        <v>0</v>
      </c>
      <c r="Q70" s="157">
        <f>ROUND(E70*P70,2)</f>
        <v>0</v>
      </c>
      <c r="R70" s="158"/>
      <c r="S70" s="158" t="s">
        <v>129</v>
      </c>
      <c r="T70" s="158" t="s">
        <v>130</v>
      </c>
      <c r="U70" s="158">
        <v>0</v>
      </c>
      <c r="V70" s="158">
        <f>ROUND(E70*U70,2)</f>
        <v>0</v>
      </c>
      <c r="W70" s="158"/>
      <c r="X70" s="158" t="s">
        <v>131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132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>
      <c r="A71" s="154"/>
      <c r="B71" s="155"/>
      <c r="C71" s="177" t="s">
        <v>228</v>
      </c>
      <c r="D71" s="160"/>
      <c r="E71" s="161">
        <v>33.799999999999997</v>
      </c>
      <c r="F71" s="158"/>
      <c r="G71" s="158"/>
      <c r="H71" s="158"/>
      <c r="I71" s="158"/>
      <c r="J71" s="158"/>
      <c r="K71" s="158"/>
      <c r="L71" s="158"/>
      <c r="M71" s="158"/>
      <c r="N71" s="157"/>
      <c r="O71" s="157"/>
      <c r="P71" s="157"/>
      <c r="Q71" s="157"/>
      <c r="R71" s="158"/>
      <c r="S71" s="158"/>
      <c r="T71" s="158"/>
      <c r="U71" s="158"/>
      <c r="V71" s="158"/>
      <c r="W71" s="158"/>
      <c r="X71" s="158"/>
      <c r="Y71" s="147"/>
      <c r="Z71" s="147"/>
      <c r="AA71" s="147"/>
      <c r="AB71" s="147"/>
      <c r="AC71" s="147"/>
      <c r="AD71" s="147"/>
      <c r="AE71" s="147"/>
      <c r="AF71" s="147"/>
      <c r="AG71" s="147" t="s">
        <v>141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>
      <c r="A72" s="154">
        <v>30</v>
      </c>
      <c r="B72" s="155" t="s">
        <v>229</v>
      </c>
      <c r="C72" s="178" t="s">
        <v>230</v>
      </c>
      <c r="D72" s="156" t="s">
        <v>0</v>
      </c>
      <c r="E72" s="174"/>
      <c r="F72" s="159"/>
      <c r="G72" s="158">
        <f>ROUND(E72*F72,2)</f>
        <v>0</v>
      </c>
      <c r="H72" s="159"/>
      <c r="I72" s="158">
        <f>ROUND(E72*H72,2)</f>
        <v>0</v>
      </c>
      <c r="J72" s="159"/>
      <c r="K72" s="158">
        <f>ROUND(E72*J72,2)</f>
        <v>0</v>
      </c>
      <c r="L72" s="158">
        <v>15</v>
      </c>
      <c r="M72" s="158">
        <f>G72*(1+L72/100)</f>
        <v>0</v>
      </c>
      <c r="N72" s="157">
        <v>0</v>
      </c>
      <c r="O72" s="157">
        <f>ROUND(E72*N72,2)</f>
        <v>0</v>
      </c>
      <c r="P72" s="157">
        <v>0</v>
      </c>
      <c r="Q72" s="157">
        <f>ROUND(E72*P72,2)</f>
        <v>0</v>
      </c>
      <c r="R72" s="158"/>
      <c r="S72" s="158" t="s">
        <v>139</v>
      </c>
      <c r="T72" s="158" t="s">
        <v>139</v>
      </c>
      <c r="U72" s="158">
        <v>0</v>
      </c>
      <c r="V72" s="158">
        <f>ROUND(E72*U72,2)</f>
        <v>0</v>
      </c>
      <c r="W72" s="158"/>
      <c r="X72" s="158" t="s">
        <v>208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209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>
      <c r="A73" s="150" t="s">
        <v>124</v>
      </c>
      <c r="B73" s="151" t="s">
        <v>90</v>
      </c>
      <c r="C73" s="175" t="s">
        <v>91</v>
      </c>
      <c r="D73" s="164"/>
      <c r="E73" s="165"/>
      <c r="F73" s="166"/>
      <c r="G73" s="167">
        <f>SUMIF(AG74:AG90,"&lt;&gt;NOR",G74:G90)</f>
        <v>0</v>
      </c>
      <c r="H73" s="163"/>
      <c r="I73" s="163">
        <f>SUM(I74:I90)</f>
        <v>0</v>
      </c>
      <c r="J73" s="163"/>
      <c r="K73" s="163">
        <f>SUM(K74:K90)</f>
        <v>0</v>
      </c>
      <c r="L73" s="163"/>
      <c r="M73" s="163">
        <f>SUM(M74:M90)</f>
        <v>0</v>
      </c>
      <c r="N73" s="162"/>
      <c r="O73" s="162">
        <f>SUM(O74:O90)</f>
        <v>0.45</v>
      </c>
      <c r="P73" s="162"/>
      <c r="Q73" s="162">
        <f>SUM(Q74:Q90)</f>
        <v>0</v>
      </c>
      <c r="R73" s="163"/>
      <c r="S73" s="163"/>
      <c r="T73" s="163"/>
      <c r="U73" s="163"/>
      <c r="V73" s="163">
        <f>SUM(V74:V90)</f>
        <v>21.83</v>
      </c>
      <c r="W73" s="163"/>
      <c r="X73" s="163"/>
      <c r="AG73" t="s">
        <v>125</v>
      </c>
    </row>
    <row r="74" spans="1:60" ht="20.399999999999999" outlineLevel="1">
      <c r="A74" s="168">
        <v>31</v>
      </c>
      <c r="B74" s="169" t="s">
        <v>231</v>
      </c>
      <c r="C74" s="176" t="s">
        <v>232</v>
      </c>
      <c r="D74" s="170" t="s">
        <v>138</v>
      </c>
      <c r="E74" s="171">
        <v>17.02</v>
      </c>
      <c r="F74" s="172"/>
      <c r="G74" s="173">
        <f>ROUND(E74*F74,2)</f>
        <v>0</v>
      </c>
      <c r="H74" s="159"/>
      <c r="I74" s="158">
        <f>ROUND(E74*H74,2)</f>
        <v>0</v>
      </c>
      <c r="J74" s="159"/>
      <c r="K74" s="158">
        <f>ROUND(E74*J74,2)</f>
        <v>0</v>
      </c>
      <c r="L74" s="158">
        <v>15</v>
      </c>
      <c r="M74" s="158">
        <f>G74*(1+L74/100)</f>
        <v>0</v>
      </c>
      <c r="N74" s="157">
        <v>2.1000000000000001E-4</v>
      </c>
      <c r="O74" s="157">
        <f>ROUND(E74*N74,2)</f>
        <v>0</v>
      </c>
      <c r="P74" s="157">
        <v>0</v>
      </c>
      <c r="Q74" s="157">
        <f>ROUND(E74*P74,2)</f>
        <v>0</v>
      </c>
      <c r="R74" s="158"/>
      <c r="S74" s="158" t="s">
        <v>139</v>
      </c>
      <c r="T74" s="158" t="s">
        <v>139</v>
      </c>
      <c r="U74" s="158">
        <v>0.05</v>
      </c>
      <c r="V74" s="158">
        <f>ROUND(E74*U74,2)</f>
        <v>0.85</v>
      </c>
      <c r="W74" s="158"/>
      <c r="X74" s="158" t="s">
        <v>131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212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>
      <c r="A75" s="154"/>
      <c r="B75" s="155"/>
      <c r="C75" s="177" t="s">
        <v>149</v>
      </c>
      <c r="D75" s="160"/>
      <c r="E75" s="161">
        <v>14.06</v>
      </c>
      <c r="F75" s="158"/>
      <c r="G75" s="158"/>
      <c r="H75" s="158"/>
      <c r="I75" s="158"/>
      <c r="J75" s="158"/>
      <c r="K75" s="158"/>
      <c r="L75" s="158"/>
      <c r="M75" s="158"/>
      <c r="N75" s="157"/>
      <c r="O75" s="157"/>
      <c r="P75" s="157"/>
      <c r="Q75" s="157"/>
      <c r="R75" s="158"/>
      <c r="S75" s="158"/>
      <c r="T75" s="158"/>
      <c r="U75" s="158"/>
      <c r="V75" s="158"/>
      <c r="W75" s="158"/>
      <c r="X75" s="158"/>
      <c r="Y75" s="147"/>
      <c r="Z75" s="147"/>
      <c r="AA75" s="147"/>
      <c r="AB75" s="147"/>
      <c r="AC75" s="147"/>
      <c r="AD75" s="147"/>
      <c r="AE75" s="147"/>
      <c r="AF75" s="147"/>
      <c r="AG75" s="147" t="s">
        <v>141</v>
      </c>
      <c r="AH75" s="147">
        <v>5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>
      <c r="A76" s="154"/>
      <c r="B76" s="155"/>
      <c r="C76" s="177" t="s">
        <v>213</v>
      </c>
      <c r="D76" s="160"/>
      <c r="E76" s="161">
        <v>2.96</v>
      </c>
      <c r="F76" s="158"/>
      <c r="G76" s="158"/>
      <c r="H76" s="158"/>
      <c r="I76" s="158"/>
      <c r="J76" s="158"/>
      <c r="K76" s="158"/>
      <c r="L76" s="158"/>
      <c r="M76" s="158"/>
      <c r="N76" s="157"/>
      <c r="O76" s="157"/>
      <c r="P76" s="157"/>
      <c r="Q76" s="157"/>
      <c r="R76" s="158"/>
      <c r="S76" s="158"/>
      <c r="T76" s="158"/>
      <c r="U76" s="158"/>
      <c r="V76" s="158"/>
      <c r="W76" s="158"/>
      <c r="X76" s="158"/>
      <c r="Y76" s="147"/>
      <c r="Z76" s="147"/>
      <c r="AA76" s="147"/>
      <c r="AB76" s="147"/>
      <c r="AC76" s="147"/>
      <c r="AD76" s="147"/>
      <c r="AE76" s="147"/>
      <c r="AF76" s="147"/>
      <c r="AG76" s="147" t="s">
        <v>141</v>
      </c>
      <c r="AH76" s="147">
        <v>5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0.399999999999999" outlineLevel="1">
      <c r="A77" s="168">
        <v>32</v>
      </c>
      <c r="B77" s="169" t="s">
        <v>233</v>
      </c>
      <c r="C77" s="176" t="s">
        <v>234</v>
      </c>
      <c r="D77" s="170" t="s">
        <v>144</v>
      </c>
      <c r="E77" s="171">
        <v>14.8</v>
      </c>
      <c r="F77" s="172"/>
      <c r="G77" s="173">
        <f>ROUND(E77*F77,2)</f>
        <v>0</v>
      </c>
      <c r="H77" s="159"/>
      <c r="I77" s="158">
        <f>ROUND(E77*H77,2)</f>
        <v>0</v>
      </c>
      <c r="J77" s="159"/>
      <c r="K77" s="158">
        <f>ROUND(E77*J77,2)</f>
        <v>0</v>
      </c>
      <c r="L77" s="158">
        <v>15</v>
      </c>
      <c r="M77" s="158">
        <f>G77*(1+L77/100)</f>
        <v>0</v>
      </c>
      <c r="N77" s="157">
        <v>4.0000000000000002E-4</v>
      </c>
      <c r="O77" s="157">
        <f>ROUND(E77*N77,2)</f>
        <v>0.01</v>
      </c>
      <c r="P77" s="157">
        <v>0</v>
      </c>
      <c r="Q77" s="157">
        <f>ROUND(E77*P77,2)</f>
        <v>0</v>
      </c>
      <c r="R77" s="158"/>
      <c r="S77" s="158" t="s">
        <v>139</v>
      </c>
      <c r="T77" s="158" t="s">
        <v>139</v>
      </c>
      <c r="U77" s="158">
        <v>0.23599999999999999</v>
      </c>
      <c r="V77" s="158">
        <f>ROUND(E77*U77,2)</f>
        <v>3.49</v>
      </c>
      <c r="W77" s="158"/>
      <c r="X77" s="158" t="s">
        <v>131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132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>
      <c r="A78" s="154"/>
      <c r="B78" s="155"/>
      <c r="C78" s="177" t="s">
        <v>235</v>
      </c>
      <c r="D78" s="160"/>
      <c r="E78" s="161">
        <v>14.8</v>
      </c>
      <c r="F78" s="158"/>
      <c r="G78" s="158"/>
      <c r="H78" s="158"/>
      <c r="I78" s="158"/>
      <c r="J78" s="158"/>
      <c r="K78" s="158"/>
      <c r="L78" s="158"/>
      <c r="M78" s="158"/>
      <c r="N78" s="157"/>
      <c r="O78" s="157"/>
      <c r="P78" s="157"/>
      <c r="Q78" s="157"/>
      <c r="R78" s="158"/>
      <c r="S78" s="158"/>
      <c r="T78" s="158"/>
      <c r="U78" s="158"/>
      <c r="V78" s="158"/>
      <c r="W78" s="158"/>
      <c r="X78" s="158"/>
      <c r="Y78" s="147"/>
      <c r="Z78" s="147"/>
      <c r="AA78" s="147"/>
      <c r="AB78" s="147"/>
      <c r="AC78" s="147"/>
      <c r="AD78" s="147"/>
      <c r="AE78" s="147"/>
      <c r="AF78" s="147"/>
      <c r="AG78" s="147" t="s">
        <v>141</v>
      </c>
      <c r="AH78" s="147">
        <v>5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>
      <c r="A79" s="168">
        <v>33</v>
      </c>
      <c r="B79" s="169" t="s">
        <v>236</v>
      </c>
      <c r="C79" s="176" t="s">
        <v>237</v>
      </c>
      <c r="D79" s="170" t="s">
        <v>144</v>
      </c>
      <c r="E79" s="171">
        <v>14.8</v>
      </c>
      <c r="F79" s="172"/>
      <c r="G79" s="173">
        <f>ROUND(E79*F79,2)</f>
        <v>0</v>
      </c>
      <c r="H79" s="159"/>
      <c r="I79" s="158">
        <f>ROUND(E79*H79,2)</f>
        <v>0</v>
      </c>
      <c r="J79" s="159"/>
      <c r="K79" s="158">
        <f>ROUND(E79*J79,2)</f>
        <v>0</v>
      </c>
      <c r="L79" s="158">
        <v>15</v>
      </c>
      <c r="M79" s="158">
        <f>G79*(1+L79/100)</f>
        <v>0</v>
      </c>
      <c r="N79" s="157">
        <v>0</v>
      </c>
      <c r="O79" s="157">
        <f>ROUND(E79*N79,2)</f>
        <v>0</v>
      </c>
      <c r="P79" s="157">
        <v>0</v>
      </c>
      <c r="Q79" s="157">
        <f>ROUND(E79*P79,2)</f>
        <v>0</v>
      </c>
      <c r="R79" s="158"/>
      <c r="S79" s="158" t="s">
        <v>139</v>
      </c>
      <c r="T79" s="158" t="s">
        <v>139</v>
      </c>
      <c r="U79" s="158">
        <v>0.154</v>
      </c>
      <c r="V79" s="158">
        <f>ROUND(E79*U79,2)</f>
        <v>2.2799999999999998</v>
      </c>
      <c r="W79" s="158"/>
      <c r="X79" s="158" t="s">
        <v>131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132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>
      <c r="A80" s="154"/>
      <c r="B80" s="155"/>
      <c r="C80" s="177" t="s">
        <v>238</v>
      </c>
      <c r="D80" s="160"/>
      <c r="E80" s="161">
        <v>14.8</v>
      </c>
      <c r="F80" s="158"/>
      <c r="G80" s="158"/>
      <c r="H80" s="158"/>
      <c r="I80" s="158"/>
      <c r="J80" s="158"/>
      <c r="K80" s="158"/>
      <c r="L80" s="158"/>
      <c r="M80" s="158"/>
      <c r="N80" s="157"/>
      <c r="O80" s="157"/>
      <c r="P80" s="157"/>
      <c r="Q80" s="157"/>
      <c r="R80" s="158"/>
      <c r="S80" s="158"/>
      <c r="T80" s="158"/>
      <c r="U80" s="158"/>
      <c r="V80" s="158"/>
      <c r="W80" s="158"/>
      <c r="X80" s="158"/>
      <c r="Y80" s="147"/>
      <c r="Z80" s="147"/>
      <c r="AA80" s="147"/>
      <c r="AB80" s="147"/>
      <c r="AC80" s="147"/>
      <c r="AD80" s="147"/>
      <c r="AE80" s="147"/>
      <c r="AF80" s="147"/>
      <c r="AG80" s="147" t="s">
        <v>141</v>
      </c>
      <c r="AH80" s="147">
        <v>5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20.399999999999999" outlineLevel="1">
      <c r="A81" s="168">
        <v>34</v>
      </c>
      <c r="B81" s="169" t="s">
        <v>239</v>
      </c>
      <c r="C81" s="176" t="s">
        <v>240</v>
      </c>
      <c r="D81" s="170" t="s">
        <v>138</v>
      </c>
      <c r="E81" s="171">
        <v>14.06</v>
      </c>
      <c r="F81" s="172"/>
      <c r="G81" s="173">
        <f>ROUND(E81*F81,2)</f>
        <v>0</v>
      </c>
      <c r="H81" s="159"/>
      <c r="I81" s="158">
        <f>ROUND(E81*H81,2)</f>
        <v>0</v>
      </c>
      <c r="J81" s="159"/>
      <c r="K81" s="158">
        <f>ROUND(E81*J81,2)</f>
        <v>0</v>
      </c>
      <c r="L81" s="158">
        <v>15</v>
      </c>
      <c r="M81" s="158">
        <f>G81*(1+L81/100)</f>
        <v>0</v>
      </c>
      <c r="N81" s="157">
        <v>3.2599999999999999E-3</v>
      </c>
      <c r="O81" s="157">
        <f>ROUND(E81*N81,2)</f>
        <v>0.05</v>
      </c>
      <c r="P81" s="157">
        <v>0</v>
      </c>
      <c r="Q81" s="157">
        <f>ROUND(E81*P81,2)</f>
        <v>0</v>
      </c>
      <c r="R81" s="158"/>
      <c r="S81" s="158" t="s">
        <v>139</v>
      </c>
      <c r="T81" s="158" t="s">
        <v>139</v>
      </c>
      <c r="U81" s="158">
        <v>0.97799999999999998</v>
      </c>
      <c r="V81" s="158">
        <f>ROUND(E81*U81,2)</f>
        <v>13.75</v>
      </c>
      <c r="W81" s="158"/>
      <c r="X81" s="158" t="s">
        <v>131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212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>
      <c r="A82" s="154"/>
      <c r="B82" s="155"/>
      <c r="C82" s="177" t="s">
        <v>149</v>
      </c>
      <c r="D82" s="160"/>
      <c r="E82" s="161">
        <v>14.06</v>
      </c>
      <c r="F82" s="158"/>
      <c r="G82" s="158"/>
      <c r="H82" s="158"/>
      <c r="I82" s="158"/>
      <c r="J82" s="158"/>
      <c r="K82" s="158"/>
      <c r="L82" s="158"/>
      <c r="M82" s="158"/>
      <c r="N82" s="157"/>
      <c r="O82" s="157"/>
      <c r="P82" s="157"/>
      <c r="Q82" s="157"/>
      <c r="R82" s="158"/>
      <c r="S82" s="158"/>
      <c r="T82" s="158"/>
      <c r="U82" s="158"/>
      <c r="V82" s="158"/>
      <c r="W82" s="158"/>
      <c r="X82" s="158"/>
      <c r="Y82" s="147"/>
      <c r="Z82" s="147"/>
      <c r="AA82" s="147"/>
      <c r="AB82" s="147"/>
      <c r="AC82" s="147"/>
      <c r="AD82" s="147"/>
      <c r="AE82" s="147"/>
      <c r="AF82" s="147"/>
      <c r="AG82" s="147" t="s">
        <v>141</v>
      </c>
      <c r="AH82" s="147">
        <v>5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>
      <c r="A83" s="168">
        <v>35</v>
      </c>
      <c r="B83" s="169" t="s">
        <v>241</v>
      </c>
      <c r="C83" s="176" t="s">
        <v>242</v>
      </c>
      <c r="D83" s="170" t="s">
        <v>138</v>
      </c>
      <c r="E83" s="171">
        <v>14.06</v>
      </c>
      <c r="F83" s="172"/>
      <c r="G83" s="173">
        <f>ROUND(E83*F83,2)</f>
        <v>0</v>
      </c>
      <c r="H83" s="159"/>
      <c r="I83" s="158">
        <f>ROUND(E83*H83,2)</f>
        <v>0</v>
      </c>
      <c r="J83" s="159"/>
      <c r="K83" s="158">
        <f>ROUND(E83*J83,2)</f>
        <v>0</v>
      </c>
      <c r="L83" s="158">
        <v>15</v>
      </c>
      <c r="M83" s="158">
        <f>G83*(1+L83/100)</f>
        <v>0</v>
      </c>
      <c r="N83" s="157">
        <v>0</v>
      </c>
      <c r="O83" s="157">
        <f>ROUND(E83*N83,2)</f>
        <v>0</v>
      </c>
      <c r="P83" s="157">
        <v>0</v>
      </c>
      <c r="Q83" s="157">
        <f>ROUND(E83*P83,2)</f>
        <v>0</v>
      </c>
      <c r="R83" s="158"/>
      <c r="S83" s="158" t="s">
        <v>139</v>
      </c>
      <c r="T83" s="158" t="s">
        <v>139</v>
      </c>
      <c r="U83" s="158">
        <v>0.03</v>
      </c>
      <c r="V83" s="158">
        <f>ROUND(E83*U83,2)</f>
        <v>0.42</v>
      </c>
      <c r="W83" s="158"/>
      <c r="X83" s="158" t="s">
        <v>131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212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>
      <c r="A84" s="154"/>
      <c r="B84" s="155"/>
      <c r="C84" s="177" t="s">
        <v>243</v>
      </c>
      <c r="D84" s="160"/>
      <c r="E84" s="161">
        <v>14.06</v>
      </c>
      <c r="F84" s="158"/>
      <c r="G84" s="158"/>
      <c r="H84" s="158"/>
      <c r="I84" s="158"/>
      <c r="J84" s="158"/>
      <c r="K84" s="158"/>
      <c r="L84" s="158"/>
      <c r="M84" s="158"/>
      <c r="N84" s="157"/>
      <c r="O84" s="157"/>
      <c r="P84" s="157"/>
      <c r="Q84" s="157"/>
      <c r="R84" s="158"/>
      <c r="S84" s="158"/>
      <c r="T84" s="158"/>
      <c r="U84" s="158"/>
      <c r="V84" s="158"/>
      <c r="W84" s="158"/>
      <c r="X84" s="158"/>
      <c r="Y84" s="147"/>
      <c r="Z84" s="147"/>
      <c r="AA84" s="147"/>
      <c r="AB84" s="147"/>
      <c r="AC84" s="147"/>
      <c r="AD84" s="147"/>
      <c r="AE84" s="147"/>
      <c r="AF84" s="147"/>
      <c r="AG84" s="147" t="s">
        <v>141</v>
      </c>
      <c r="AH84" s="147">
        <v>5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>
      <c r="A85" s="168">
        <v>36</v>
      </c>
      <c r="B85" s="169" t="s">
        <v>244</v>
      </c>
      <c r="C85" s="176" t="s">
        <v>245</v>
      </c>
      <c r="D85" s="170" t="s">
        <v>144</v>
      </c>
      <c r="E85" s="171">
        <v>14.8</v>
      </c>
      <c r="F85" s="172"/>
      <c r="G85" s="173">
        <f>ROUND(E85*F85,2)</f>
        <v>0</v>
      </c>
      <c r="H85" s="159"/>
      <c r="I85" s="158">
        <f>ROUND(E85*H85,2)</f>
        <v>0</v>
      </c>
      <c r="J85" s="159"/>
      <c r="K85" s="158">
        <f>ROUND(E85*J85,2)</f>
        <v>0</v>
      </c>
      <c r="L85" s="158">
        <v>15</v>
      </c>
      <c r="M85" s="158">
        <f>G85*(1+L85/100)</f>
        <v>0</v>
      </c>
      <c r="N85" s="157">
        <v>4.0000000000000003E-5</v>
      </c>
      <c r="O85" s="157">
        <f>ROUND(E85*N85,2)</f>
        <v>0</v>
      </c>
      <c r="P85" s="157">
        <v>0</v>
      </c>
      <c r="Q85" s="157">
        <f>ROUND(E85*P85,2)</f>
        <v>0</v>
      </c>
      <c r="R85" s="158"/>
      <c r="S85" s="158" t="s">
        <v>139</v>
      </c>
      <c r="T85" s="158" t="s">
        <v>139</v>
      </c>
      <c r="U85" s="158">
        <v>7.0000000000000007E-2</v>
      </c>
      <c r="V85" s="158">
        <f>ROUND(E85*U85,2)</f>
        <v>1.04</v>
      </c>
      <c r="W85" s="158"/>
      <c r="X85" s="158" t="s">
        <v>131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212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>
      <c r="A86" s="154"/>
      <c r="B86" s="155"/>
      <c r="C86" s="177" t="s">
        <v>238</v>
      </c>
      <c r="D86" s="160"/>
      <c r="E86" s="161">
        <v>14.8</v>
      </c>
      <c r="F86" s="158"/>
      <c r="G86" s="158"/>
      <c r="H86" s="158"/>
      <c r="I86" s="158"/>
      <c r="J86" s="158"/>
      <c r="K86" s="158"/>
      <c r="L86" s="158"/>
      <c r="M86" s="158"/>
      <c r="N86" s="157"/>
      <c r="O86" s="157"/>
      <c r="P86" s="157"/>
      <c r="Q86" s="157"/>
      <c r="R86" s="158"/>
      <c r="S86" s="158"/>
      <c r="T86" s="158"/>
      <c r="U86" s="158"/>
      <c r="V86" s="158"/>
      <c r="W86" s="158"/>
      <c r="X86" s="158"/>
      <c r="Y86" s="147"/>
      <c r="Z86" s="147"/>
      <c r="AA86" s="147"/>
      <c r="AB86" s="147"/>
      <c r="AC86" s="147"/>
      <c r="AD86" s="147"/>
      <c r="AE86" s="147"/>
      <c r="AF86" s="147"/>
      <c r="AG86" s="147" t="s">
        <v>141</v>
      </c>
      <c r="AH86" s="147">
        <v>5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>
      <c r="A87" s="168">
        <v>37</v>
      </c>
      <c r="B87" s="169" t="s">
        <v>246</v>
      </c>
      <c r="C87" s="176" t="s">
        <v>247</v>
      </c>
      <c r="D87" s="170" t="s">
        <v>138</v>
      </c>
      <c r="E87" s="171">
        <v>20.350000000000001</v>
      </c>
      <c r="F87" s="172"/>
      <c r="G87" s="173">
        <f>ROUND(E87*F87,2)</f>
        <v>0</v>
      </c>
      <c r="H87" s="159"/>
      <c r="I87" s="158">
        <f>ROUND(E87*H87,2)</f>
        <v>0</v>
      </c>
      <c r="J87" s="159"/>
      <c r="K87" s="158">
        <f>ROUND(E87*J87,2)</f>
        <v>0</v>
      </c>
      <c r="L87" s="158">
        <v>15</v>
      </c>
      <c r="M87" s="158">
        <f>G87*(1+L87/100)</f>
        <v>0</v>
      </c>
      <c r="N87" s="157">
        <v>1.9199999999999998E-2</v>
      </c>
      <c r="O87" s="157">
        <f>ROUND(E87*N87,2)</f>
        <v>0.39</v>
      </c>
      <c r="P87" s="157">
        <v>0</v>
      </c>
      <c r="Q87" s="157">
        <f>ROUND(E87*P87,2)</f>
        <v>0</v>
      </c>
      <c r="R87" s="158" t="s">
        <v>248</v>
      </c>
      <c r="S87" s="158" t="s">
        <v>139</v>
      </c>
      <c r="T87" s="158" t="s">
        <v>139</v>
      </c>
      <c r="U87" s="158">
        <v>0</v>
      </c>
      <c r="V87" s="158">
        <f>ROUND(E87*U87,2)</f>
        <v>0</v>
      </c>
      <c r="W87" s="158"/>
      <c r="X87" s="158" t="s">
        <v>249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250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>
      <c r="A88" s="154"/>
      <c r="B88" s="155"/>
      <c r="C88" s="177" t="s">
        <v>251</v>
      </c>
      <c r="D88" s="160"/>
      <c r="E88" s="161">
        <v>4.8840000000000003</v>
      </c>
      <c r="F88" s="158"/>
      <c r="G88" s="158"/>
      <c r="H88" s="158"/>
      <c r="I88" s="158"/>
      <c r="J88" s="158"/>
      <c r="K88" s="158"/>
      <c r="L88" s="158"/>
      <c r="M88" s="158"/>
      <c r="N88" s="157"/>
      <c r="O88" s="157"/>
      <c r="P88" s="157"/>
      <c r="Q88" s="157"/>
      <c r="R88" s="158"/>
      <c r="S88" s="158"/>
      <c r="T88" s="158"/>
      <c r="U88" s="158"/>
      <c r="V88" s="158"/>
      <c r="W88" s="158"/>
      <c r="X88" s="158"/>
      <c r="Y88" s="147"/>
      <c r="Z88" s="147"/>
      <c r="AA88" s="147"/>
      <c r="AB88" s="147"/>
      <c r="AC88" s="147"/>
      <c r="AD88" s="147"/>
      <c r="AE88" s="147"/>
      <c r="AF88" s="147"/>
      <c r="AG88" s="147" t="s">
        <v>141</v>
      </c>
      <c r="AH88" s="147">
        <v>5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>
      <c r="A89" s="154"/>
      <c r="B89" s="155"/>
      <c r="C89" s="177" t="s">
        <v>252</v>
      </c>
      <c r="D89" s="160"/>
      <c r="E89" s="161">
        <v>15.465999999999999</v>
      </c>
      <c r="F89" s="158"/>
      <c r="G89" s="158"/>
      <c r="H89" s="158"/>
      <c r="I89" s="158"/>
      <c r="J89" s="158"/>
      <c r="K89" s="158"/>
      <c r="L89" s="158"/>
      <c r="M89" s="158"/>
      <c r="N89" s="157"/>
      <c r="O89" s="157"/>
      <c r="P89" s="157"/>
      <c r="Q89" s="157"/>
      <c r="R89" s="158"/>
      <c r="S89" s="158"/>
      <c r="T89" s="158"/>
      <c r="U89" s="158"/>
      <c r="V89" s="158"/>
      <c r="W89" s="158"/>
      <c r="X89" s="158"/>
      <c r="Y89" s="147"/>
      <c r="Z89" s="147"/>
      <c r="AA89" s="147"/>
      <c r="AB89" s="147"/>
      <c r="AC89" s="147"/>
      <c r="AD89" s="147"/>
      <c r="AE89" s="147"/>
      <c r="AF89" s="147"/>
      <c r="AG89" s="147" t="s">
        <v>141</v>
      </c>
      <c r="AH89" s="147">
        <v>5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>
      <c r="A90" s="154">
        <v>38</v>
      </c>
      <c r="B90" s="155" t="s">
        <v>253</v>
      </c>
      <c r="C90" s="178" t="s">
        <v>254</v>
      </c>
      <c r="D90" s="156" t="s">
        <v>0</v>
      </c>
      <c r="E90" s="174"/>
      <c r="F90" s="159"/>
      <c r="G90" s="158">
        <f>ROUND(E90*F90,2)</f>
        <v>0</v>
      </c>
      <c r="H90" s="159"/>
      <c r="I90" s="158">
        <f>ROUND(E90*H90,2)</f>
        <v>0</v>
      </c>
      <c r="J90" s="159"/>
      <c r="K90" s="158">
        <f>ROUND(E90*J90,2)</f>
        <v>0</v>
      </c>
      <c r="L90" s="158">
        <v>15</v>
      </c>
      <c r="M90" s="158">
        <f>G90*(1+L90/100)</f>
        <v>0</v>
      </c>
      <c r="N90" s="157">
        <v>0</v>
      </c>
      <c r="O90" s="157">
        <f>ROUND(E90*N90,2)</f>
        <v>0</v>
      </c>
      <c r="P90" s="157">
        <v>0</v>
      </c>
      <c r="Q90" s="157">
        <f>ROUND(E90*P90,2)</f>
        <v>0</v>
      </c>
      <c r="R90" s="158"/>
      <c r="S90" s="158" t="s">
        <v>139</v>
      </c>
      <c r="T90" s="158" t="s">
        <v>139</v>
      </c>
      <c r="U90" s="158">
        <v>0</v>
      </c>
      <c r="V90" s="158">
        <f>ROUND(E90*U90,2)</f>
        <v>0</v>
      </c>
      <c r="W90" s="158"/>
      <c r="X90" s="158" t="s">
        <v>208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209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>
      <c r="A91" s="150" t="s">
        <v>124</v>
      </c>
      <c r="B91" s="151" t="s">
        <v>94</v>
      </c>
      <c r="C91" s="175" t="s">
        <v>95</v>
      </c>
      <c r="D91" s="164"/>
      <c r="E91" s="165"/>
      <c r="F91" s="166"/>
      <c r="G91" s="167">
        <f>SUMIF(AG92:AG102,"&lt;&gt;NOR",G92:G102)</f>
        <v>0</v>
      </c>
      <c r="H91" s="163"/>
      <c r="I91" s="163">
        <f>SUM(I92:I102)</f>
        <v>0</v>
      </c>
      <c r="J91" s="163"/>
      <c r="K91" s="163">
        <f>SUM(K92:K102)</f>
        <v>0</v>
      </c>
      <c r="L91" s="163"/>
      <c r="M91" s="163">
        <f>SUM(M92:M102)</f>
        <v>0</v>
      </c>
      <c r="N91" s="162"/>
      <c r="O91" s="162">
        <f>SUM(O92:O102)</f>
        <v>0</v>
      </c>
      <c r="P91" s="162"/>
      <c r="Q91" s="162">
        <f>SUM(Q92:Q102)</f>
        <v>0</v>
      </c>
      <c r="R91" s="163"/>
      <c r="S91" s="163"/>
      <c r="T91" s="163"/>
      <c r="U91" s="163"/>
      <c r="V91" s="163">
        <f>SUM(V92:V102)</f>
        <v>22.400000000000002</v>
      </c>
      <c r="W91" s="163"/>
      <c r="X91" s="163"/>
      <c r="AG91" t="s">
        <v>125</v>
      </c>
    </row>
    <row r="92" spans="1:60" outlineLevel="1">
      <c r="A92" s="168">
        <v>39</v>
      </c>
      <c r="B92" s="169" t="s">
        <v>255</v>
      </c>
      <c r="C92" s="176" t="s">
        <v>256</v>
      </c>
      <c r="D92" s="170" t="s">
        <v>207</v>
      </c>
      <c r="E92" s="171">
        <v>4.8279100000000001</v>
      </c>
      <c r="F92" s="172"/>
      <c r="G92" s="173">
        <f t="shared" ref="G92:G102" si="0">ROUND(E92*F92,2)</f>
        <v>0</v>
      </c>
      <c r="H92" s="159"/>
      <c r="I92" s="158">
        <f t="shared" ref="I92:I102" si="1">ROUND(E92*H92,2)</f>
        <v>0</v>
      </c>
      <c r="J92" s="159"/>
      <c r="K92" s="158">
        <f t="shared" ref="K92:K102" si="2">ROUND(E92*J92,2)</f>
        <v>0</v>
      </c>
      <c r="L92" s="158">
        <v>15</v>
      </c>
      <c r="M92" s="158">
        <f t="shared" ref="M92:M102" si="3">G92*(1+L92/100)</f>
        <v>0</v>
      </c>
      <c r="N92" s="157">
        <v>0</v>
      </c>
      <c r="O92" s="157">
        <f t="shared" ref="O92:O102" si="4">ROUND(E92*N92,2)</f>
        <v>0</v>
      </c>
      <c r="P92" s="157">
        <v>0</v>
      </c>
      <c r="Q92" s="157">
        <f t="shared" ref="Q92:Q102" si="5">ROUND(E92*P92,2)</f>
        <v>0</v>
      </c>
      <c r="R92" s="158"/>
      <c r="S92" s="158" t="s">
        <v>139</v>
      </c>
      <c r="T92" s="158" t="s">
        <v>139</v>
      </c>
      <c r="U92" s="158">
        <v>2.0089999999999999</v>
      </c>
      <c r="V92" s="158">
        <f t="shared" ref="V92:V102" si="6">ROUND(E92*U92,2)</f>
        <v>9.6999999999999993</v>
      </c>
      <c r="W92" s="158"/>
      <c r="X92" s="158" t="s">
        <v>257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258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>
      <c r="A93" s="168">
        <v>40</v>
      </c>
      <c r="B93" s="169" t="s">
        <v>259</v>
      </c>
      <c r="C93" s="176" t="s">
        <v>260</v>
      </c>
      <c r="D93" s="170" t="s">
        <v>207</v>
      </c>
      <c r="E93" s="171">
        <v>2.4139599999999999</v>
      </c>
      <c r="F93" s="172"/>
      <c r="G93" s="173">
        <f t="shared" si="0"/>
        <v>0</v>
      </c>
      <c r="H93" s="159"/>
      <c r="I93" s="158">
        <f t="shared" si="1"/>
        <v>0</v>
      </c>
      <c r="J93" s="159"/>
      <c r="K93" s="158">
        <f t="shared" si="2"/>
        <v>0</v>
      </c>
      <c r="L93" s="158">
        <v>15</v>
      </c>
      <c r="M93" s="158">
        <f t="shared" si="3"/>
        <v>0</v>
      </c>
      <c r="N93" s="157">
        <v>0</v>
      </c>
      <c r="O93" s="157">
        <f t="shared" si="4"/>
        <v>0</v>
      </c>
      <c r="P93" s="157">
        <v>0</v>
      </c>
      <c r="Q93" s="157">
        <f t="shared" si="5"/>
        <v>0</v>
      </c>
      <c r="R93" s="158"/>
      <c r="S93" s="158" t="s">
        <v>139</v>
      </c>
      <c r="T93" s="158" t="s">
        <v>139</v>
      </c>
      <c r="U93" s="158">
        <v>0.95899999999999996</v>
      </c>
      <c r="V93" s="158">
        <f t="shared" si="6"/>
        <v>2.31</v>
      </c>
      <c r="W93" s="158"/>
      <c r="X93" s="158" t="s">
        <v>257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258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>
      <c r="A94" s="168">
        <v>41</v>
      </c>
      <c r="B94" s="169" t="s">
        <v>261</v>
      </c>
      <c r="C94" s="176" t="s">
        <v>262</v>
      </c>
      <c r="D94" s="170" t="s">
        <v>207</v>
      </c>
      <c r="E94" s="171">
        <v>4.8279100000000001</v>
      </c>
      <c r="F94" s="172"/>
      <c r="G94" s="173">
        <f t="shared" si="0"/>
        <v>0</v>
      </c>
      <c r="H94" s="159"/>
      <c r="I94" s="158">
        <f t="shared" si="1"/>
        <v>0</v>
      </c>
      <c r="J94" s="159"/>
      <c r="K94" s="158">
        <f t="shared" si="2"/>
        <v>0</v>
      </c>
      <c r="L94" s="158">
        <v>15</v>
      </c>
      <c r="M94" s="158">
        <f t="shared" si="3"/>
        <v>0</v>
      </c>
      <c r="N94" s="157">
        <v>0</v>
      </c>
      <c r="O94" s="157">
        <f t="shared" si="4"/>
        <v>0</v>
      </c>
      <c r="P94" s="157">
        <v>0</v>
      </c>
      <c r="Q94" s="157">
        <f t="shared" si="5"/>
        <v>0</v>
      </c>
      <c r="R94" s="158"/>
      <c r="S94" s="158" t="s">
        <v>139</v>
      </c>
      <c r="T94" s="158" t="s">
        <v>139</v>
      </c>
      <c r="U94" s="158">
        <v>0.94199999999999995</v>
      </c>
      <c r="V94" s="158">
        <f t="shared" si="6"/>
        <v>4.55</v>
      </c>
      <c r="W94" s="158"/>
      <c r="X94" s="158" t="s">
        <v>257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258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>
      <c r="A95" s="168">
        <v>42</v>
      </c>
      <c r="B95" s="169" t="s">
        <v>263</v>
      </c>
      <c r="C95" s="176" t="s">
        <v>264</v>
      </c>
      <c r="D95" s="170" t="s">
        <v>207</v>
      </c>
      <c r="E95" s="171">
        <v>24.139559999999999</v>
      </c>
      <c r="F95" s="172"/>
      <c r="G95" s="173">
        <f t="shared" si="0"/>
        <v>0</v>
      </c>
      <c r="H95" s="159"/>
      <c r="I95" s="158">
        <f t="shared" si="1"/>
        <v>0</v>
      </c>
      <c r="J95" s="159"/>
      <c r="K95" s="158">
        <f t="shared" si="2"/>
        <v>0</v>
      </c>
      <c r="L95" s="158">
        <v>15</v>
      </c>
      <c r="M95" s="158">
        <f t="shared" si="3"/>
        <v>0</v>
      </c>
      <c r="N95" s="157">
        <v>0</v>
      </c>
      <c r="O95" s="157">
        <f t="shared" si="4"/>
        <v>0</v>
      </c>
      <c r="P95" s="157">
        <v>0</v>
      </c>
      <c r="Q95" s="157">
        <f t="shared" si="5"/>
        <v>0</v>
      </c>
      <c r="R95" s="158"/>
      <c r="S95" s="158" t="s">
        <v>139</v>
      </c>
      <c r="T95" s="158" t="s">
        <v>139</v>
      </c>
      <c r="U95" s="158">
        <v>0.105</v>
      </c>
      <c r="V95" s="158">
        <f t="shared" si="6"/>
        <v>2.5299999999999998</v>
      </c>
      <c r="W95" s="158"/>
      <c r="X95" s="158" t="s">
        <v>257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258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>
      <c r="A96" s="168">
        <v>43</v>
      </c>
      <c r="B96" s="169" t="s">
        <v>265</v>
      </c>
      <c r="C96" s="176" t="s">
        <v>266</v>
      </c>
      <c r="D96" s="170" t="s">
        <v>207</v>
      </c>
      <c r="E96" s="171">
        <v>4.8279100000000001</v>
      </c>
      <c r="F96" s="172"/>
      <c r="G96" s="173">
        <f t="shared" si="0"/>
        <v>0</v>
      </c>
      <c r="H96" s="159"/>
      <c r="I96" s="158">
        <f t="shared" si="1"/>
        <v>0</v>
      </c>
      <c r="J96" s="159"/>
      <c r="K96" s="158">
        <f t="shared" si="2"/>
        <v>0</v>
      </c>
      <c r="L96" s="158">
        <v>15</v>
      </c>
      <c r="M96" s="158">
        <f t="shared" si="3"/>
        <v>0</v>
      </c>
      <c r="N96" s="157">
        <v>0</v>
      </c>
      <c r="O96" s="157">
        <f t="shared" si="4"/>
        <v>0</v>
      </c>
      <c r="P96" s="157">
        <v>0</v>
      </c>
      <c r="Q96" s="157">
        <f t="shared" si="5"/>
        <v>0</v>
      </c>
      <c r="R96" s="158"/>
      <c r="S96" s="158" t="s">
        <v>139</v>
      </c>
      <c r="T96" s="158" t="s">
        <v>139</v>
      </c>
      <c r="U96" s="158">
        <v>0.04</v>
      </c>
      <c r="V96" s="158">
        <f t="shared" si="6"/>
        <v>0.19</v>
      </c>
      <c r="W96" s="158"/>
      <c r="X96" s="158" t="s">
        <v>257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258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>
      <c r="A97" s="168">
        <v>44</v>
      </c>
      <c r="B97" s="169" t="s">
        <v>267</v>
      </c>
      <c r="C97" s="176" t="s">
        <v>268</v>
      </c>
      <c r="D97" s="170" t="s">
        <v>207</v>
      </c>
      <c r="E97" s="171">
        <v>67.590770000000006</v>
      </c>
      <c r="F97" s="172"/>
      <c r="G97" s="173">
        <f t="shared" si="0"/>
        <v>0</v>
      </c>
      <c r="H97" s="159"/>
      <c r="I97" s="158">
        <f t="shared" si="1"/>
        <v>0</v>
      </c>
      <c r="J97" s="159"/>
      <c r="K97" s="158">
        <f t="shared" si="2"/>
        <v>0</v>
      </c>
      <c r="L97" s="158">
        <v>15</v>
      </c>
      <c r="M97" s="158">
        <f t="shared" si="3"/>
        <v>0</v>
      </c>
      <c r="N97" s="157">
        <v>0</v>
      </c>
      <c r="O97" s="157">
        <f t="shared" si="4"/>
        <v>0</v>
      </c>
      <c r="P97" s="157">
        <v>0</v>
      </c>
      <c r="Q97" s="157">
        <f t="shared" si="5"/>
        <v>0</v>
      </c>
      <c r="R97" s="158"/>
      <c r="S97" s="158" t="s">
        <v>139</v>
      </c>
      <c r="T97" s="158" t="s">
        <v>139</v>
      </c>
      <c r="U97" s="158">
        <v>0</v>
      </c>
      <c r="V97" s="158">
        <f t="shared" si="6"/>
        <v>0</v>
      </c>
      <c r="W97" s="158"/>
      <c r="X97" s="158" t="s">
        <v>257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258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>
      <c r="A98" s="168">
        <v>45</v>
      </c>
      <c r="B98" s="169" t="s">
        <v>269</v>
      </c>
      <c r="C98" s="176" t="s">
        <v>270</v>
      </c>
      <c r="D98" s="170" t="s">
        <v>207</v>
      </c>
      <c r="E98" s="171">
        <v>4.8279100000000001</v>
      </c>
      <c r="F98" s="172"/>
      <c r="G98" s="173">
        <f t="shared" si="0"/>
        <v>0</v>
      </c>
      <c r="H98" s="159"/>
      <c r="I98" s="158">
        <f t="shared" si="1"/>
        <v>0</v>
      </c>
      <c r="J98" s="159"/>
      <c r="K98" s="158">
        <f t="shared" si="2"/>
        <v>0</v>
      </c>
      <c r="L98" s="158">
        <v>15</v>
      </c>
      <c r="M98" s="158">
        <f t="shared" si="3"/>
        <v>0</v>
      </c>
      <c r="N98" s="157">
        <v>0</v>
      </c>
      <c r="O98" s="157">
        <f t="shared" si="4"/>
        <v>0</v>
      </c>
      <c r="P98" s="157">
        <v>0</v>
      </c>
      <c r="Q98" s="157">
        <f t="shared" si="5"/>
        <v>0</v>
      </c>
      <c r="R98" s="158"/>
      <c r="S98" s="158" t="s">
        <v>139</v>
      </c>
      <c r="T98" s="158" t="s">
        <v>139</v>
      </c>
      <c r="U98" s="158">
        <v>0.64</v>
      </c>
      <c r="V98" s="158">
        <f t="shared" si="6"/>
        <v>3.09</v>
      </c>
      <c r="W98" s="158"/>
      <c r="X98" s="158" t="s">
        <v>257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258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>
      <c r="A99" s="168">
        <v>46</v>
      </c>
      <c r="B99" s="169" t="s">
        <v>271</v>
      </c>
      <c r="C99" s="176" t="s">
        <v>272</v>
      </c>
      <c r="D99" s="170" t="s">
        <v>207</v>
      </c>
      <c r="E99" s="171">
        <v>4.8279100000000001</v>
      </c>
      <c r="F99" s="172"/>
      <c r="G99" s="173">
        <f t="shared" si="0"/>
        <v>0</v>
      </c>
      <c r="H99" s="159"/>
      <c r="I99" s="158">
        <f t="shared" si="1"/>
        <v>0</v>
      </c>
      <c r="J99" s="159"/>
      <c r="K99" s="158">
        <f t="shared" si="2"/>
        <v>0</v>
      </c>
      <c r="L99" s="158">
        <v>15</v>
      </c>
      <c r="M99" s="158">
        <f t="shared" si="3"/>
        <v>0</v>
      </c>
      <c r="N99" s="157">
        <v>0</v>
      </c>
      <c r="O99" s="157">
        <f t="shared" si="4"/>
        <v>0</v>
      </c>
      <c r="P99" s="157">
        <v>0</v>
      </c>
      <c r="Q99" s="157">
        <f t="shared" si="5"/>
        <v>0</v>
      </c>
      <c r="R99" s="158"/>
      <c r="S99" s="158" t="s">
        <v>139</v>
      </c>
      <c r="T99" s="158" t="s">
        <v>139</v>
      </c>
      <c r="U99" s="158">
        <v>6.0000000000000001E-3</v>
      </c>
      <c r="V99" s="158">
        <f t="shared" si="6"/>
        <v>0.03</v>
      </c>
      <c r="W99" s="158"/>
      <c r="X99" s="158" t="s">
        <v>257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258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ht="20.399999999999999" outlineLevel="1">
      <c r="A100" s="168">
        <v>47</v>
      </c>
      <c r="B100" s="169" t="s">
        <v>273</v>
      </c>
      <c r="C100" s="176" t="s">
        <v>274</v>
      </c>
      <c r="D100" s="170" t="s">
        <v>207</v>
      </c>
      <c r="E100" s="171">
        <v>0.13711000000000001</v>
      </c>
      <c r="F100" s="172"/>
      <c r="G100" s="173">
        <f t="shared" si="0"/>
        <v>0</v>
      </c>
      <c r="H100" s="159"/>
      <c r="I100" s="158">
        <f t="shared" si="1"/>
        <v>0</v>
      </c>
      <c r="J100" s="159"/>
      <c r="K100" s="158">
        <f t="shared" si="2"/>
        <v>0</v>
      </c>
      <c r="L100" s="158">
        <v>15</v>
      </c>
      <c r="M100" s="158">
        <f t="shared" si="3"/>
        <v>0</v>
      </c>
      <c r="N100" s="157">
        <v>0</v>
      </c>
      <c r="O100" s="157">
        <f t="shared" si="4"/>
        <v>0</v>
      </c>
      <c r="P100" s="157">
        <v>0</v>
      </c>
      <c r="Q100" s="157">
        <f t="shared" si="5"/>
        <v>0</v>
      </c>
      <c r="R100" s="158"/>
      <c r="S100" s="158" t="s">
        <v>139</v>
      </c>
      <c r="T100" s="158" t="s">
        <v>139</v>
      </c>
      <c r="U100" s="158">
        <v>0</v>
      </c>
      <c r="V100" s="158">
        <f t="shared" si="6"/>
        <v>0</v>
      </c>
      <c r="W100" s="158"/>
      <c r="X100" s="158" t="s">
        <v>257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258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>
      <c r="A101" s="168">
        <v>48</v>
      </c>
      <c r="B101" s="169" t="s">
        <v>275</v>
      </c>
      <c r="C101" s="176" t="s">
        <v>276</v>
      </c>
      <c r="D101" s="170" t="s">
        <v>207</v>
      </c>
      <c r="E101" s="171">
        <v>0.75363999999999998</v>
      </c>
      <c r="F101" s="172"/>
      <c r="G101" s="173">
        <f t="shared" si="0"/>
        <v>0</v>
      </c>
      <c r="H101" s="159"/>
      <c r="I101" s="158">
        <f t="shared" si="1"/>
        <v>0</v>
      </c>
      <c r="J101" s="159"/>
      <c r="K101" s="158">
        <f t="shared" si="2"/>
        <v>0</v>
      </c>
      <c r="L101" s="158">
        <v>15</v>
      </c>
      <c r="M101" s="158">
        <f t="shared" si="3"/>
        <v>0</v>
      </c>
      <c r="N101" s="157">
        <v>0</v>
      </c>
      <c r="O101" s="157">
        <f t="shared" si="4"/>
        <v>0</v>
      </c>
      <c r="P101" s="157">
        <v>0</v>
      </c>
      <c r="Q101" s="157">
        <f t="shared" si="5"/>
        <v>0</v>
      </c>
      <c r="R101" s="158"/>
      <c r="S101" s="158" t="s">
        <v>129</v>
      </c>
      <c r="T101" s="158" t="s">
        <v>277</v>
      </c>
      <c r="U101" s="158">
        <v>0</v>
      </c>
      <c r="V101" s="158">
        <f t="shared" si="6"/>
        <v>0</v>
      </c>
      <c r="W101" s="158"/>
      <c r="X101" s="158" t="s">
        <v>257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258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20.399999999999999" outlineLevel="1">
      <c r="A102" s="168">
        <v>49</v>
      </c>
      <c r="B102" s="169" t="s">
        <v>278</v>
      </c>
      <c r="C102" s="176" t="s">
        <v>279</v>
      </c>
      <c r="D102" s="170" t="s">
        <v>207</v>
      </c>
      <c r="E102" s="171">
        <v>3.93716</v>
      </c>
      <c r="F102" s="172"/>
      <c r="G102" s="173">
        <f t="shared" si="0"/>
        <v>0</v>
      </c>
      <c r="H102" s="159"/>
      <c r="I102" s="158">
        <f t="shared" si="1"/>
        <v>0</v>
      </c>
      <c r="J102" s="159"/>
      <c r="K102" s="158">
        <f t="shared" si="2"/>
        <v>0</v>
      </c>
      <c r="L102" s="158">
        <v>15</v>
      </c>
      <c r="M102" s="158">
        <f t="shared" si="3"/>
        <v>0</v>
      </c>
      <c r="N102" s="157">
        <v>0</v>
      </c>
      <c r="O102" s="157">
        <f t="shared" si="4"/>
        <v>0</v>
      </c>
      <c r="P102" s="157">
        <v>0</v>
      </c>
      <c r="Q102" s="157">
        <f t="shared" si="5"/>
        <v>0</v>
      </c>
      <c r="R102" s="158"/>
      <c r="S102" s="158" t="s">
        <v>139</v>
      </c>
      <c r="T102" s="158" t="s">
        <v>139</v>
      </c>
      <c r="U102" s="158">
        <v>0</v>
      </c>
      <c r="V102" s="158">
        <f t="shared" si="6"/>
        <v>0</v>
      </c>
      <c r="W102" s="158"/>
      <c r="X102" s="158" t="s">
        <v>257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258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>
      <c r="A103" s="150" t="s">
        <v>124</v>
      </c>
      <c r="B103" s="151" t="s">
        <v>97</v>
      </c>
      <c r="C103" s="175" t="s">
        <v>29</v>
      </c>
      <c r="D103" s="164"/>
      <c r="E103" s="165"/>
      <c r="F103" s="166"/>
      <c r="G103" s="167">
        <f>SUMIF(AG104:AG110,"&lt;&gt;NOR",G104:G110)</f>
        <v>0</v>
      </c>
      <c r="H103" s="163"/>
      <c r="I103" s="163">
        <f>SUM(I104:I110)</f>
        <v>0</v>
      </c>
      <c r="J103" s="163"/>
      <c r="K103" s="163">
        <f>SUM(K104:K110)</f>
        <v>0</v>
      </c>
      <c r="L103" s="163"/>
      <c r="M103" s="163">
        <f>SUM(M104:M110)</f>
        <v>0</v>
      </c>
      <c r="N103" s="162"/>
      <c r="O103" s="162">
        <f>SUM(O104:O110)</f>
        <v>0</v>
      </c>
      <c r="P103" s="162"/>
      <c r="Q103" s="162">
        <f>SUM(Q104:Q110)</f>
        <v>0</v>
      </c>
      <c r="R103" s="163"/>
      <c r="S103" s="163"/>
      <c r="T103" s="163"/>
      <c r="U103" s="163"/>
      <c r="V103" s="163">
        <f>SUM(V104:V110)</f>
        <v>0</v>
      </c>
      <c r="W103" s="163"/>
      <c r="X103" s="163"/>
      <c r="AG103" t="s">
        <v>125</v>
      </c>
    </row>
    <row r="104" spans="1:60" outlineLevel="1">
      <c r="A104" s="168">
        <v>50</v>
      </c>
      <c r="B104" s="169" t="s">
        <v>280</v>
      </c>
      <c r="C104" s="176" t="s">
        <v>281</v>
      </c>
      <c r="D104" s="170" t="s">
        <v>282</v>
      </c>
      <c r="E104" s="171">
        <v>1</v>
      </c>
      <c r="F104" s="172"/>
      <c r="G104" s="173">
        <f t="shared" ref="G104:G110" si="7">ROUND(E104*F104,2)</f>
        <v>0</v>
      </c>
      <c r="H104" s="159"/>
      <c r="I104" s="158">
        <f t="shared" ref="I104:I110" si="8">ROUND(E104*H104,2)</f>
        <v>0</v>
      </c>
      <c r="J104" s="159"/>
      <c r="K104" s="158">
        <f t="shared" ref="K104:K110" si="9">ROUND(E104*J104,2)</f>
        <v>0</v>
      </c>
      <c r="L104" s="158">
        <v>15</v>
      </c>
      <c r="M104" s="158">
        <f t="shared" ref="M104:M110" si="10">G104*(1+L104/100)</f>
        <v>0</v>
      </c>
      <c r="N104" s="157">
        <v>0</v>
      </c>
      <c r="O104" s="157">
        <f t="shared" ref="O104:O110" si="11">ROUND(E104*N104,2)</f>
        <v>0</v>
      </c>
      <c r="P104" s="157">
        <v>0</v>
      </c>
      <c r="Q104" s="157">
        <f t="shared" ref="Q104:Q110" si="12">ROUND(E104*P104,2)</f>
        <v>0</v>
      </c>
      <c r="R104" s="158"/>
      <c r="S104" s="158" t="s">
        <v>129</v>
      </c>
      <c r="T104" s="158" t="s">
        <v>130</v>
      </c>
      <c r="U104" s="158">
        <v>0</v>
      </c>
      <c r="V104" s="158">
        <f t="shared" ref="V104:V110" si="13">ROUND(E104*U104,2)</f>
        <v>0</v>
      </c>
      <c r="W104" s="158"/>
      <c r="X104" s="158" t="s">
        <v>283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284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>
      <c r="A105" s="168">
        <v>51</v>
      </c>
      <c r="B105" s="169" t="s">
        <v>285</v>
      </c>
      <c r="C105" s="176" t="s">
        <v>286</v>
      </c>
      <c r="D105" s="170" t="s">
        <v>282</v>
      </c>
      <c r="E105" s="171">
        <v>0</v>
      </c>
      <c r="F105" s="172"/>
      <c r="G105" s="173">
        <f t="shared" si="7"/>
        <v>0</v>
      </c>
      <c r="H105" s="159"/>
      <c r="I105" s="158">
        <f t="shared" si="8"/>
        <v>0</v>
      </c>
      <c r="J105" s="159"/>
      <c r="K105" s="158">
        <f t="shared" si="9"/>
        <v>0</v>
      </c>
      <c r="L105" s="158">
        <v>15</v>
      </c>
      <c r="M105" s="158">
        <f t="shared" si="10"/>
        <v>0</v>
      </c>
      <c r="N105" s="157">
        <v>0</v>
      </c>
      <c r="O105" s="157">
        <f t="shared" si="11"/>
        <v>0</v>
      </c>
      <c r="P105" s="157">
        <v>0</v>
      </c>
      <c r="Q105" s="157">
        <f t="shared" si="12"/>
        <v>0</v>
      </c>
      <c r="R105" s="158"/>
      <c r="S105" s="158" t="s">
        <v>129</v>
      </c>
      <c r="T105" s="158" t="s">
        <v>130</v>
      </c>
      <c r="U105" s="158">
        <v>0</v>
      </c>
      <c r="V105" s="158">
        <f t="shared" si="13"/>
        <v>0</v>
      </c>
      <c r="W105" s="158"/>
      <c r="X105" s="158" t="s">
        <v>283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287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>
      <c r="A106" s="168">
        <v>52</v>
      </c>
      <c r="B106" s="169" t="s">
        <v>288</v>
      </c>
      <c r="C106" s="176" t="s">
        <v>289</v>
      </c>
      <c r="D106" s="170" t="s">
        <v>282</v>
      </c>
      <c r="E106" s="171">
        <v>0</v>
      </c>
      <c r="F106" s="172"/>
      <c r="G106" s="173">
        <f t="shared" si="7"/>
        <v>0</v>
      </c>
      <c r="H106" s="159"/>
      <c r="I106" s="158">
        <f t="shared" si="8"/>
        <v>0</v>
      </c>
      <c r="J106" s="159"/>
      <c r="K106" s="158">
        <f t="shared" si="9"/>
        <v>0</v>
      </c>
      <c r="L106" s="158">
        <v>15</v>
      </c>
      <c r="M106" s="158">
        <f t="shared" si="10"/>
        <v>0</v>
      </c>
      <c r="N106" s="157">
        <v>0</v>
      </c>
      <c r="O106" s="157">
        <f t="shared" si="11"/>
        <v>0</v>
      </c>
      <c r="P106" s="157">
        <v>0</v>
      </c>
      <c r="Q106" s="157">
        <f t="shared" si="12"/>
        <v>0</v>
      </c>
      <c r="R106" s="158"/>
      <c r="S106" s="158" t="s">
        <v>129</v>
      </c>
      <c r="T106" s="158" t="s">
        <v>130</v>
      </c>
      <c r="U106" s="158">
        <v>0</v>
      </c>
      <c r="V106" s="158">
        <f t="shared" si="13"/>
        <v>0</v>
      </c>
      <c r="W106" s="158"/>
      <c r="X106" s="158" t="s">
        <v>283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287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>
      <c r="A107" s="168">
        <v>53</v>
      </c>
      <c r="B107" s="169" t="s">
        <v>290</v>
      </c>
      <c r="C107" s="176" t="s">
        <v>291</v>
      </c>
      <c r="D107" s="170" t="s">
        <v>282</v>
      </c>
      <c r="E107" s="171">
        <v>1</v>
      </c>
      <c r="F107" s="172"/>
      <c r="G107" s="173">
        <f t="shared" si="7"/>
        <v>0</v>
      </c>
      <c r="H107" s="159"/>
      <c r="I107" s="158">
        <f t="shared" si="8"/>
        <v>0</v>
      </c>
      <c r="J107" s="159"/>
      <c r="K107" s="158">
        <f t="shared" si="9"/>
        <v>0</v>
      </c>
      <c r="L107" s="158">
        <v>15</v>
      </c>
      <c r="M107" s="158">
        <f t="shared" si="10"/>
        <v>0</v>
      </c>
      <c r="N107" s="157">
        <v>0</v>
      </c>
      <c r="O107" s="157">
        <f t="shared" si="11"/>
        <v>0</v>
      </c>
      <c r="P107" s="157">
        <v>0</v>
      </c>
      <c r="Q107" s="157">
        <f t="shared" si="12"/>
        <v>0</v>
      </c>
      <c r="R107" s="158"/>
      <c r="S107" s="158" t="s">
        <v>129</v>
      </c>
      <c r="T107" s="158" t="s">
        <v>130</v>
      </c>
      <c r="U107" s="158">
        <v>0</v>
      </c>
      <c r="V107" s="158">
        <f t="shared" si="13"/>
        <v>0</v>
      </c>
      <c r="W107" s="158"/>
      <c r="X107" s="158" t="s">
        <v>283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284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>
      <c r="A108" s="168">
        <v>54</v>
      </c>
      <c r="B108" s="169" t="s">
        <v>292</v>
      </c>
      <c r="C108" s="176" t="s">
        <v>293</v>
      </c>
      <c r="D108" s="170" t="s">
        <v>282</v>
      </c>
      <c r="E108" s="171">
        <v>1</v>
      </c>
      <c r="F108" s="172"/>
      <c r="G108" s="173">
        <f t="shared" si="7"/>
        <v>0</v>
      </c>
      <c r="H108" s="159"/>
      <c r="I108" s="158">
        <f t="shared" si="8"/>
        <v>0</v>
      </c>
      <c r="J108" s="159"/>
      <c r="K108" s="158">
        <f t="shared" si="9"/>
        <v>0</v>
      </c>
      <c r="L108" s="158">
        <v>15</v>
      </c>
      <c r="M108" s="158">
        <f t="shared" si="10"/>
        <v>0</v>
      </c>
      <c r="N108" s="157">
        <v>0</v>
      </c>
      <c r="O108" s="157">
        <f t="shared" si="11"/>
        <v>0</v>
      </c>
      <c r="P108" s="157">
        <v>0</v>
      </c>
      <c r="Q108" s="157">
        <f t="shared" si="12"/>
        <v>0</v>
      </c>
      <c r="R108" s="158"/>
      <c r="S108" s="158" t="s">
        <v>129</v>
      </c>
      <c r="T108" s="158" t="s">
        <v>130</v>
      </c>
      <c r="U108" s="158">
        <v>0</v>
      </c>
      <c r="V108" s="158">
        <f t="shared" si="13"/>
        <v>0</v>
      </c>
      <c r="W108" s="158"/>
      <c r="X108" s="158" t="s">
        <v>283</v>
      </c>
      <c r="Y108" s="147"/>
      <c r="Z108" s="147"/>
      <c r="AA108" s="147"/>
      <c r="AB108" s="147"/>
      <c r="AC108" s="147"/>
      <c r="AD108" s="147"/>
      <c r="AE108" s="147"/>
      <c r="AF108" s="147"/>
      <c r="AG108" s="147" t="s">
        <v>284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>
      <c r="A109" s="168">
        <v>55</v>
      </c>
      <c r="B109" s="169" t="s">
        <v>294</v>
      </c>
      <c r="C109" s="176" t="s">
        <v>295</v>
      </c>
      <c r="D109" s="170" t="s">
        <v>282</v>
      </c>
      <c r="E109" s="171">
        <v>0</v>
      </c>
      <c r="F109" s="172"/>
      <c r="G109" s="173">
        <f t="shared" si="7"/>
        <v>0</v>
      </c>
      <c r="H109" s="159"/>
      <c r="I109" s="158">
        <f t="shared" si="8"/>
        <v>0</v>
      </c>
      <c r="J109" s="159"/>
      <c r="K109" s="158">
        <f t="shared" si="9"/>
        <v>0</v>
      </c>
      <c r="L109" s="158">
        <v>15</v>
      </c>
      <c r="M109" s="158">
        <f t="shared" si="10"/>
        <v>0</v>
      </c>
      <c r="N109" s="157">
        <v>0</v>
      </c>
      <c r="O109" s="157">
        <f t="shared" si="11"/>
        <v>0</v>
      </c>
      <c r="P109" s="157">
        <v>0</v>
      </c>
      <c r="Q109" s="157">
        <f t="shared" si="12"/>
        <v>0</v>
      </c>
      <c r="R109" s="158"/>
      <c r="S109" s="158" t="s">
        <v>129</v>
      </c>
      <c r="T109" s="158" t="s">
        <v>130</v>
      </c>
      <c r="U109" s="158">
        <v>0</v>
      </c>
      <c r="V109" s="158">
        <f t="shared" si="13"/>
        <v>0</v>
      </c>
      <c r="W109" s="158"/>
      <c r="X109" s="158" t="s">
        <v>283</v>
      </c>
      <c r="Y109" s="147"/>
      <c r="Z109" s="147"/>
      <c r="AA109" s="147"/>
      <c r="AB109" s="147"/>
      <c r="AC109" s="147"/>
      <c r="AD109" s="147"/>
      <c r="AE109" s="147"/>
      <c r="AF109" s="147"/>
      <c r="AG109" s="147" t="s">
        <v>284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>
      <c r="A110" s="168">
        <v>56</v>
      </c>
      <c r="B110" s="169" t="s">
        <v>296</v>
      </c>
      <c r="C110" s="176" t="s">
        <v>297</v>
      </c>
      <c r="D110" s="170" t="s">
        <v>282</v>
      </c>
      <c r="E110" s="171">
        <v>1</v>
      </c>
      <c r="F110" s="172"/>
      <c r="G110" s="173">
        <f t="shared" si="7"/>
        <v>0</v>
      </c>
      <c r="H110" s="159"/>
      <c r="I110" s="158">
        <f t="shared" si="8"/>
        <v>0</v>
      </c>
      <c r="J110" s="159"/>
      <c r="K110" s="158">
        <f t="shared" si="9"/>
        <v>0</v>
      </c>
      <c r="L110" s="158">
        <v>15</v>
      </c>
      <c r="M110" s="158">
        <f t="shared" si="10"/>
        <v>0</v>
      </c>
      <c r="N110" s="157">
        <v>0</v>
      </c>
      <c r="O110" s="157">
        <f t="shared" si="11"/>
        <v>0</v>
      </c>
      <c r="P110" s="157">
        <v>0</v>
      </c>
      <c r="Q110" s="157">
        <f t="shared" si="12"/>
        <v>0</v>
      </c>
      <c r="R110" s="158"/>
      <c r="S110" s="158" t="s">
        <v>129</v>
      </c>
      <c r="T110" s="158" t="s">
        <v>130</v>
      </c>
      <c r="U110" s="158">
        <v>0</v>
      </c>
      <c r="V110" s="158">
        <f t="shared" si="13"/>
        <v>0</v>
      </c>
      <c r="W110" s="158"/>
      <c r="X110" s="158" t="s">
        <v>283</v>
      </c>
      <c r="Y110" s="147"/>
      <c r="Z110" s="147"/>
      <c r="AA110" s="147"/>
      <c r="AB110" s="147"/>
      <c r="AC110" s="147"/>
      <c r="AD110" s="147"/>
      <c r="AE110" s="147"/>
      <c r="AF110" s="147"/>
      <c r="AG110" s="147" t="s">
        <v>284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>
      <c r="A111" s="3"/>
      <c r="B111" s="4"/>
      <c r="C111" s="179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AE111">
        <v>15</v>
      </c>
      <c r="AF111">
        <v>21</v>
      </c>
      <c r="AG111" t="s">
        <v>111</v>
      </c>
    </row>
    <row r="112" spans="1:60">
      <c r="A112" s="150"/>
      <c r="B112" s="151" t="s">
        <v>31</v>
      </c>
      <c r="C112" s="175"/>
      <c r="D112" s="152"/>
      <c r="E112" s="153"/>
      <c r="F112" s="153"/>
      <c r="G112" s="167">
        <f>G8+G11+G35+G40+G49+G53+G55+G57+G66+G69+G73+G91+G103</f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AE112">
        <f>SUMIF(L7:L110,AE111,G7:G110)</f>
        <v>0</v>
      </c>
      <c r="AF112">
        <f>SUMIF(L7:L110,AF111,G7:G110)</f>
        <v>0</v>
      </c>
      <c r="AG112" t="s">
        <v>298</v>
      </c>
    </row>
    <row r="113" spans="1:33">
      <c r="A113" s="3"/>
      <c r="B113" s="4"/>
      <c r="C113" s="179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>
      <c r="A114" s="3"/>
      <c r="B114" s="4"/>
      <c r="C114" s="179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>
      <c r="A115" s="237" t="s">
        <v>299</v>
      </c>
      <c r="B115" s="237"/>
      <c r="C115" s="238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33">
      <c r="A116" s="239"/>
      <c r="B116" s="240"/>
      <c r="C116" s="241"/>
      <c r="D116" s="240"/>
      <c r="E116" s="240"/>
      <c r="F116" s="240"/>
      <c r="G116" s="24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AG116" t="s">
        <v>300</v>
      </c>
    </row>
    <row r="117" spans="1:33">
      <c r="A117" s="243"/>
      <c r="B117" s="244"/>
      <c r="C117" s="245"/>
      <c r="D117" s="244"/>
      <c r="E117" s="244"/>
      <c r="F117" s="244"/>
      <c r="G117" s="24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33">
      <c r="A118" s="243"/>
      <c r="B118" s="244"/>
      <c r="C118" s="245"/>
      <c r="D118" s="244"/>
      <c r="E118" s="244"/>
      <c r="F118" s="244"/>
      <c r="G118" s="24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33">
      <c r="A119" s="243"/>
      <c r="B119" s="244"/>
      <c r="C119" s="245"/>
      <c r="D119" s="244"/>
      <c r="E119" s="244"/>
      <c r="F119" s="244"/>
      <c r="G119" s="24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33">
      <c r="A120" s="247"/>
      <c r="B120" s="248"/>
      <c r="C120" s="249"/>
      <c r="D120" s="248"/>
      <c r="E120" s="248"/>
      <c r="F120" s="248"/>
      <c r="G120" s="25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33">
      <c r="A121" s="3"/>
      <c r="B121" s="4"/>
      <c r="C121" s="179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33">
      <c r="C122" s="180"/>
      <c r="D122" s="10"/>
      <c r="AG122" t="s">
        <v>301</v>
      </c>
    </row>
    <row r="123" spans="1:33">
      <c r="D123" s="10"/>
    </row>
    <row r="124" spans="1:33">
      <c r="D124" s="10"/>
    </row>
    <row r="125" spans="1:33">
      <c r="D125" s="10"/>
    </row>
    <row r="126" spans="1:33">
      <c r="D126" s="10"/>
    </row>
    <row r="127" spans="1:33">
      <c r="D127" s="10"/>
    </row>
    <row r="128" spans="1:33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6">
    <mergeCell ref="A115:C115"/>
    <mergeCell ref="A116:G120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portrait" r:id="rId1"/>
  <headerFooter alignWithMargins="0"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/>
  <cols>
    <col min="1" max="1" width="3.44140625" customWidth="1"/>
    <col min="2" max="2" width="12.5546875" style="122" customWidth="1"/>
    <col min="3" max="3" width="38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51" t="s">
        <v>7</v>
      </c>
      <c r="B1" s="251"/>
      <c r="C1" s="251"/>
      <c r="D1" s="251"/>
      <c r="E1" s="251"/>
      <c r="F1" s="251"/>
      <c r="G1" s="251"/>
      <c r="AG1" t="s">
        <v>99</v>
      </c>
    </row>
    <row r="2" spans="1:60" ht="24.9" customHeight="1">
      <c r="A2" s="140" t="s">
        <v>8</v>
      </c>
      <c r="B2" s="49" t="s">
        <v>44</v>
      </c>
      <c r="C2" s="252" t="s">
        <v>45</v>
      </c>
      <c r="D2" s="253"/>
      <c r="E2" s="253"/>
      <c r="F2" s="253"/>
      <c r="G2" s="254"/>
      <c r="AG2" t="s">
        <v>100</v>
      </c>
    </row>
    <row r="3" spans="1:60" ht="24.9" customHeight="1">
      <c r="A3" s="140" t="s">
        <v>9</v>
      </c>
      <c r="B3" s="49" t="s">
        <v>52</v>
      </c>
      <c r="C3" s="252" t="s">
        <v>53</v>
      </c>
      <c r="D3" s="253"/>
      <c r="E3" s="253"/>
      <c r="F3" s="253"/>
      <c r="G3" s="254"/>
      <c r="AC3" s="122" t="s">
        <v>100</v>
      </c>
      <c r="AG3" t="s">
        <v>101</v>
      </c>
    </row>
    <row r="4" spans="1:60" ht="24.9" customHeight="1">
      <c r="A4" s="141" t="s">
        <v>10</v>
      </c>
      <c r="B4" s="142" t="s">
        <v>44</v>
      </c>
      <c r="C4" s="255" t="s">
        <v>45</v>
      </c>
      <c r="D4" s="256"/>
      <c r="E4" s="256"/>
      <c r="F4" s="256"/>
      <c r="G4" s="257"/>
      <c r="AG4" t="s">
        <v>102</v>
      </c>
    </row>
    <row r="5" spans="1:60">
      <c r="D5" s="10"/>
    </row>
    <row r="6" spans="1:60" ht="39.6">
      <c r="A6" s="143" t="s">
        <v>103</v>
      </c>
      <c r="B6" s="145" t="s">
        <v>104</v>
      </c>
      <c r="C6" s="145" t="s">
        <v>105</v>
      </c>
      <c r="D6" s="144" t="s">
        <v>106</v>
      </c>
      <c r="E6" s="143" t="s">
        <v>107</v>
      </c>
      <c r="F6" s="143" t="s">
        <v>108</v>
      </c>
      <c r="G6" s="143" t="s">
        <v>31</v>
      </c>
      <c r="H6" s="146" t="s">
        <v>32</v>
      </c>
      <c r="I6" s="146" t="s">
        <v>109</v>
      </c>
      <c r="J6" s="146" t="s">
        <v>33</v>
      </c>
      <c r="K6" s="146" t="s">
        <v>110</v>
      </c>
      <c r="L6" s="146" t="s">
        <v>111</v>
      </c>
      <c r="M6" s="146" t="s">
        <v>112</v>
      </c>
      <c r="N6" s="146" t="s">
        <v>113</v>
      </c>
      <c r="O6" s="146" t="s">
        <v>114</v>
      </c>
      <c r="P6" s="146" t="s">
        <v>115</v>
      </c>
      <c r="Q6" s="146" t="s">
        <v>116</v>
      </c>
      <c r="R6" s="146" t="s">
        <v>117</v>
      </c>
      <c r="S6" s="146" t="s">
        <v>118</v>
      </c>
      <c r="T6" s="146" t="s">
        <v>119</v>
      </c>
      <c r="U6" s="146" t="s">
        <v>120</v>
      </c>
      <c r="V6" s="146" t="s">
        <v>121</v>
      </c>
      <c r="W6" s="146" t="s">
        <v>122</v>
      </c>
      <c r="X6" s="146" t="s">
        <v>123</v>
      </c>
    </row>
    <row r="7" spans="1:60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>
      <c r="A8" s="150" t="s">
        <v>124</v>
      </c>
      <c r="B8" s="151" t="s">
        <v>70</v>
      </c>
      <c r="C8" s="175" t="s">
        <v>71</v>
      </c>
      <c r="D8" s="164"/>
      <c r="E8" s="165"/>
      <c r="F8" s="166"/>
      <c r="G8" s="167">
        <f>SUMIF(AG9:AG10,"&lt;&gt;NOR",G9:G10)</f>
        <v>0</v>
      </c>
      <c r="H8" s="163"/>
      <c r="I8" s="163">
        <f>SUM(I9:I10)</f>
        <v>0</v>
      </c>
      <c r="J8" s="163"/>
      <c r="K8" s="163">
        <f>SUM(K9:K10)</f>
        <v>0</v>
      </c>
      <c r="L8" s="163"/>
      <c r="M8" s="163">
        <f>SUM(M9:M10)</f>
        <v>0</v>
      </c>
      <c r="N8" s="162"/>
      <c r="O8" s="162">
        <f>SUM(O9:O10)</f>
        <v>0</v>
      </c>
      <c r="P8" s="162"/>
      <c r="Q8" s="162">
        <f>SUM(Q9:Q10)</f>
        <v>0</v>
      </c>
      <c r="R8" s="163"/>
      <c r="S8" s="163"/>
      <c r="T8" s="163"/>
      <c r="U8" s="163"/>
      <c r="V8" s="163">
        <f>SUM(V9:V10)</f>
        <v>0</v>
      </c>
      <c r="W8" s="163"/>
      <c r="X8" s="163"/>
      <c r="AG8" t="s">
        <v>125</v>
      </c>
    </row>
    <row r="9" spans="1:60" outlineLevel="1">
      <c r="A9" s="168">
        <v>1</v>
      </c>
      <c r="B9" s="169" t="s">
        <v>126</v>
      </c>
      <c r="C9" s="176" t="s">
        <v>127</v>
      </c>
      <c r="D9" s="170" t="s">
        <v>128</v>
      </c>
      <c r="E9" s="171">
        <v>8</v>
      </c>
      <c r="F9" s="172"/>
      <c r="G9" s="173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15</v>
      </c>
      <c r="M9" s="158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8"/>
      <c r="S9" s="158" t="s">
        <v>129</v>
      </c>
      <c r="T9" s="158" t="s">
        <v>130</v>
      </c>
      <c r="U9" s="158">
        <v>0</v>
      </c>
      <c r="V9" s="158">
        <f>ROUND(E9*U9,2)</f>
        <v>0</v>
      </c>
      <c r="W9" s="158"/>
      <c r="X9" s="158" t="s">
        <v>131</v>
      </c>
      <c r="Y9" s="147"/>
      <c r="Z9" s="147"/>
      <c r="AA9" s="147"/>
      <c r="AB9" s="147"/>
      <c r="AC9" s="147"/>
      <c r="AD9" s="147"/>
      <c r="AE9" s="147"/>
      <c r="AF9" s="147"/>
      <c r="AG9" s="147" t="s">
        <v>132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>
      <c r="A10" s="168">
        <v>2</v>
      </c>
      <c r="B10" s="169" t="s">
        <v>133</v>
      </c>
      <c r="C10" s="176" t="s">
        <v>134</v>
      </c>
      <c r="D10" s="170" t="s">
        <v>128</v>
      </c>
      <c r="E10" s="171">
        <v>8</v>
      </c>
      <c r="F10" s="172"/>
      <c r="G10" s="173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15</v>
      </c>
      <c r="M10" s="158">
        <f>G10*(1+L10/100)</f>
        <v>0</v>
      </c>
      <c r="N10" s="157">
        <v>0</v>
      </c>
      <c r="O10" s="157">
        <f>ROUND(E10*N10,2)</f>
        <v>0</v>
      </c>
      <c r="P10" s="157">
        <v>0</v>
      </c>
      <c r="Q10" s="157">
        <f>ROUND(E10*P10,2)</f>
        <v>0</v>
      </c>
      <c r="R10" s="158"/>
      <c r="S10" s="158" t="s">
        <v>129</v>
      </c>
      <c r="T10" s="158" t="s">
        <v>130</v>
      </c>
      <c r="U10" s="158">
        <v>0</v>
      </c>
      <c r="V10" s="158">
        <f>ROUND(E10*U10,2)</f>
        <v>0</v>
      </c>
      <c r="W10" s="158"/>
      <c r="X10" s="158" t="s">
        <v>131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135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>
      <c r="A11" s="150" t="s">
        <v>124</v>
      </c>
      <c r="B11" s="151" t="s">
        <v>80</v>
      </c>
      <c r="C11" s="175" t="s">
        <v>81</v>
      </c>
      <c r="D11" s="164"/>
      <c r="E11" s="165"/>
      <c r="F11" s="166"/>
      <c r="G11" s="167">
        <f>SUMIF(AG12:AG34,"&lt;&gt;NOR",G12:G34)</f>
        <v>0</v>
      </c>
      <c r="H11" s="163"/>
      <c r="I11" s="163">
        <f>SUM(I12:I34)</f>
        <v>0</v>
      </c>
      <c r="J11" s="163"/>
      <c r="K11" s="163">
        <f>SUM(K12:K34)</f>
        <v>0</v>
      </c>
      <c r="L11" s="163"/>
      <c r="M11" s="163">
        <f>SUM(M12:M34)</f>
        <v>0</v>
      </c>
      <c r="N11" s="162"/>
      <c r="O11" s="162">
        <f>SUM(O12:O34)</f>
        <v>0.03</v>
      </c>
      <c r="P11" s="162"/>
      <c r="Q11" s="162">
        <f>SUM(Q12:Q34)</f>
        <v>4.3499999999999996</v>
      </c>
      <c r="R11" s="163"/>
      <c r="S11" s="163"/>
      <c r="T11" s="163"/>
      <c r="U11" s="163"/>
      <c r="V11" s="163">
        <f>SUM(V12:V34)</f>
        <v>108.83999999999999</v>
      </c>
      <c r="W11" s="163"/>
      <c r="X11" s="163"/>
      <c r="AG11" t="s">
        <v>125</v>
      </c>
    </row>
    <row r="12" spans="1:60" ht="20.399999999999999" outlineLevel="1">
      <c r="A12" s="168">
        <v>3</v>
      </c>
      <c r="B12" s="169" t="s">
        <v>136</v>
      </c>
      <c r="C12" s="176" t="s">
        <v>137</v>
      </c>
      <c r="D12" s="170" t="s">
        <v>138</v>
      </c>
      <c r="E12" s="171">
        <v>12.843999999999999</v>
      </c>
      <c r="F12" s="172"/>
      <c r="G12" s="173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15</v>
      </c>
      <c r="M12" s="158">
        <f>G12*(1+L12/100)</f>
        <v>0</v>
      </c>
      <c r="N12" s="157">
        <v>0</v>
      </c>
      <c r="O12" s="157">
        <f>ROUND(E12*N12,2)</f>
        <v>0</v>
      </c>
      <c r="P12" s="157">
        <v>0.02</v>
      </c>
      <c r="Q12" s="157">
        <f>ROUND(E12*P12,2)</f>
        <v>0.26</v>
      </c>
      <c r="R12" s="158"/>
      <c r="S12" s="158" t="s">
        <v>139</v>
      </c>
      <c r="T12" s="158" t="s">
        <v>139</v>
      </c>
      <c r="U12" s="158">
        <v>0.23</v>
      </c>
      <c r="V12" s="158">
        <f>ROUND(E12*U12,2)</f>
        <v>2.95</v>
      </c>
      <c r="W12" s="158"/>
      <c r="X12" s="158" t="s">
        <v>131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132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>
      <c r="A13" s="154"/>
      <c r="B13" s="155"/>
      <c r="C13" s="177" t="s">
        <v>302</v>
      </c>
      <c r="D13" s="160"/>
      <c r="E13" s="161">
        <v>12.843999999999999</v>
      </c>
      <c r="F13" s="158"/>
      <c r="G13" s="158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47"/>
      <c r="Z13" s="147"/>
      <c r="AA13" s="147"/>
      <c r="AB13" s="147"/>
      <c r="AC13" s="147"/>
      <c r="AD13" s="147"/>
      <c r="AE13" s="147"/>
      <c r="AF13" s="147"/>
      <c r="AG13" s="147" t="s">
        <v>141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>
      <c r="A14" s="168">
        <v>4</v>
      </c>
      <c r="B14" s="169" t="s">
        <v>142</v>
      </c>
      <c r="C14" s="176" t="s">
        <v>143</v>
      </c>
      <c r="D14" s="170" t="s">
        <v>144</v>
      </c>
      <c r="E14" s="171">
        <v>13.52</v>
      </c>
      <c r="F14" s="172"/>
      <c r="G14" s="173">
        <f>ROUND(E14*F14,2)</f>
        <v>0</v>
      </c>
      <c r="H14" s="159"/>
      <c r="I14" s="158">
        <f>ROUND(E14*H14,2)</f>
        <v>0</v>
      </c>
      <c r="J14" s="159"/>
      <c r="K14" s="158">
        <f>ROUND(E14*J14,2)</f>
        <v>0</v>
      </c>
      <c r="L14" s="158">
        <v>15</v>
      </c>
      <c r="M14" s="158">
        <f>G14*(1+L14/100)</f>
        <v>0</v>
      </c>
      <c r="N14" s="157">
        <v>0</v>
      </c>
      <c r="O14" s="157">
        <f>ROUND(E14*N14,2)</f>
        <v>0</v>
      </c>
      <c r="P14" s="157">
        <v>4.0000000000000002E-4</v>
      </c>
      <c r="Q14" s="157">
        <f>ROUND(E14*P14,2)</f>
        <v>0.01</v>
      </c>
      <c r="R14" s="158"/>
      <c r="S14" s="158" t="s">
        <v>139</v>
      </c>
      <c r="T14" s="158" t="s">
        <v>139</v>
      </c>
      <c r="U14" s="158">
        <v>7.0000000000000007E-2</v>
      </c>
      <c r="V14" s="158">
        <f>ROUND(E14*U14,2)</f>
        <v>0.95</v>
      </c>
      <c r="W14" s="158"/>
      <c r="X14" s="158" t="s">
        <v>131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132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>
      <c r="A15" s="154"/>
      <c r="B15" s="155"/>
      <c r="C15" s="177" t="s">
        <v>303</v>
      </c>
      <c r="D15" s="160"/>
      <c r="E15" s="161">
        <v>13.52</v>
      </c>
      <c r="F15" s="158"/>
      <c r="G15" s="158"/>
      <c r="H15" s="158"/>
      <c r="I15" s="158"/>
      <c r="J15" s="158"/>
      <c r="K15" s="158"/>
      <c r="L15" s="158"/>
      <c r="M15" s="158"/>
      <c r="N15" s="157"/>
      <c r="O15" s="157"/>
      <c r="P15" s="157"/>
      <c r="Q15" s="157"/>
      <c r="R15" s="158"/>
      <c r="S15" s="158"/>
      <c r="T15" s="158"/>
      <c r="U15" s="158"/>
      <c r="V15" s="158"/>
      <c r="W15" s="158"/>
      <c r="X15" s="158"/>
      <c r="Y15" s="147"/>
      <c r="Z15" s="147"/>
      <c r="AA15" s="147"/>
      <c r="AB15" s="147"/>
      <c r="AC15" s="147"/>
      <c r="AD15" s="147"/>
      <c r="AE15" s="147"/>
      <c r="AF15" s="147"/>
      <c r="AG15" s="147" t="s">
        <v>141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0.399999999999999" outlineLevel="1">
      <c r="A16" s="168">
        <v>5</v>
      </c>
      <c r="B16" s="169" t="s">
        <v>146</v>
      </c>
      <c r="C16" s="176" t="s">
        <v>147</v>
      </c>
      <c r="D16" s="170" t="s">
        <v>138</v>
      </c>
      <c r="E16" s="171">
        <v>12.843999999999999</v>
      </c>
      <c r="F16" s="172"/>
      <c r="G16" s="173">
        <f>ROUND(E16*F16,2)</f>
        <v>0</v>
      </c>
      <c r="H16" s="159"/>
      <c r="I16" s="158">
        <f>ROUND(E16*H16,2)</f>
        <v>0</v>
      </c>
      <c r="J16" s="159"/>
      <c r="K16" s="158">
        <f>ROUND(E16*J16,2)</f>
        <v>0</v>
      </c>
      <c r="L16" s="158">
        <v>15</v>
      </c>
      <c r="M16" s="158">
        <f>G16*(1+L16/100)</f>
        <v>0</v>
      </c>
      <c r="N16" s="157">
        <v>0</v>
      </c>
      <c r="O16" s="157">
        <f>ROUND(E16*N16,2)</f>
        <v>0</v>
      </c>
      <c r="P16" s="157">
        <v>1.8E-3</v>
      </c>
      <c r="Q16" s="157">
        <f>ROUND(E16*P16,2)</f>
        <v>0.02</v>
      </c>
      <c r="R16" s="158"/>
      <c r="S16" s="158" t="s">
        <v>129</v>
      </c>
      <c r="T16" s="158" t="s">
        <v>148</v>
      </c>
      <c r="U16" s="158">
        <v>0.16500000000000001</v>
      </c>
      <c r="V16" s="158">
        <f>ROUND(E16*U16,2)</f>
        <v>2.12</v>
      </c>
      <c r="W16" s="158"/>
      <c r="X16" s="158" t="s">
        <v>131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132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>
      <c r="A17" s="154"/>
      <c r="B17" s="155"/>
      <c r="C17" s="177" t="s">
        <v>304</v>
      </c>
      <c r="D17" s="160"/>
      <c r="E17" s="161">
        <v>12.843999999999999</v>
      </c>
      <c r="F17" s="158"/>
      <c r="G17" s="158"/>
      <c r="H17" s="158"/>
      <c r="I17" s="158"/>
      <c r="J17" s="158"/>
      <c r="K17" s="158"/>
      <c r="L17" s="158"/>
      <c r="M17" s="158"/>
      <c r="N17" s="157"/>
      <c r="O17" s="157"/>
      <c r="P17" s="157"/>
      <c r="Q17" s="157"/>
      <c r="R17" s="158"/>
      <c r="S17" s="158"/>
      <c r="T17" s="158"/>
      <c r="U17" s="158"/>
      <c r="V17" s="158"/>
      <c r="W17" s="158"/>
      <c r="X17" s="158"/>
      <c r="Y17" s="147"/>
      <c r="Z17" s="147"/>
      <c r="AA17" s="147"/>
      <c r="AB17" s="147"/>
      <c r="AC17" s="147"/>
      <c r="AD17" s="147"/>
      <c r="AE17" s="147"/>
      <c r="AF17" s="147"/>
      <c r="AG17" s="147" t="s">
        <v>141</v>
      </c>
      <c r="AH17" s="147">
        <v>5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0.399999999999999" outlineLevel="1">
      <c r="A18" s="168">
        <v>6</v>
      </c>
      <c r="B18" s="169" t="s">
        <v>150</v>
      </c>
      <c r="C18" s="176" t="s">
        <v>151</v>
      </c>
      <c r="D18" s="170" t="s">
        <v>152</v>
      </c>
      <c r="E18" s="171">
        <v>1.2844</v>
      </c>
      <c r="F18" s="172"/>
      <c r="G18" s="173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15</v>
      </c>
      <c r="M18" s="158">
        <f>G18*(1+L18/100)</f>
        <v>0</v>
      </c>
      <c r="N18" s="157">
        <v>0</v>
      </c>
      <c r="O18" s="157">
        <f>ROUND(E18*N18,2)</f>
        <v>0</v>
      </c>
      <c r="P18" s="157">
        <v>2.2000000000000002</v>
      </c>
      <c r="Q18" s="157">
        <f>ROUND(E18*P18,2)</f>
        <v>2.83</v>
      </c>
      <c r="R18" s="158"/>
      <c r="S18" s="158" t="s">
        <v>139</v>
      </c>
      <c r="T18" s="158" t="s">
        <v>139</v>
      </c>
      <c r="U18" s="158">
        <v>12.56</v>
      </c>
      <c r="V18" s="158">
        <f>ROUND(E18*U18,2)</f>
        <v>16.13</v>
      </c>
      <c r="W18" s="158"/>
      <c r="X18" s="158" t="s">
        <v>131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132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>
      <c r="A19" s="154"/>
      <c r="B19" s="155"/>
      <c r="C19" s="177" t="s">
        <v>305</v>
      </c>
      <c r="D19" s="160"/>
      <c r="E19" s="161">
        <v>1.2844</v>
      </c>
      <c r="F19" s="158"/>
      <c r="G19" s="158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47"/>
      <c r="Z19" s="147"/>
      <c r="AA19" s="147"/>
      <c r="AB19" s="147"/>
      <c r="AC19" s="147"/>
      <c r="AD19" s="147"/>
      <c r="AE19" s="147"/>
      <c r="AF19" s="147"/>
      <c r="AG19" s="147" t="s">
        <v>141</v>
      </c>
      <c r="AH19" s="147">
        <v>5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>
      <c r="A20" s="168">
        <v>7</v>
      </c>
      <c r="B20" s="169" t="s">
        <v>154</v>
      </c>
      <c r="C20" s="176" t="s">
        <v>155</v>
      </c>
      <c r="D20" s="170" t="s">
        <v>138</v>
      </c>
      <c r="E20" s="171">
        <v>12.843999999999999</v>
      </c>
      <c r="F20" s="172"/>
      <c r="G20" s="173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15</v>
      </c>
      <c r="M20" s="158">
        <f>G20*(1+L20/100)</f>
        <v>0</v>
      </c>
      <c r="N20" s="157">
        <v>0</v>
      </c>
      <c r="O20" s="157">
        <f>ROUND(E20*N20,2)</f>
        <v>0</v>
      </c>
      <c r="P20" s="157">
        <v>9.7400000000000004E-3</v>
      </c>
      <c r="Q20" s="157">
        <f>ROUND(E20*P20,2)</f>
        <v>0.13</v>
      </c>
      <c r="R20" s="158"/>
      <c r="S20" s="158" t="s">
        <v>139</v>
      </c>
      <c r="T20" s="158" t="s">
        <v>139</v>
      </c>
      <c r="U20" s="158">
        <v>4.3999999999999997E-2</v>
      </c>
      <c r="V20" s="158">
        <f>ROUND(E20*U20,2)</f>
        <v>0.56999999999999995</v>
      </c>
      <c r="W20" s="158"/>
      <c r="X20" s="158" t="s">
        <v>131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132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>
      <c r="A21" s="154"/>
      <c r="B21" s="155"/>
      <c r="C21" s="177" t="s">
        <v>304</v>
      </c>
      <c r="D21" s="160"/>
      <c r="E21" s="161">
        <v>12.843999999999999</v>
      </c>
      <c r="F21" s="158"/>
      <c r="G21" s="158"/>
      <c r="H21" s="158"/>
      <c r="I21" s="158"/>
      <c r="J21" s="158"/>
      <c r="K21" s="158"/>
      <c r="L21" s="158"/>
      <c r="M21" s="158"/>
      <c r="N21" s="157"/>
      <c r="O21" s="157"/>
      <c r="P21" s="157"/>
      <c r="Q21" s="157"/>
      <c r="R21" s="158"/>
      <c r="S21" s="158"/>
      <c r="T21" s="158"/>
      <c r="U21" s="158"/>
      <c r="V21" s="158"/>
      <c r="W21" s="158"/>
      <c r="X21" s="158"/>
      <c r="Y21" s="147"/>
      <c r="Z21" s="147"/>
      <c r="AA21" s="147"/>
      <c r="AB21" s="147"/>
      <c r="AC21" s="147"/>
      <c r="AD21" s="147"/>
      <c r="AE21" s="147"/>
      <c r="AF21" s="147"/>
      <c r="AG21" s="147" t="s">
        <v>141</v>
      </c>
      <c r="AH21" s="147">
        <v>5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>
      <c r="A22" s="168">
        <v>8</v>
      </c>
      <c r="B22" s="169" t="s">
        <v>156</v>
      </c>
      <c r="C22" s="176" t="s">
        <v>157</v>
      </c>
      <c r="D22" s="170" t="s">
        <v>158</v>
      </c>
      <c r="E22" s="171">
        <v>80</v>
      </c>
      <c r="F22" s="172"/>
      <c r="G22" s="173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15</v>
      </c>
      <c r="M22" s="158">
        <f>G22*(1+L22/100)</f>
        <v>0</v>
      </c>
      <c r="N22" s="157">
        <v>0</v>
      </c>
      <c r="O22" s="157">
        <f>ROUND(E22*N22,2)</f>
        <v>0</v>
      </c>
      <c r="P22" s="157">
        <v>0</v>
      </c>
      <c r="Q22" s="157">
        <f>ROUND(E22*P22,2)</f>
        <v>0</v>
      </c>
      <c r="R22" s="158"/>
      <c r="S22" s="158" t="s">
        <v>139</v>
      </c>
      <c r="T22" s="158" t="s">
        <v>139</v>
      </c>
      <c r="U22" s="158">
        <v>0.29899999999999999</v>
      </c>
      <c r="V22" s="158">
        <f>ROUND(E22*U22,2)</f>
        <v>23.92</v>
      </c>
      <c r="W22" s="158"/>
      <c r="X22" s="158" t="s">
        <v>131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132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>
      <c r="A23" s="154"/>
      <c r="B23" s="155"/>
      <c r="C23" s="177" t="s">
        <v>159</v>
      </c>
      <c r="D23" s="160"/>
      <c r="E23" s="161"/>
      <c r="F23" s="158"/>
      <c r="G23" s="158"/>
      <c r="H23" s="158"/>
      <c r="I23" s="158"/>
      <c r="J23" s="158"/>
      <c r="K23" s="158"/>
      <c r="L23" s="158"/>
      <c r="M23" s="158"/>
      <c r="N23" s="157"/>
      <c r="O23" s="157"/>
      <c r="P23" s="157"/>
      <c r="Q23" s="157"/>
      <c r="R23" s="158"/>
      <c r="S23" s="158"/>
      <c r="T23" s="158"/>
      <c r="U23" s="158"/>
      <c r="V23" s="158"/>
      <c r="W23" s="158"/>
      <c r="X23" s="158"/>
      <c r="Y23" s="147"/>
      <c r="Z23" s="147"/>
      <c r="AA23" s="147"/>
      <c r="AB23" s="147"/>
      <c r="AC23" s="147"/>
      <c r="AD23" s="147"/>
      <c r="AE23" s="147"/>
      <c r="AF23" s="147"/>
      <c r="AG23" s="147" t="s">
        <v>141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>
      <c r="A24" s="154"/>
      <c r="B24" s="155"/>
      <c r="C24" s="177" t="s">
        <v>306</v>
      </c>
      <c r="D24" s="160"/>
      <c r="E24" s="161">
        <v>48</v>
      </c>
      <c r="F24" s="158"/>
      <c r="G24" s="158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47"/>
      <c r="Z24" s="147"/>
      <c r="AA24" s="147"/>
      <c r="AB24" s="147"/>
      <c r="AC24" s="147"/>
      <c r="AD24" s="147"/>
      <c r="AE24" s="147"/>
      <c r="AF24" s="147"/>
      <c r="AG24" s="147" t="s">
        <v>141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>
      <c r="A25" s="154"/>
      <c r="B25" s="155"/>
      <c r="C25" s="177" t="s">
        <v>307</v>
      </c>
      <c r="D25" s="160"/>
      <c r="E25" s="161">
        <v>32</v>
      </c>
      <c r="F25" s="158"/>
      <c r="G25" s="158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47"/>
      <c r="Z25" s="147"/>
      <c r="AA25" s="147"/>
      <c r="AB25" s="147"/>
      <c r="AC25" s="147"/>
      <c r="AD25" s="147"/>
      <c r="AE25" s="147"/>
      <c r="AF25" s="147"/>
      <c r="AG25" s="147" t="s">
        <v>141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>
      <c r="A26" s="168">
        <v>9</v>
      </c>
      <c r="B26" s="169" t="s">
        <v>162</v>
      </c>
      <c r="C26" s="176" t="s">
        <v>163</v>
      </c>
      <c r="D26" s="170" t="s">
        <v>164</v>
      </c>
      <c r="E26" s="171">
        <v>574.4</v>
      </c>
      <c r="F26" s="172"/>
      <c r="G26" s="173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15</v>
      </c>
      <c r="M26" s="158">
        <f>G26*(1+L26/100)</f>
        <v>0</v>
      </c>
      <c r="N26" s="157">
        <v>6.0000000000000002E-5</v>
      </c>
      <c r="O26" s="157">
        <f>ROUND(E26*N26,2)</f>
        <v>0.03</v>
      </c>
      <c r="P26" s="157">
        <v>1E-3</v>
      </c>
      <c r="Q26" s="157">
        <f>ROUND(E26*P26,2)</f>
        <v>0.56999999999999995</v>
      </c>
      <c r="R26" s="158"/>
      <c r="S26" s="158" t="s">
        <v>139</v>
      </c>
      <c r="T26" s="158" t="s">
        <v>139</v>
      </c>
      <c r="U26" s="158">
        <v>9.7000000000000003E-2</v>
      </c>
      <c r="V26" s="158">
        <f>ROUND(E26*U26,2)</f>
        <v>55.72</v>
      </c>
      <c r="W26" s="158"/>
      <c r="X26" s="158" t="s">
        <v>131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132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>
      <c r="A27" s="154"/>
      <c r="B27" s="155"/>
      <c r="C27" s="177" t="s">
        <v>308</v>
      </c>
      <c r="D27" s="160"/>
      <c r="E27" s="161">
        <v>574.4</v>
      </c>
      <c r="F27" s="158"/>
      <c r="G27" s="158"/>
      <c r="H27" s="158"/>
      <c r="I27" s="158"/>
      <c r="J27" s="158"/>
      <c r="K27" s="158"/>
      <c r="L27" s="158"/>
      <c r="M27" s="158"/>
      <c r="N27" s="157"/>
      <c r="O27" s="157"/>
      <c r="P27" s="157"/>
      <c r="Q27" s="157"/>
      <c r="R27" s="158"/>
      <c r="S27" s="158"/>
      <c r="T27" s="158"/>
      <c r="U27" s="158"/>
      <c r="V27" s="158"/>
      <c r="W27" s="158"/>
      <c r="X27" s="158"/>
      <c r="Y27" s="147"/>
      <c r="Z27" s="147"/>
      <c r="AA27" s="147"/>
      <c r="AB27" s="147"/>
      <c r="AC27" s="147"/>
      <c r="AD27" s="147"/>
      <c r="AE27" s="147"/>
      <c r="AF27" s="147"/>
      <c r="AG27" s="147" t="s">
        <v>141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>
      <c r="A28" s="168">
        <v>10</v>
      </c>
      <c r="B28" s="169" t="s">
        <v>166</v>
      </c>
      <c r="C28" s="176" t="s">
        <v>167</v>
      </c>
      <c r="D28" s="170" t="s">
        <v>144</v>
      </c>
      <c r="E28" s="171">
        <v>28.72</v>
      </c>
      <c r="F28" s="172"/>
      <c r="G28" s="173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15</v>
      </c>
      <c r="M28" s="158">
        <f>G28*(1+L28/100)</f>
        <v>0</v>
      </c>
      <c r="N28" s="157">
        <v>0</v>
      </c>
      <c r="O28" s="157">
        <f>ROUND(E28*N28,2)</f>
        <v>0</v>
      </c>
      <c r="P28" s="157">
        <v>2.3E-3</v>
      </c>
      <c r="Q28" s="157">
        <f>ROUND(E28*P28,2)</f>
        <v>7.0000000000000007E-2</v>
      </c>
      <c r="R28" s="158"/>
      <c r="S28" s="158" t="s">
        <v>139</v>
      </c>
      <c r="T28" s="158" t="s">
        <v>139</v>
      </c>
      <c r="U28" s="158">
        <v>0.10349999999999999</v>
      </c>
      <c r="V28" s="158">
        <f>ROUND(E28*U28,2)</f>
        <v>2.97</v>
      </c>
      <c r="W28" s="158"/>
      <c r="X28" s="158" t="s">
        <v>131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132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>
      <c r="A29" s="154"/>
      <c r="B29" s="155"/>
      <c r="C29" s="177" t="s">
        <v>309</v>
      </c>
      <c r="D29" s="160"/>
      <c r="E29" s="161">
        <v>28.72</v>
      </c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47"/>
      <c r="Z29" s="147"/>
      <c r="AA29" s="147"/>
      <c r="AB29" s="147"/>
      <c r="AC29" s="147"/>
      <c r="AD29" s="147"/>
      <c r="AE29" s="147"/>
      <c r="AF29" s="147"/>
      <c r="AG29" s="147" t="s">
        <v>141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>
      <c r="A30" s="168">
        <v>11</v>
      </c>
      <c r="B30" s="169" t="s">
        <v>169</v>
      </c>
      <c r="C30" s="176" t="s">
        <v>170</v>
      </c>
      <c r="D30" s="170" t="s">
        <v>138</v>
      </c>
      <c r="E30" s="171">
        <v>18.588000000000001</v>
      </c>
      <c r="F30" s="172"/>
      <c r="G30" s="173">
        <f>ROUND(E30*F30,2)</f>
        <v>0</v>
      </c>
      <c r="H30" s="159"/>
      <c r="I30" s="158">
        <f>ROUND(E30*H30,2)</f>
        <v>0</v>
      </c>
      <c r="J30" s="159"/>
      <c r="K30" s="158">
        <f>ROUND(E30*J30,2)</f>
        <v>0</v>
      </c>
      <c r="L30" s="158">
        <v>15</v>
      </c>
      <c r="M30" s="158">
        <f>G30*(1+L30/100)</f>
        <v>0</v>
      </c>
      <c r="N30" s="157">
        <v>0</v>
      </c>
      <c r="O30" s="157">
        <f>ROUND(E30*N30,2)</f>
        <v>0</v>
      </c>
      <c r="P30" s="157">
        <v>0.02</v>
      </c>
      <c r="Q30" s="157">
        <f>ROUND(E30*P30,2)</f>
        <v>0.37</v>
      </c>
      <c r="R30" s="158"/>
      <c r="S30" s="158" t="s">
        <v>129</v>
      </c>
      <c r="T30" s="158" t="s">
        <v>139</v>
      </c>
      <c r="U30" s="158">
        <v>0.17</v>
      </c>
      <c r="V30" s="158">
        <f>ROUND(E30*U30,2)</f>
        <v>3.16</v>
      </c>
      <c r="W30" s="158"/>
      <c r="X30" s="158" t="s">
        <v>131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132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>
      <c r="A31" s="154"/>
      <c r="B31" s="155"/>
      <c r="C31" s="177" t="s">
        <v>310</v>
      </c>
      <c r="D31" s="160"/>
      <c r="E31" s="161">
        <v>12.843999999999999</v>
      </c>
      <c r="F31" s="158"/>
      <c r="G31" s="158"/>
      <c r="H31" s="158"/>
      <c r="I31" s="158"/>
      <c r="J31" s="158"/>
      <c r="K31" s="158"/>
      <c r="L31" s="158"/>
      <c r="M31" s="158"/>
      <c r="N31" s="157"/>
      <c r="O31" s="157"/>
      <c r="P31" s="157"/>
      <c r="Q31" s="157"/>
      <c r="R31" s="158"/>
      <c r="S31" s="158"/>
      <c r="T31" s="158"/>
      <c r="U31" s="158"/>
      <c r="V31" s="158"/>
      <c r="W31" s="158"/>
      <c r="X31" s="158"/>
      <c r="Y31" s="147"/>
      <c r="Z31" s="147"/>
      <c r="AA31" s="147"/>
      <c r="AB31" s="147"/>
      <c r="AC31" s="147"/>
      <c r="AD31" s="147"/>
      <c r="AE31" s="147"/>
      <c r="AF31" s="147"/>
      <c r="AG31" s="147" t="s">
        <v>141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>
      <c r="A32" s="154"/>
      <c r="B32" s="155"/>
      <c r="C32" s="177" t="s">
        <v>311</v>
      </c>
      <c r="D32" s="160"/>
      <c r="E32" s="161">
        <v>5.7439999999999998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7"/>
      <c r="Z32" s="147"/>
      <c r="AA32" s="147"/>
      <c r="AB32" s="147"/>
      <c r="AC32" s="147"/>
      <c r="AD32" s="147"/>
      <c r="AE32" s="147"/>
      <c r="AF32" s="147"/>
      <c r="AG32" s="147" t="s">
        <v>141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>
      <c r="A33" s="168">
        <v>12</v>
      </c>
      <c r="B33" s="169" t="s">
        <v>173</v>
      </c>
      <c r="C33" s="176" t="s">
        <v>174</v>
      </c>
      <c r="D33" s="170" t="s">
        <v>138</v>
      </c>
      <c r="E33" s="171">
        <v>5.76</v>
      </c>
      <c r="F33" s="172"/>
      <c r="G33" s="173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15</v>
      </c>
      <c r="M33" s="158">
        <f>G33*(1+L33/100)</f>
        <v>0</v>
      </c>
      <c r="N33" s="157">
        <v>0</v>
      </c>
      <c r="O33" s="157">
        <f>ROUND(E33*N33,2)</f>
        <v>0</v>
      </c>
      <c r="P33" s="157">
        <v>1.6E-2</v>
      </c>
      <c r="Q33" s="157">
        <f>ROUND(E33*P33,2)</f>
        <v>0.09</v>
      </c>
      <c r="R33" s="158"/>
      <c r="S33" s="158" t="s">
        <v>139</v>
      </c>
      <c r="T33" s="158" t="s">
        <v>139</v>
      </c>
      <c r="U33" s="158">
        <v>0.06</v>
      </c>
      <c r="V33" s="158">
        <f>ROUND(E33*U33,2)</f>
        <v>0.35</v>
      </c>
      <c r="W33" s="158"/>
      <c r="X33" s="158" t="s">
        <v>131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132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>
      <c r="A34" s="154"/>
      <c r="B34" s="155"/>
      <c r="C34" s="177" t="s">
        <v>312</v>
      </c>
      <c r="D34" s="160"/>
      <c r="E34" s="161">
        <v>5.76</v>
      </c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7"/>
      <c r="Q34" s="157"/>
      <c r="R34" s="158"/>
      <c r="S34" s="158"/>
      <c r="T34" s="158"/>
      <c r="U34" s="158"/>
      <c r="V34" s="158"/>
      <c r="W34" s="158"/>
      <c r="X34" s="158"/>
      <c r="Y34" s="147"/>
      <c r="Z34" s="147"/>
      <c r="AA34" s="147"/>
      <c r="AB34" s="147"/>
      <c r="AC34" s="147"/>
      <c r="AD34" s="147"/>
      <c r="AE34" s="147"/>
      <c r="AF34" s="147"/>
      <c r="AG34" s="147" t="s">
        <v>141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>
      <c r="A35" s="150" t="s">
        <v>124</v>
      </c>
      <c r="B35" s="151" t="s">
        <v>72</v>
      </c>
      <c r="C35" s="175" t="s">
        <v>73</v>
      </c>
      <c r="D35" s="164"/>
      <c r="E35" s="165"/>
      <c r="F35" s="166"/>
      <c r="G35" s="167">
        <f>SUMIF(AG36:AG39,"&lt;&gt;NOR",G36:G39)</f>
        <v>0</v>
      </c>
      <c r="H35" s="163"/>
      <c r="I35" s="163">
        <f>SUM(I36:I39)</f>
        <v>0</v>
      </c>
      <c r="J35" s="163"/>
      <c r="K35" s="163">
        <f>SUM(K36:K39)</f>
        <v>0</v>
      </c>
      <c r="L35" s="163"/>
      <c r="M35" s="163">
        <f>SUM(M36:M39)</f>
        <v>0</v>
      </c>
      <c r="N35" s="162"/>
      <c r="O35" s="162">
        <f>SUM(O36:O39)</f>
        <v>0.57000000000000006</v>
      </c>
      <c r="P35" s="162"/>
      <c r="Q35" s="162">
        <f>SUM(Q36:Q39)</f>
        <v>0</v>
      </c>
      <c r="R35" s="163"/>
      <c r="S35" s="163"/>
      <c r="T35" s="163"/>
      <c r="U35" s="163"/>
      <c r="V35" s="163">
        <f>SUM(V36:V39)</f>
        <v>19.16</v>
      </c>
      <c r="W35" s="163"/>
      <c r="X35" s="163"/>
      <c r="AG35" t="s">
        <v>125</v>
      </c>
    </row>
    <row r="36" spans="1:60" outlineLevel="1">
      <c r="A36" s="168">
        <v>13</v>
      </c>
      <c r="B36" s="169" t="s">
        <v>176</v>
      </c>
      <c r="C36" s="176" t="s">
        <v>177</v>
      </c>
      <c r="D36" s="170" t="s">
        <v>138</v>
      </c>
      <c r="E36" s="171">
        <v>18.588000000000001</v>
      </c>
      <c r="F36" s="172"/>
      <c r="G36" s="173">
        <f>ROUND(E36*F36,2)</f>
        <v>0</v>
      </c>
      <c r="H36" s="159"/>
      <c r="I36" s="158">
        <f>ROUND(E36*H36,2)</f>
        <v>0</v>
      </c>
      <c r="J36" s="159"/>
      <c r="K36" s="158">
        <f>ROUND(E36*J36,2)</f>
        <v>0</v>
      </c>
      <c r="L36" s="158">
        <v>15</v>
      </c>
      <c r="M36" s="158">
        <f>G36*(1+L36/100)</f>
        <v>0</v>
      </c>
      <c r="N36" s="157">
        <v>2.366E-2</v>
      </c>
      <c r="O36" s="157">
        <f>ROUND(E36*N36,2)</f>
        <v>0.44</v>
      </c>
      <c r="P36" s="157">
        <v>0</v>
      </c>
      <c r="Q36" s="157">
        <f>ROUND(E36*P36,2)</f>
        <v>0</v>
      </c>
      <c r="R36" s="158"/>
      <c r="S36" s="158" t="s">
        <v>139</v>
      </c>
      <c r="T36" s="158" t="s">
        <v>139</v>
      </c>
      <c r="U36" s="158">
        <v>0.85426999999999997</v>
      </c>
      <c r="V36" s="158">
        <f>ROUND(E36*U36,2)</f>
        <v>15.88</v>
      </c>
      <c r="W36" s="158"/>
      <c r="X36" s="158" t="s">
        <v>131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132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>
      <c r="A37" s="154"/>
      <c r="B37" s="155"/>
      <c r="C37" s="177" t="s">
        <v>313</v>
      </c>
      <c r="D37" s="160"/>
      <c r="E37" s="161">
        <v>18.588000000000001</v>
      </c>
      <c r="F37" s="158"/>
      <c r="G37" s="158"/>
      <c r="H37" s="158"/>
      <c r="I37" s="158"/>
      <c r="J37" s="158"/>
      <c r="K37" s="158"/>
      <c r="L37" s="158"/>
      <c r="M37" s="158"/>
      <c r="N37" s="157"/>
      <c r="O37" s="157"/>
      <c r="P37" s="157"/>
      <c r="Q37" s="157"/>
      <c r="R37" s="158"/>
      <c r="S37" s="158"/>
      <c r="T37" s="158"/>
      <c r="U37" s="158"/>
      <c r="V37" s="158"/>
      <c r="W37" s="158"/>
      <c r="X37" s="158"/>
      <c r="Y37" s="147"/>
      <c r="Z37" s="147"/>
      <c r="AA37" s="147"/>
      <c r="AB37" s="147"/>
      <c r="AC37" s="147"/>
      <c r="AD37" s="147"/>
      <c r="AE37" s="147"/>
      <c r="AF37" s="147"/>
      <c r="AG37" s="147" t="s">
        <v>141</v>
      </c>
      <c r="AH37" s="147">
        <v>5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>
      <c r="A38" s="168">
        <v>14</v>
      </c>
      <c r="B38" s="169" t="s">
        <v>179</v>
      </c>
      <c r="C38" s="176" t="s">
        <v>180</v>
      </c>
      <c r="D38" s="170" t="s">
        <v>138</v>
      </c>
      <c r="E38" s="171">
        <v>5.76</v>
      </c>
      <c r="F38" s="172"/>
      <c r="G38" s="173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15</v>
      </c>
      <c r="M38" s="158">
        <f>G38*(1+L38/100)</f>
        <v>0</v>
      </c>
      <c r="N38" s="157">
        <v>2.3210000000000001E-2</v>
      </c>
      <c r="O38" s="157">
        <f>ROUND(E38*N38,2)</f>
        <v>0.13</v>
      </c>
      <c r="P38" s="157">
        <v>0</v>
      </c>
      <c r="Q38" s="157">
        <f>ROUND(E38*P38,2)</f>
        <v>0</v>
      </c>
      <c r="R38" s="158"/>
      <c r="S38" s="158" t="s">
        <v>139</v>
      </c>
      <c r="T38" s="158" t="s">
        <v>139</v>
      </c>
      <c r="U38" s="158">
        <v>0.56884000000000001</v>
      </c>
      <c r="V38" s="158">
        <f>ROUND(E38*U38,2)</f>
        <v>3.28</v>
      </c>
      <c r="W38" s="158"/>
      <c r="X38" s="158" t="s">
        <v>131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132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>
      <c r="A39" s="154"/>
      <c r="B39" s="155"/>
      <c r="C39" s="177" t="s">
        <v>314</v>
      </c>
      <c r="D39" s="160"/>
      <c r="E39" s="161">
        <v>5.76</v>
      </c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47"/>
      <c r="Z39" s="147"/>
      <c r="AA39" s="147"/>
      <c r="AB39" s="147"/>
      <c r="AC39" s="147"/>
      <c r="AD39" s="147"/>
      <c r="AE39" s="147"/>
      <c r="AF39" s="147"/>
      <c r="AG39" s="147" t="s">
        <v>141</v>
      </c>
      <c r="AH39" s="147">
        <v>5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>
      <c r="A40" s="150" t="s">
        <v>124</v>
      </c>
      <c r="B40" s="151" t="s">
        <v>74</v>
      </c>
      <c r="C40" s="175" t="s">
        <v>75</v>
      </c>
      <c r="D40" s="164"/>
      <c r="E40" s="165"/>
      <c r="F40" s="166"/>
      <c r="G40" s="167">
        <f>SUMIF(AG41:AG48,"&lt;&gt;NOR",G41:G48)</f>
        <v>0</v>
      </c>
      <c r="H40" s="163"/>
      <c r="I40" s="163">
        <f>SUM(I41:I48)</f>
        <v>0</v>
      </c>
      <c r="J40" s="163"/>
      <c r="K40" s="163">
        <f>SUM(K41:K48)</f>
        <v>0</v>
      </c>
      <c r="L40" s="163"/>
      <c r="M40" s="163">
        <f>SUM(M41:M48)</f>
        <v>0</v>
      </c>
      <c r="N40" s="162"/>
      <c r="O40" s="162">
        <f>SUM(O41:O48)</f>
        <v>2.84</v>
      </c>
      <c r="P40" s="162"/>
      <c r="Q40" s="162">
        <f>SUM(Q41:Q48)</f>
        <v>0</v>
      </c>
      <c r="R40" s="163"/>
      <c r="S40" s="163"/>
      <c r="T40" s="163"/>
      <c r="U40" s="163"/>
      <c r="V40" s="163">
        <f>SUM(V41:V48)</f>
        <v>15.379999999999999</v>
      </c>
      <c r="W40" s="163"/>
      <c r="X40" s="163"/>
      <c r="AG40" t="s">
        <v>125</v>
      </c>
    </row>
    <row r="41" spans="1:60" outlineLevel="1">
      <c r="A41" s="168">
        <v>15</v>
      </c>
      <c r="B41" s="169" t="s">
        <v>182</v>
      </c>
      <c r="C41" s="176" t="s">
        <v>183</v>
      </c>
      <c r="D41" s="170" t="s">
        <v>138</v>
      </c>
      <c r="E41" s="171">
        <v>12.843999999999999</v>
      </c>
      <c r="F41" s="172"/>
      <c r="G41" s="173">
        <f>ROUND(E41*F41,2)</f>
        <v>0</v>
      </c>
      <c r="H41" s="159"/>
      <c r="I41" s="158">
        <f>ROUND(E41*H41,2)</f>
        <v>0</v>
      </c>
      <c r="J41" s="159"/>
      <c r="K41" s="158">
        <f>ROUND(E41*J41,2)</f>
        <v>0</v>
      </c>
      <c r="L41" s="158">
        <v>15</v>
      </c>
      <c r="M41" s="158">
        <f>G41*(1+L41/100)</f>
        <v>0</v>
      </c>
      <c r="N41" s="157">
        <v>1.094E-2</v>
      </c>
      <c r="O41" s="157">
        <f>ROUND(E41*N41,2)</f>
        <v>0.14000000000000001</v>
      </c>
      <c r="P41" s="157">
        <v>0</v>
      </c>
      <c r="Q41" s="157">
        <f>ROUND(E41*P41,2)</f>
        <v>0</v>
      </c>
      <c r="R41" s="158"/>
      <c r="S41" s="158" t="s">
        <v>139</v>
      </c>
      <c r="T41" s="158" t="s">
        <v>139</v>
      </c>
      <c r="U41" s="158">
        <v>0.45</v>
      </c>
      <c r="V41" s="158">
        <f>ROUND(E41*U41,2)</f>
        <v>5.78</v>
      </c>
      <c r="W41" s="158"/>
      <c r="X41" s="158" t="s">
        <v>131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132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>
      <c r="A42" s="154"/>
      <c r="B42" s="155"/>
      <c r="C42" s="177" t="s">
        <v>304</v>
      </c>
      <c r="D42" s="160"/>
      <c r="E42" s="161">
        <v>12.843999999999999</v>
      </c>
      <c r="F42" s="158"/>
      <c r="G42" s="158"/>
      <c r="H42" s="158"/>
      <c r="I42" s="158"/>
      <c r="J42" s="158"/>
      <c r="K42" s="158"/>
      <c r="L42" s="158"/>
      <c r="M42" s="158"/>
      <c r="N42" s="157"/>
      <c r="O42" s="157"/>
      <c r="P42" s="157"/>
      <c r="Q42" s="157"/>
      <c r="R42" s="158"/>
      <c r="S42" s="158"/>
      <c r="T42" s="158"/>
      <c r="U42" s="158"/>
      <c r="V42" s="158"/>
      <c r="W42" s="158"/>
      <c r="X42" s="158"/>
      <c r="Y42" s="147"/>
      <c r="Z42" s="147"/>
      <c r="AA42" s="147"/>
      <c r="AB42" s="147"/>
      <c r="AC42" s="147"/>
      <c r="AD42" s="147"/>
      <c r="AE42" s="147"/>
      <c r="AF42" s="147"/>
      <c r="AG42" s="147" t="s">
        <v>141</v>
      </c>
      <c r="AH42" s="147">
        <v>5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>
      <c r="A43" s="168">
        <v>16</v>
      </c>
      <c r="B43" s="169" t="s">
        <v>184</v>
      </c>
      <c r="C43" s="176" t="s">
        <v>185</v>
      </c>
      <c r="D43" s="170" t="s">
        <v>138</v>
      </c>
      <c r="E43" s="171">
        <v>12.843999999999999</v>
      </c>
      <c r="F43" s="172"/>
      <c r="G43" s="173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15</v>
      </c>
      <c r="M43" s="158">
        <f>G43*(1+L43/100)</f>
        <v>0</v>
      </c>
      <c r="N43" s="157">
        <v>0.20200000000000001</v>
      </c>
      <c r="O43" s="157">
        <f>ROUND(E43*N43,2)</f>
        <v>2.59</v>
      </c>
      <c r="P43" s="157">
        <v>0</v>
      </c>
      <c r="Q43" s="157">
        <f>ROUND(E43*P43,2)</f>
        <v>0</v>
      </c>
      <c r="R43" s="158"/>
      <c r="S43" s="158" t="s">
        <v>139</v>
      </c>
      <c r="T43" s="158" t="s">
        <v>139</v>
      </c>
      <c r="U43" s="158">
        <v>0.42914999999999998</v>
      </c>
      <c r="V43" s="158">
        <f>ROUND(E43*U43,2)</f>
        <v>5.51</v>
      </c>
      <c r="W43" s="158"/>
      <c r="X43" s="158" t="s">
        <v>186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187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>
      <c r="A44" s="154"/>
      <c r="B44" s="155"/>
      <c r="C44" s="177" t="s">
        <v>315</v>
      </c>
      <c r="D44" s="160"/>
      <c r="E44" s="161">
        <v>12.843999999999999</v>
      </c>
      <c r="F44" s="158"/>
      <c r="G44" s="158"/>
      <c r="H44" s="158"/>
      <c r="I44" s="158"/>
      <c r="J44" s="158"/>
      <c r="K44" s="158"/>
      <c r="L44" s="158"/>
      <c r="M44" s="158"/>
      <c r="N44" s="157"/>
      <c r="O44" s="157"/>
      <c r="P44" s="157"/>
      <c r="Q44" s="157"/>
      <c r="R44" s="158"/>
      <c r="S44" s="158"/>
      <c r="T44" s="158"/>
      <c r="U44" s="158"/>
      <c r="V44" s="158"/>
      <c r="W44" s="158"/>
      <c r="X44" s="158"/>
      <c r="Y44" s="147"/>
      <c r="Z44" s="147"/>
      <c r="AA44" s="147"/>
      <c r="AB44" s="147"/>
      <c r="AC44" s="147"/>
      <c r="AD44" s="147"/>
      <c r="AE44" s="147"/>
      <c r="AF44" s="147"/>
      <c r="AG44" s="147" t="s">
        <v>141</v>
      </c>
      <c r="AH44" s="147">
        <v>5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>
      <c r="A45" s="168">
        <v>17</v>
      </c>
      <c r="B45" s="169" t="s">
        <v>189</v>
      </c>
      <c r="C45" s="176" t="s">
        <v>190</v>
      </c>
      <c r="D45" s="170" t="s">
        <v>144</v>
      </c>
      <c r="E45" s="171">
        <v>3.718</v>
      </c>
      <c r="F45" s="172"/>
      <c r="G45" s="173">
        <f>ROUND(E45*F45,2)</f>
        <v>0</v>
      </c>
      <c r="H45" s="159"/>
      <c r="I45" s="158">
        <f>ROUND(E45*H45,2)</f>
        <v>0</v>
      </c>
      <c r="J45" s="159"/>
      <c r="K45" s="158">
        <f>ROUND(E45*J45,2)</f>
        <v>0</v>
      </c>
      <c r="L45" s="158">
        <v>15</v>
      </c>
      <c r="M45" s="158">
        <f>G45*(1+L45/100)</f>
        <v>0</v>
      </c>
      <c r="N45" s="157">
        <v>3.0470000000000001E-2</v>
      </c>
      <c r="O45" s="157">
        <f>ROUND(E45*N45,2)</f>
        <v>0.11</v>
      </c>
      <c r="P45" s="157">
        <v>0</v>
      </c>
      <c r="Q45" s="157">
        <f>ROUND(E45*P45,2)</f>
        <v>0</v>
      </c>
      <c r="R45" s="158"/>
      <c r="S45" s="158" t="s">
        <v>139</v>
      </c>
      <c r="T45" s="158" t="s">
        <v>139</v>
      </c>
      <c r="U45" s="158">
        <v>0.87</v>
      </c>
      <c r="V45" s="158">
        <f>ROUND(E45*U45,2)</f>
        <v>3.23</v>
      </c>
      <c r="W45" s="158"/>
      <c r="X45" s="158" t="s">
        <v>131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132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>
      <c r="A46" s="154"/>
      <c r="B46" s="155"/>
      <c r="C46" s="177" t="s">
        <v>191</v>
      </c>
      <c r="D46" s="160"/>
      <c r="E46" s="161">
        <v>3.718</v>
      </c>
      <c r="F46" s="158"/>
      <c r="G46" s="158"/>
      <c r="H46" s="158"/>
      <c r="I46" s="158"/>
      <c r="J46" s="158"/>
      <c r="K46" s="158"/>
      <c r="L46" s="158"/>
      <c r="M46" s="158"/>
      <c r="N46" s="157"/>
      <c r="O46" s="157"/>
      <c r="P46" s="157"/>
      <c r="Q46" s="157"/>
      <c r="R46" s="158"/>
      <c r="S46" s="158"/>
      <c r="T46" s="158"/>
      <c r="U46" s="158"/>
      <c r="V46" s="158"/>
      <c r="W46" s="158"/>
      <c r="X46" s="158"/>
      <c r="Y46" s="147"/>
      <c r="Z46" s="147"/>
      <c r="AA46" s="147"/>
      <c r="AB46" s="147"/>
      <c r="AC46" s="147"/>
      <c r="AD46" s="147"/>
      <c r="AE46" s="147"/>
      <c r="AF46" s="147"/>
      <c r="AG46" s="147" t="s">
        <v>141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>
      <c r="A47" s="168">
        <v>18</v>
      </c>
      <c r="B47" s="169" t="s">
        <v>192</v>
      </c>
      <c r="C47" s="176" t="s">
        <v>193</v>
      </c>
      <c r="D47" s="170" t="s">
        <v>144</v>
      </c>
      <c r="E47" s="171">
        <v>3.718</v>
      </c>
      <c r="F47" s="172"/>
      <c r="G47" s="173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15</v>
      </c>
      <c r="M47" s="158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8"/>
      <c r="S47" s="158" t="s">
        <v>139</v>
      </c>
      <c r="T47" s="158" t="s">
        <v>139</v>
      </c>
      <c r="U47" s="158">
        <v>0.23200000000000001</v>
      </c>
      <c r="V47" s="158">
        <f>ROUND(E47*U47,2)</f>
        <v>0.86</v>
      </c>
      <c r="W47" s="158"/>
      <c r="X47" s="158" t="s">
        <v>131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132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>
      <c r="A48" s="154"/>
      <c r="B48" s="155"/>
      <c r="C48" s="177" t="s">
        <v>194</v>
      </c>
      <c r="D48" s="160"/>
      <c r="E48" s="161">
        <v>3.718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47"/>
      <c r="Z48" s="147"/>
      <c r="AA48" s="147"/>
      <c r="AB48" s="147"/>
      <c r="AC48" s="147"/>
      <c r="AD48" s="147"/>
      <c r="AE48" s="147"/>
      <c r="AF48" s="147"/>
      <c r="AG48" s="147" t="s">
        <v>141</v>
      </c>
      <c r="AH48" s="147">
        <v>5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>
      <c r="A49" s="150" t="s">
        <v>124</v>
      </c>
      <c r="B49" s="151" t="s">
        <v>76</v>
      </c>
      <c r="C49" s="175" t="s">
        <v>77</v>
      </c>
      <c r="D49" s="164"/>
      <c r="E49" s="165"/>
      <c r="F49" s="166"/>
      <c r="G49" s="167">
        <f>SUMIF(AG50:AG52,"&lt;&gt;NOR",G50:G52)</f>
        <v>0</v>
      </c>
      <c r="H49" s="163"/>
      <c r="I49" s="163">
        <f>SUM(I50:I52)</f>
        <v>0</v>
      </c>
      <c r="J49" s="163"/>
      <c r="K49" s="163">
        <f>SUM(K50:K52)</f>
        <v>0</v>
      </c>
      <c r="L49" s="163"/>
      <c r="M49" s="163">
        <f>SUM(M50:M52)</f>
        <v>0</v>
      </c>
      <c r="N49" s="162"/>
      <c r="O49" s="162">
        <f>SUM(O50:O52)</f>
        <v>0</v>
      </c>
      <c r="P49" s="162"/>
      <c r="Q49" s="162">
        <f>SUM(Q50:Q52)</f>
        <v>0</v>
      </c>
      <c r="R49" s="163"/>
      <c r="S49" s="163"/>
      <c r="T49" s="163"/>
      <c r="U49" s="163"/>
      <c r="V49" s="163">
        <f>SUM(V50:V52)</f>
        <v>35.6</v>
      </c>
      <c r="W49" s="163"/>
      <c r="X49" s="163"/>
      <c r="AG49" t="s">
        <v>125</v>
      </c>
    </row>
    <row r="50" spans="1:60" ht="20.399999999999999" outlineLevel="1">
      <c r="A50" s="168">
        <v>19</v>
      </c>
      <c r="B50" s="169" t="s">
        <v>195</v>
      </c>
      <c r="C50" s="176" t="s">
        <v>196</v>
      </c>
      <c r="D50" s="170" t="s">
        <v>197</v>
      </c>
      <c r="E50" s="171">
        <v>8</v>
      </c>
      <c r="F50" s="172"/>
      <c r="G50" s="173">
        <f>ROUND(E50*F50,2)</f>
        <v>0</v>
      </c>
      <c r="H50" s="159"/>
      <c r="I50" s="158">
        <f>ROUND(E50*H50,2)</f>
        <v>0</v>
      </c>
      <c r="J50" s="159"/>
      <c r="K50" s="158">
        <f>ROUND(E50*J50,2)</f>
        <v>0</v>
      </c>
      <c r="L50" s="158">
        <v>15</v>
      </c>
      <c r="M50" s="158">
        <f>G50*(1+L50/100)</f>
        <v>0</v>
      </c>
      <c r="N50" s="157">
        <v>0</v>
      </c>
      <c r="O50" s="157">
        <f>ROUND(E50*N50,2)</f>
        <v>0</v>
      </c>
      <c r="P50" s="157">
        <v>0</v>
      </c>
      <c r="Q50" s="157">
        <f>ROUND(E50*P50,2)</f>
        <v>0</v>
      </c>
      <c r="R50" s="158"/>
      <c r="S50" s="158" t="s">
        <v>139</v>
      </c>
      <c r="T50" s="158" t="s">
        <v>139</v>
      </c>
      <c r="U50" s="158">
        <v>2.46</v>
      </c>
      <c r="V50" s="158">
        <f>ROUND(E50*U50,2)</f>
        <v>19.68</v>
      </c>
      <c r="W50" s="158"/>
      <c r="X50" s="158" t="s">
        <v>131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132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ht="20.399999999999999" outlineLevel="1">
      <c r="A51" s="168">
        <v>20</v>
      </c>
      <c r="B51" s="169" t="s">
        <v>198</v>
      </c>
      <c r="C51" s="176" t="s">
        <v>199</v>
      </c>
      <c r="D51" s="170" t="s">
        <v>200</v>
      </c>
      <c r="E51" s="171">
        <v>8</v>
      </c>
      <c r="F51" s="172"/>
      <c r="G51" s="173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15</v>
      </c>
      <c r="M51" s="158">
        <f>G51*(1+L51/100)</f>
        <v>0</v>
      </c>
      <c r="N51" s="157">
        <v>0</v>
      </c>
      <c r="O51" s="157">
        <f>ROUND(E51*N51,2)</f>
        <v>0</v>
      </c>
      <c r="P51" s="157">
        <v>0</v>
      </c>
      <c r="Q51" s="157">
        <f>ROUND(E51*P51,2)</f>
        <v>0</v>
      </c>
      <c r="R51" s="158"/>
      <c r="S51" s="158" t="s">
        <v>139</v>
      </c>
      <c r="T51" s="158" t="s">
        <v>139</v>
      </c>
      <c r="U51" s="158">
        <v>0</v>
      </c>
      <c r="V51" s="158">
        <f>ROUND(E51*U51,2)</f>
        <v>0</v>
      </c>
      <c r="W51" s="158"/>
      <c r="X51" s="158" t="s">
        <v>131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132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20.399999999999999" outlineLevel="1">
      <c r="A52" s="168">
        <v>21</v>
      </c>
      <c r="B52" s="169" t="s">
        <v>201</v>
      </c>
      <c r="C52" s="176" t="s">
        <v>202</v>
      </c>
      <c r="D52" s="170" t="s">
        <v>197</v>
      </c>
      <c r="E52" s="171">
        <v>8</v>
      </c>
      <c r="F52" s="172"/>
      <c r="G52" s="173">
        <f>ROUND(E52*F52,2)</f>
        <v>0</v>
      </c>
      <c r="H52" s="159"/>
      <c r="I52" s="158">
        <f>ROUND(E52*H52,2)</f>
        <v>0</v>
      </c>
      <c r="J52" s="159"/>
      <c r="K52" s="158">
        <f>ROUND(E52*J52,2)</f>
        <v>0</v>
      </c>
      <c r="L52" s="158">
        <v>15</v>
      </c>
      <c r="M52" s="158">
        <f>G52*(1+L52/100)</f>
        <v>0</v>
      </c>
      <c r="N52" s="157">
        <v>0</v>
      </c>
      <c r="O52" s="157">
        <f>ROUND(E52*N52,2)</f>
        <v>0</v>
      </c>
      <c r="P52" s="157">
        <v>0</v>
      </c>
      <c r="Q52" s="157">
        <f>ROUND(E52*P52,2)</f>
        <v>0</v>
      </c>
      <c r="R52" s="158"/>
      <c r="S52" s="158" t="s">
        <v>139</v>
      </c>
      <c r="T52" s="158" t="s">
        <v>139</v>
      </c>
      <c r="U52" s="158">
        <v>1.99</v>
      </c>
      <c r="V52" s="158">
        <f>ROUND(E52*U52,2)</f>
        <v>15.92</v>
      </c>
      <c r="W52" s="158"/>
      <c r="X52" s="158" t="s">
        <v>131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132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ht="26.4">
      <c r="A53" s="150" t="s">
        <v>124</v>
      </c>
      <c r="B53" s="151" t="s">
        <v>78</v>
      </c>
      <c r="C53" s="175" t="s">
        <v>79</v>
      </c>
      <c r="D53" s="164"/>
      <c r="E53" s="165"/>
      <c r="F53" s="166"/>
      <c r="G53" s="167">
        <f>SUMIF(AG54:AG54,"&lt;&gt;NOR",G54:G54)</f>
        <v>0</v>
      </c>
      <c r="H53" s="163"/>
      <c r="I53" s="163">
        <f>SUM(I54:I54)</f>
        <v>0</v>
      </c>
      <c r="J53" s="163"/>
      <c r="K53" s="163">
        <f>SUM(K54:K54)</f>
        <v>0</v>
      </c>
      <c r="L53" s="163"/>
      <c r="M53" s="163">
        <f>SUM(M54:M54)</f>
        <v>0</v>
      </c>
      <c r="N53" s="162"/>
      <c r="O53" s="162">
        <f>SUM(O54:O54)</f>
        <v>0</v>
      </c>
      <c r="P53" s="162"/>
      <c r="Q53" s="162">
        <f>SUM(Q54:Q54)</f>
        <v>0</v>
      </c>
      <c r="R53" s="163"/>
      <c r="S53" s="163"/>
      <c r="T53" s="163"/>
      <c r="U53" s="163"/>
      <c r="V53" s="163">
        <f>SUM(V54:V54)</f>
        <v>24.8</v>
      </c>
      <c r="W53" s="163"/>
      <c r="X53" s="163"/>
      <c r="AG53" t="s">
        <v>125</v>
      </c>
    </row>
    <row r="54" spans="1:60" outlineLevel="1">
      <c r="A54" s="168">
        <v>22</v>
      </c>
      <c r="B54" s="169" t="s">
        <v>203</v>
      </c>
      <c r="C54" s="176" t="s">
        <v>204</v>
      </c>
      <c r="D54" s="170" t="s">
        <v>138</v>
      </c>
      <c r="E54" s="171">
        <v>80</v>
      </c>
      <c r="F54" s="172"/>
      <c r="G54" s="173">
        <f>ROUND(E54*F54,2)</f>
        <v>0</v>
      </c>
      <c r="H54" s="159"/>
      <c r="I54" s="158">
        <f>ROUND(E54*H54,2)</f>
        <v>0</v>
      </c>
      <c r="J54" s="159"/>
      <c r="K54" s="158">
        <f>ROUND(E54*J54,2)</f>
        <v>0</v>
      </c>
      <c r="L54" s="158">
        <v>15</v>
      </c>
      <c r="M54" s="158">
        <f>G54*(1+L54/100)</f>
        <v>0</v>
      </c>
      <c r="N54" s="157">
        <v>4.0000000000000003E-5</v>
      </c>
      <c r="O54" s="157">
        <f>ROUND(E54*N54,2)</f>
        <v>0</v>
      </c>
      <c r="P54" s="157">
        <v>0</v>
      </c>
      <c r="Q54" s="157">
        <f>ROUND(E54*P54,2)</f>
        <v>0</v>
      </c>
      <c r="R54" s="158"/>
      <c r="S54" s="158" t="s">
        <v>139</v>
      </c>
      <c r="T54" s="158" t="s">
        <v>139</v>
      </c>
      <c r="U54" s="158">
        <v>0.31</v>
      </c>
      <c r="V54" s="158">
        <f>ROUND(E54*U54,2)</f>
        <v>24.8</v>
      </c>
      <c r="W54" s="158"/>
      <c r="X54" s="158" t="s">
        <v>131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135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>
      <c r="A55" s="150" t="s">
        <v>124</v>
      </c>
      <c r="B55" s="151" t="s">
        <v>82</v>
      </c>
      <c r="C55" s="175" t="s">
        <v>83</v>
      </c>
      <c r="D55" s="164"/>
      <c r="E55" s="165"/>
      <c r="F55" s="166"/>
      <c r="G55" s="167">
        <f>SUMIF(AG56:AG56,"&lt;&gt;NOR",G56:G56)</f>
        <v>0</v>
      </c>
      <c r="H55" s="163"/>
      <c r="I55" s="163">
        <f>SUM(I56:I56)</f>
        <v>0</v>
      </c>
      <c r="J55" s="163"/>
      <c r="K55" s="163">
        <f>SUM(K56:K56)</f>
        <v>0</v>
      </c>
      <c r="L55" s="163"/>
      <c r="M55" s="163">
        <f>SUM(M56:M56)</f>
        <v>0</v>
      </c>
      <c r="N55" s="162"/>
      <c r="O55" s="162">
        <f>SUM(O56:O56)</f>
        <v>0</v>
      </c>
      <c r="P55" s="162"/>
      <c r="Q55" s="162">
        <f>SUM(Q56:Q56)</f>
        <v>0</v>
      </c>
      <c r="R55" s="163"/>
      <c r="S55" s="163"/>
      <c r="T55" s="163"/>
      <c r="U55" s="163"/>
      <c r="V55" s="163">
        <f>SUM(V56:V56)</f>
        <v>2.23</v>
      </c>
      <c r="W55" s="163"/>
      <c r="X55" s="163"/>
      <c r="AG55" t="s">
        <v>125</v>
      </c>
    </row>
    <row r="56" spans="1:60" outlineLevel="1">
      <c r="A56" s="168">
        <v>23</v>
      </c>
      <c r="B56" s="169" t="s">
        <v>205</v>
      </c>
      <c r="C56" s="176" t="s">
        <v>206</v>
      </c>
      <c r="D56" s="170" t="s">
        <v>207</v>
      </c>
      <c r="E56" s="171">
        <v>0.86495</v>
      </c>
      <c r="F56" s="172"/>
      <c r="G56" s="173">
        <f>ROUND(E56*F56,2)</f>
        <v>0</v>
      </c>
      <c r="H56" s="159"/>
      <c r="I56" s="158">
        <f>ROUND(E56*H56,2)</f>
        <v>0</v>
      </c>
      <c r="J56" s="159"/>
      <c r="K56" s="158">
        <f>ROUND(E56*J56,2)</f>
        <v>0</v>
      </c>
      <c r="L56" s="158">
        <v>15</v>
      </c>
      <c r="M56" s="158">
        <f>G56*(1+L56/100)</f>
        <v>0</v>
      </c>
      <c r="N56" s="157">
        <v>0</v>
      </c>
      <c r="O56" s="157">
        <f>ROUND(E56*N56,2)</f>
        <v>0</v>
      </c>
      <c r="P56" s="157">
        <v>0</v>
      </c>
      <c r="Q56" s="157">
        <f>ROUND(E56*P56,2)</f>
        <v>0</v>
      </c>
      <c r="R56" s="158"/>
      <c r="S56" s="158" t="s">
        <v>139</v>
      </c>
      <c r="T56" s="158" t="s">
        <v>139</v>
      </c>
      <c r="U56" s="158">
        <v>2.577</v>
      </c>
      <c r="V56" s="158">
        <f>ROUND(E56*U56,2)</f>
        <v>2.23</v>
      </c>
      <c r="W56" s="158"/>
      <c r="X56" s="158" t="s">
        <v>208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209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>
      <c r="A57" s="150" t="s">
        <v>124</v>
      </c>
      <c r="B57" s="151" t="s">
        <v>84</v>
      </c>
      <c r="C57" s="175" t="s">
        <v>85</v>
      </c>
      <c r="D57" s="164"/>
      <c r="E57" s="165"/>
      <c r="F57" s="166"/>
      <c r="G57" s="167">
        <f>SUMIF(AG58:AG65,"&lt;&gt;NOR",G58:G65)</f>
        <v>0</v>
      </c>
      <c r="H57" s="163"/>
      <c r="I57" s="163">
        <f>SUM(I58:I65)</f>
        <v>0</v>
      </c>
      <c r="J57" s="163"/>
      <c r="K57" s="163">
        <f>SUM(K58:K65)</f>
        <v>0</v>
      </c>
      <c r="L57" s="163"/>
      <c r="M57" s="163">
        <f>SUM(M58:M65)</f>
        <v>0</v>
      </c>
      <c r="N57" s="162"/>
      <c r="O57" s="162">
        <f>SUM(O58:O65)</f>
        <v>0.05</v>
      </c>
      <c r="P57" s="162"/>
      <c r="Q57" s="162">
        <f>SUM(Q58:Q65)</f>
        <v>0</v>
      </c>
      <c r="R57" s="163"/>
      <c r="S57" s="163"/>
      <c r="T57" s="163"/>
      <c r="U57" s="163"/>
      <c r="V57" s="163">
        <f>SUM(V58:V65)</f>
        <v>8.9700000000000006</v>
      </c>
      <c r="W57" s="163"/>
      <c r="X57" s="163"/>
      <c r="AG57" t="s">
        <v>125</v>
      </c>
    </row>
    <row r="58" spans="1:60" ht="20.399999999999999" outlineLevel="1">
      <c r="A58" s="168">
        <v>24</v>
      </c>
      <c r="B58" s="169" t="s">
        <v>210</v>
      </c>
      <c r="C58" s="176" t="s">
        <v>211</v>
      </c>
      <c r="D58" s="170" t="s">
        <v>138</v>
      </c>
      <c r="E58" s="171">
        <v>15.548</v>
      </c>
      <c r="F58" s="172"/>
      <c r="G58" s="173">
        <f>ROUND(E58*F58,2)</f>
        <v>0</v>
      </c>
      <c r="H58" s="159"/>
      <c r="I58" s="158">
        <f>ROUND(E58*H58,2)</f>
        <v>0</v>
      </c>
      <c r="J58" s="159"/>
      <c r="K58" s="158">
        <f>ROUND(E58*J58,2)</f>
        <v>0</v>
      </c>
      <c r="L58" s="158">
        <v>15</v>
      </c>
      <c r="M58" s="158">
        <f>G58*(1+L58/100)</f>
        <v>0</v>
      </c>
      <c r="N58" s="157">
        <v>2.1000000000000001E-4</v>
      </c>
      <c r="O58" s="157">
        <f>ROUND(E58*N58,2)</f>
        <v>0</v>
      </c>
      <c r="P58" s="157">
        <v>0</v>
      </c>
      <c r="Q58" s="157">
        <f>ROUND(E58*P58,2)</f>
        <v>0</v>
      </c>
      <c r="R58" s="158"/>
      <c r="S58" s="158" t="s">
        <v>139</v>
      </c>
      <c r="T58" s="158" t="s">
        <v>139</v>
      </c>
      <c r="U58" s="158">
        <v>9.5000000000000001E-2</v>
      </c>
      <c r="V58" s="158">
        <f>ROUND(E58*U58,2)</f>
        <v>1.48</v>
      </c>
      <c r="W58" s="158"/>
      <c r="X58" s="158" t="s">
        <v>131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212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>
      <c r="A59" s="154"/>
      <c r="B59" s="155"/>
      <c r="C59" s="177" t="s">
        <v>304</v>
      </c>
      <c r="D59" s="160"/>
      <c r="E59" s="161">
        <v>12.843999999999999</v>
      </c>
      <c r="F59" s="158"/>
      <c r="G59" s="158"/>
      <c r="H59" s="158"/>
      <c r="I59" s="158"/>
      <c r="J59" s="158"/>
      <c r="K59" s="158"/>
      <c r="L59" s="158"/>
      <c r="M59" s="158"/>
      <c r="N59" s="157"/>
      <c r="O59" s="157"/>
      <c r="P59" s="157"/>
      <c r="Q59" s="157"/>
      <c r="R59" s="158"/>
      <c r="S59" s="158"/>
      <c r="T59" s="158"/>
      <c r="U59" s="158"/>
      <c r="V59" s="158"/>
      <c r="W59" s="158"/>
      <c r="X59" s="158"/>
      <c r="Y59" s="147"/>
      <c r="Z59" s="147"/>
      <c r="AA59" s="147"/>
      <c r="AB59" s="147"/>
      <c r="AC59" s="147"/>
      <c r="AD59" s="147"/>
      <c r="AE59" s="147"/>
      <c r="AF59" s="147"/>
      <c r="AG59" s="147" t="s">
        <v>141</v>
      </c>
      <c r="AH59" s="147">
        <v>5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>
      <c r="A60" s="154"/>
      <c r="B60" s="155"/>
      <c r="C60" s="177" t="s">
        <v>316</v>
      </c>
      <c r="D60" s="160"/>
      <c r="E60" s="161">
        <v>2.7040000000000002</v>
      </c>
      <c r="F60" s="158"/>
      <c r="G60" s="158"/>
      <c r="H60" s="158"/>
      <c r="I60" s="158"/>
      <c r="J60" s="158"/>
      <c r="K60" s="158"/>
      <c r="L60" s="158"/>
      <c r="M60" s="158"/>
      <c r="N60" s="157"/>
      <c r="O60" s="157"/>
      <c r="P60" s="157"/>
      <c r="Q60" s="157"/>
      <c r="R60" s="158"/>
      <c r="S60" s="158"/>
      <c r="T60" s="158"/>
      <c r="U60" s="158"/>
      <c r="V60" s="158"/>
      <c r="W60" s="158"/>
      <c r="X60" s="158"/>
      <c r="Y60" s="147"/>
      <c r="Z60" s="147"/>
      <c r="AA60" s="147"/>
      <c r="AB60" s="147"/>
      <c r="AC60" s="147"/>
      <c r="AD60" s="147"/>
      <c r="AE60" s="147"/>
      <c r="AF60" s="147"/>
      <c r="AG60" s="147" t="s">
        <v>141</v>
      </c>
      <c r="AH60" s="147">
        <v>5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ht="20.399999999999999" outlineLevel="1">
      <c r="A61" s="168">
        <v>25</v>
      </c>
      <c r="B61" s="169" t="s">
        <v>214</v>
      </c>
      <c r="C61" s="176" t="s">
        <v>215</v>
      </c>
      <c r="D61" s="170" t="s">
        <v>138</v>
      </c>
      <c r="E61" s="171">
        <v>15.548</v>
      </c>
      <c r="F61" s="172"/>
      <c r="G61" s="173">
        <f>ROUND(E61*F61,2)</f>
        <v>0</v>
      </c>
      <c r="H61" s="159"/>
      <c r="I61" s="158">
        <f>ROUND(E61*H61,2)</f>
        <v>0</v>
      </c>
      <c r="J61" s="159"/>
      <c r="K61" s="158">
        <f>ROUND(E61*J61,2)</f>
        <v>0</v>
      </c>
      <c r="L61" s="158">
        <v>15</v>
      </c>
      <c r="M61" s="158">
        <f>G61*(1+L61/100)</f>
        <v>0</v>
      </c>
      <c r="N61" s="157">
        <v>3.3999999999999998E-3</v>
      </c>
      <c r="O61" s="157">
        <f>ROUND(E61*N61,2)</f>
        <v>0.05</v>
      </c>
      <c r="P61" s="157">
        <v>0</v>
      </c>
      <c r="Q61" s="157">
        <f>ROUND(E61*P61,2)</f>
        <v>0</v>
      </c>
      <c r="R61" s="158"/>
      <c r="S61" s="158" t="s">
        <v>139</v>
      </c>
      <c r="T61" s="158" t="s">
        <v>139</v>
      </c>
      <c r="U61" s="158">
        <v>0.38500000000000001</v>
      </c>
      <c r="V61" s="158">
        <f>ROUND(E61*U61,2)</f>
        <v>5.99</v>
      </c>
      <c r="W61" s="158"/>
      <c r="X61" s="158" t="s">
        <v>131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212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>
      <c r="A62" s="154"/>
      <c r="B62" s="155"/>
      <c r="C62" s="177" t="s">
        <v>317</v>
      </c>
      <c r="D62" s="160"/>
      <c r="E62" s="161">
        <v>15.548</v>
      </c>
      <c r="F62" s="158"/>
      <c r="G62" s="158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47"/>
      <c r="Z62" s="147"/>
      <c r="AA62" s="147"/>
      <c r="AB62" s="147"/>
      <c r="AC62" s="147"/>
      <c r="AD62" s="147"/>
      <c r="AE62" s="147"/>
      <c r="AF62" s="147"/>
      <c r="AG62" s="147" t="s">
        <v>141</v>
      </c>
      <c r="AH62" s="147">
        <v>5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ht="20.399999999999999" outlineLevel="1">
      <c r="A63" s="168">
        <v>26</v>
      </c>
      <c r="B63" s="169" t="s">
        <v>217</v>
      </c>
      <c r="C63" s="176" t="s">
        <v>218</v>
      </c>
      <c r="D63" s="170" t="s">
        <v>144</v>
      </c>
      <c r="E63" s="171">
        <v>13.6</v>
      </c>
      <c r="F63" s="172"/>
      <c r="G63" s="173">
        <f>ROUND(E63*F63,2)</f>
        <v>0</v>
      </c>
      <c r="H63" s="159"/>
      <c r="I63" s="158">
        <f>ROUND(E63*H63,2)</f>
        <v>0</v>
      </c>
      <c r="J63" s="159"/>
      <c r="K63" s="158">
        <f>ROUND(E63*J63,2)</f>
        <v>0</v>
      </c>
      <c r="L63" s="158">
        <v>15</v>
      </c>
      <c r="M63" s="158">
        <f>G63*(1+L63/100)</f>
        <v>0</v>
      </c>
      <c r="N63" s="157">
        <v>2.9E-4</v>
      </c>
      <c r="O63" s="157">
        <f>ROUND(E63*N63,2)</f>
        <v>0</v>
      </c>
      <c r="P63" s="157">
        <v>0</v>
      </c>
      <c r="Q63" s="157">
        <f>ROUND(E63*P63,2)</f>
        <v>0</v>
      </c>
      <c r="R63" s="158"/>
      <c r="S63" s="158" t="s">
        <v>139</v>
      </c>
      <c r="T63" s="158" t="s">
        <v>139</v>
      </c>
      <c r="U63" s="158">
        <v>0.11</v>
      </c>
      <c r="V63" s="158">
        <f>ROUND(E63*U63,2)</f>
        <v>1.5</v>
      </c>
      <c r="W63" s="158"/>
      <c r="X63" s="158" t="s">
        <v>131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212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>
      <c r="A64" s="154"/>
      <c r="B64" s="155"/>
      <c r="C64" s="177" t="s">
        <v>318</v>
      </c>
      <c r="D64" s="160"/>
      <c r="E64" s="161">
        <v>13.6</v>
      </c>
      <c r="F64" s="158"/>
      <c r="G64" s="158"/>
      <c r="H64" s="158"/>
      <c r="I64" s="158"/>
      <c r="J64" s="158"/>
      <c r="K64" s="158"/>
      <c r="L64" s="158"/>
      <c r="M64" s="158"/>
      <c r="N64" s="157"/>
      <c r="O64" s="157"/>
      <c r="P64" s="157"/>
      <c r="Q64" s="157"/>
      <c r="R64" s="158"/>
      <c r="S64" s="158"/>
      <c r="T64" s="158"/>
      <c r="U64" s="158"/>
      <c r="V64" s="158"/>
      <c r="W64" s="158"/>
      <c r="X64" s="158"/>
      <c r="Y64" s="147"/>
      <c r="Z64" s="147"/>
      <c r="AA64" s="147"/>
      <c r="AB64" s="147"/>
      <c r="AC64" s="147"/>
      <c r="AD64" s="147"/>
      <c r="AE64" s="147"/>
      <c r="AF64" s="147"/>
      <c r="AG64" s="147" t="s">
        <v>141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>
      <c r="A65" s="154">
        <v>27</v>
      </c>
      <c r="B65" s="155" t="s">
        <v>220</v>
      </c>
      <c r="C65" s="178" t="s">
        <v>221</v>
      </c>
      <c r="D65" s="156" t="s">
        <v>0</v>
      </c>
      <c r="E65" s="174"/>
      <c r="F65" s="159"/>
      <c r="G65" s="158">
        <f>ROUND(E65*F65,2)</f>
        <v>0</v>
      </c>
      <c r="H65" s="159"/>
      <c r="I65" s="158">
        <f>ROUND(E65*H65,2)</f>
        <v>0</v>
      </c>
      <c r="J65" s="159"/>
      <c r="K65" s="158">
        <f>ROUND(E65*J65,2)</f>
        <v>0</v>
      </c>
      <c r="L65" s="158">
        <v>15</v>
      </c>
      <c r="M65" s="158">
        <f>G65*(1+L65/100)</f>
        <v>0</v>
      </c>
      <c r="N65" s="157">
        <v>0</v>
      </c>
      <c r="O65" s="157">
        <f>ROUND(E65*N65,2)</f>
        <v>0</v>
      </c>
      <c r="P65" s="157">
        <v>0</v>
      </c>
      <c r="Q65" s="157">
        <f>ROUND(E65*P65,2)</f>
        <v>0</v>
      </c>
      <c r="R65" s="158"/>
      <c r="S65" s="158" t="s">
        <v>139</v>
      </c>
      <c r="T65" s="158" t="s">
        <v>139</v>
      </c>
      <c r="U65" s="158">
        <v>0</v>
      </c>
      <c r="V65" s="158">
        <f>ROUND(E65*U65,2)</f>
        <v>0</v>
      </c>
      <c r="W65" s="158"/>
      <c r="X65" s="158" t="s">
        <v>208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209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>
      <c r="A66" s="150" t="s">
        <v>124</v>
      </c>
      <c r="B66" s="151" t="s">
        <v>86</v>
      </c>
      <c r="C66" s="175" t="s">
        <v>87</v>
      </c>
      <c r="D66" s="164"/>
      <c r="E66" s="165"/>
      <c r="F66" s="166"/>
      <c r="G66" s="167">
        <f>SUMIF(AG67:AG68,"&lt;&gt;NOR",G67:G68)</f>
        <v>0</v>
      </c>
      <c r="H66" s="163"/>
      <c r="I66" s="163">
        <f>SUM(I67:I68)</f>
        <v>0</v>
      </c>
      <c r="J66" s="163"/>
      <c r="K66" s="163">
        <f>SUM(K67:K68)</f>
        <v>0</v>
      </c>
      <c r="L66" s="163"/>
      <c r="M66" s="163">
        <f>SUM(M67:M68)</f>
        <v>0</v>
      </c>
      <c r="N66" s="162"/>
      <c r="O66" s="162">
        <f>SUM(O67:O68)</f>
        <v>0.1</v>
      </c>
      <c r="P66" s="162"/>
      <c r="Q66" s="162">
        <f>SUM(Q67:Q68)</f>
        <v>0</v>
      </c>
      <c r="R66" s="163"/>
      <c r="S66" s="163"/>
      <c r="T66" s="163"/>
      <c r="U66" s="163"/>
      <c r="V66" s="163">
        <f>SUM(V67:V68)</f>
        <v>22.34</v>
      </c>
      <c r="W66" s="163"/>
      <c r="X66" s="163"/>
      <c r="AG66" t="s">
        <v>125</v>
      </c>
    </row>
    <row r="67" spans="1:60" outlineLevel="1">
      <c r="A67" s="168">
        <v>28</v>
      </c>
      <c r="B67" s="169" t="s">
        <v>222</v>
      </c>
      <c r="C67" s="176" t="s">
        <v>223</v>
      </c>
      <c r="D67" s="170" t="s">
        <v>144</v>
      </c>
      <c r="E67" s="171">
        <v>28.72</v>
      </c>
      <c r="F67" s="172"/>
      <c r="G67" s="173">
        <f>ROUND(E67*F67,2)</f>
        <v>0</v>
      </c>
      <c r="H67" s="159"/>
      <c r="I67" s="158">
        <f>ROUND(E67*H67,2)</f>
        <v>0</v>
      </c>
      <c r="J67" s="159"/>
      <c r="K67" s="158">
        <f>ROUND(E67*J67,2)</f>
        <v>0</v>
      </c>
      <c r="L67" s="158">
        <v>15</v>
      </c>
      <c r="M67" s="158">
        <f>G67*(1+L67/100)</f>
        <v>0</v>
      </c>
      <c r="N67" s="157">
        <v>3.4199999999999999E-3</v>
      </c>
      <c r="O67" s="157">
        <f>ROUND(E67*N67,2)</f>
        <v>0.1</v>
      </c>
      <c r="P67" s="157">
        <v>0</v>
      </c>
      <c r="Q67" s="157">
        <f>ROUND(E67*P67,2)</f>
        <v>0</v>
      </c>
      <c r="R67" s="158"/>
      <c r="S67" s="158" t="s">
        <v>139</v>
      </c>
      <c r="T67" s="158" t="s">
        <v>139</v>
      </c>
      <c r="U67" s="158">
        <v>0.77788999999999997</v>
      </c>
      <c r="V67" s="158">
        <f>ROUND(E67*U67,2)</f>
        <v>22.34</v>
      </c>
      <c r="W67" s="158"/>
      <c r="X67" s="158" t="s">
        <v>186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187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>
      <c r="A68" s="154"/>
      <c r="B68" s="155"/>
      <c r="C68" s="177" t="s">
        <v>319</v>
      </c>
      <c r="D68" s="160"/>
      <c r="E68" s="161">
        <v>28.72</v>
      </c>
      <c r="F68" s="158"/>
      <c r="G68" s="158"/>
      <c r="H68" s="158"/>
      <c r="I68" s="158"/>
      <c r="J68" s="158"/>
      <c r="K68" s="158"/>
      <c r="L68" s="158"/>
      <c r="M68" s="158"/>
      <c r="N68" s="157"/>
      <c r="O68" s="157"/>
      <c r="P68" s="157"/>
      <c r="Q68" s="157"/>
      <c r="R68" s="158"/>
      <c r="S68" s="158"/>
      <c r="T68" s="158"/>
      <c r="U68" s="158"/>
      <c r="V68" s="158"/>
      <c r="W68" s="158"/>
      <c r="X68" s="158"/>
      <c r="Y68" s="147"/>
      <c r="Z68" s="147"/>
      <c r="AA68" s="147"/>
      <c r="AB68" s="147"/>
      <c r="AC68" s="147"/>
      <c r="AD68" s="147"/>
      <c r="AE68" s="147"/>
      <c r="AF68" s="147"/>
      <c r="AG68" s="147" t="s">
        <v>141</v>
      </c>
      <c r="AH68" s="147">
        <v>5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>
      <c r="A69" s="150" t="s">
        <v>124</v>
      </c>
      <c r="B69" s="151" t="s">
        <v>88</v>
      </c>
      <c r="C69" s="175" t="s">
        <v>89</v>
      </c>
      <c r="D69" s="164"/>
      <c r="E69" s="165"/>
      <c r="F69" s="166"/>
      <c r="G69" s="167">
        <f>SUMIF(AG70:AG72,"&lt;&gt;NOR",G70:G72)</f>
        <v>0</v>
      </c>
      <c r="H69" s="163"/>
      <c r="I69" s="163">
        <f>SUM(I70:I72)</f>
        <v>0</v>
      </c>
      <c r="J69" s="163"/>
      <c r="K69" s="163">
        <f>SUM(K70:K72)</f>
        <v>0</v>
      </c>
      <c r="L69" s="163"/>
      <c r="M69" s="163">
        <f>SUM(M70:M72)</f>
        <v>0</v>
      </c>
      <c r="N69" s="162"/>
      <c r="O69" s="162">
        <f>SUM(O70:O72)</f>
        <v>1.01</v>
      </c>
      <c r="P69" s="162"/>
      <c r="Q69" s="162">
        <f>SUM(Q70:Q72)</f>
        <v>0</v>
      </c>
      <c r="R69" s="163"/>
      <c r="S69" s="163"/>
      <c r="T69" s="163"/>
      <c r="U69" s="163"/>
      <c r="V69" s="163">
        <f>SUM(V70:V72)</f>
        <v>0</v>
      </c>
      <c r="W69" s="163"/>
      <c r="X69" s="163"/>
      <c r="AG69" t="s">
        <v>125</v>
      </c>
    </row>
    <row r="70" spans="1:60" ht="20.399999999999999" outlineLevel="1">
      <c r="A70" s="168">
        <v>29</v>
      </c>
      <c r="B70" s="169" t="s">
        <v>225</v>
      </c>
      <c r="C70" s="176" t="s">
        <v>226</v>
      </c>
      <c r="D70" s="170" t="s">
        <v>227</v>
      </c>
      <c r="E70" s="171">
        <v>28.72</v>
      </c>
      <c r="F70" s="172"/>
      <c r="G70" s="173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15</v>
      </c>
      <c r="M70" s="158">
        <f>G70*(1+L70/100)</f>
        <v>0</v>
      </c>
      <c r="N70" s="157">
        <v>3.5000000000000003E-2</v>
      </c>
      <c r="O70" s="157">
        <f>ROUND(E70*N70,2)</f>
        <v>1.01</v>
      </c>
      <c r="P70" s="157">
        <v>0</v>
      </c>
      <c r="Q70" s="157">
        <f>ROUND(E70*P70,2)</f>
        <v>0</v>
      </c>
      <c r="R70" s="158"/>
      <c r="S70" s="158" t="s">
        <v>129</v>
      </c>
      <c r="T70" s="158" t="s">
        <v>130</v>
      </c>
      <c r="U70" s="158">
        <v>0</v>
      </c>
      <c r="V70" s="158">
        <f>ROUND(E70*U70,2)</f>
        <v>0</v>
      </c>
      <c r="W70" s="158"/>
      <c r="X70" s="158" t="s">
        <v>131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132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>
      <c r="A71" s="154"/>
      <c r="B71" s="155"/>
      <c r="C71" s="177" t="s">
        <v>320</v>
      </c>
      <c r="D71" s="160"/>
      <c r="E71" s="161">
        <v>28.72</v>
      </c>
      <c r="F71" s="158"/>
      <c r="G71" s="158"/>
      <c r="H71" s="158"/>
      <c r="I71" s="158"/>
      <c r="J71" s="158"/>
      <c r="K71" s="158"/>
      <c r="L71" s="158"/>
      <c r="M71" s="158"/>
      <c r="N71" s="157"/>
      <c r="O71" s="157"/>
      <c r="P71" s="157"/>
      <c r="Q71" s="157"/>
      <c r="R71" s="158"/>
      <c r="S71" s="158"/>
      <c r="T71" s="158"/>
      <c r="U71" s="158"/>
      <c r="V71" s="158"/>
      <c r="W71" s="158"/>
      <c r="X71" s="158"/>
      <c r="Y71" s="147"/>
      <c r="Z71" s="147"/>
      <c r="AA71" s="147"/>
      <c r="AB71" s="147"/>
      <c r="AC71" s="147"/>
      <c r="AD71" s="147"/>
      <c r="AE71" s="147"/>
      <c r="AF71" s="147"/>
      <c r="AG71" s="147" t="s">
        <v>141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>
      <c r="A72" s="154">
        <v>30</v>
      </c>
      <c r="B72" s="155" t="s">
        <v>229</v>
      </c>
      <c r="C72" s="178" t="s">
        <v>230</v>
      </c>
      <c r="D72" s="156" t="s">
        <v>0</v>
      </c>
      <c r="E72" s="174"/>
      <c r="F72" s="159"/>
      <c r="G72" s="158">
        <f>ROUND(E72*F72,2)</f>
        <v>0</v>
      </c>
      <c r="H72" s="159"/>
      <c r="I72" s="158">
        <f>ROUND(E72*H72,2)</f>
        <v>0</v>
      </c>
      <c r="J72" s="159"/>
      <c r="K72" s="158">
        <f>ROUND(E72*J72,2)</f>
        <v>0</v>
      </c>
      <c r="L72" s="158">
        <v>15</v>
      </c>
      <c r="M72" s="158">
        <f>G72*(1+L72/100)</f>
        <v>0</v>
      </c>
      <c r="N72" s="157">
        <v>0</v>
      </c>
      <c r="O72" s="157">
        <f>ROUND(E72*N72,2)</f>
        <v>0</v>
      </c>
      <c r="P72" s="157">
        <v>0</v>
      </c>
      <c r="Q72" s="157">
        <f>ROUND(E72*P72,2)</f>
        <v>0</v>
      </c>
      <c r="R72" s="158"/>
      <c r="S72" s="158" t="s">
        <v>139</v>
      </c>
      <c r="T72" s="158" t="s">
        <v>139</v>
      </c>
      <c r="U72" s="158">
        <v>0</v>
      </c>
      <c r="V72" s="158">
        <f>ROUND(E72*U72,2)</f>
        <v>0</v>
      </c>
      <c r="W72" s="158"/>
      <c r="X72" s="158" t="s">
        <v>208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209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>
      <c r="A73" s="150" t="s">
        <v>124</v>
      </c>
      <c r="B73" s="151" t="s">
        <v>90</v>
      </c>
      <c r="C73" s="175" t="s">
        <v>91</v>
      </c>
      <c r="D73" s="164"/>
      <c r="E73" s="165"/>
      <c r="F73" s="166"/>
      <c r="G73" s="167">
        <f>SUMIF(AG74:AG90,"&lt;&gt;NOR",G74:G90)</f>
        <v>0</v>
      </c>
      <c r="H73" s="163"/>
      <c r="I73" s="163">
        <f>SUM(I74:I90)</f>
        <v>0</v>
      </c>
      <c r="J73" s="163"/>
      <c r="K73" s="163">
        <f>SUM(K74:K90)</f>
        <v>0</v>
      </c>
      <c r="L73" s="163"/>
      <c r="M73" s="163">
        <f>SUM(M74:M90)</f>
        <v>0</v>
      </c>
      <c r="N73" s="162"/>
      <c r="O73" s="162">
        <f>SUM(O74:O90)</f>
        <v>0.41</v>
      </c>
      <c r="P73" s="162"/>
      <c r="Q73" s="162">
        <f>SUM(Q74:Q90)</f>
        <v>0</v>
      </c>
      <c r="R73" s="163"/>
      <c r="S73" s="163"/>
      <c r="T73" s="163"/>
      <c r="U73" s="163"/>
      <c r="V73" s="163">
        <f>SUM(V74:V90)</f>
        <v>19.95</v>
      </c>
      <c r="W73" s="163"/>
      <c r="X73" s="163"/>
      <c r="AG73" t="s">
        <v>125</v>
      </c>
    </row>
    <row r="74" spans="1:60" ht="20.399999999999999" outlineLevel="1">
      <c r="A74" s="168">
        <v>31</v>
      </c>
      <c r="B74" s="169" t="s">
        <v>231</v>
      </c>
      <c r="C74" s="176" t="s">
        <v>232</v>
      </c>
      <c r="D74" s="170" t="s">
        <v>138</v>
      </c>
      <c r="E74" s="171">
        <v>15.548</v>
      </c>
      <c r="F74" s="172"/>
      <c r="G74" s="173">
        <f>ROUND(E74*F74,2)</f>
        <v>0</v>
      </c>
      <c r="H74" s="159"/>
      <c r="I74" s="158">
        <f>ROUND(E74*H74,2)</f>
        <v>0</v>
      </c>
      <c r="J74" s="159"/>
      <c r="K74" s="158">
        <f>ROUND(E74*J74,2)</f>
        <v>0</v>
      </c>
      <c r="L74" s="158">
        <v>15</v>
      </c>
      <c r="M74" s="158">
        <f>G74*(1+L74/100)</f>
        <v>0</v>
      </c>
      <c r="N74" s="157">
        <v>2.1000000000000001E-4</v>
      </c>
      <c r="O74" s="157">
        <f>ROUND(E74*N74,2)</f>
        <v>0</v>
      </c>
      <c r="P74" s="157">
        <v>0</v>
      </c>
      <c r="Q74" s="157">
        <f>ROUND(E74*P74,2)</f>
        <v>0</v>
      </c>
      <c r="R74" s="158"/>
      <c r="S74" s="158" t="s">
        <v>139</v>
      </c>
      <c r="T74" s="158" t="s">
        <v>139</v>
      </c>
      <c r="U74" s="158">
        <v>0.05</v>
      </c>
      <c r="V74" s="158">
        <f>ROUND(E74*U74,2)</f>
        <v>0.78</v>
      </c>
      <c r="W74" s="158"/>
      <c r="X74" s="158" t="s">
        <v>131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212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>
      <c r="A75" s="154"/>
      <c r="B75" s="155"/>
      <c r="C75" s="177" t="s">
        <v>304</v>
      </c>
      <c r="D75" s="160"/>
      <c r="E75" s="161">
        <v>12.843999999999999</v>
      </c>
      <c r="F75" s="158"/>
      <c r="G75" s="158"/>
      <c r="H75" s="158"/>
      <c r="I75" s="158"/>
      <c r="J75" s="158"/>
      <c r="K75" s="158"/>
      <c r="L75" s="158"/>
      <c r="M75" s="158"/>
      <c r="N75" s="157"/>
      <c r="O75" s="157"/>
      <c r="P75" s="157"/>
      <c r="Q75" s="157"/>
      <c r="R75" s="158"/>
      <c r="S75" s="158"/>
      <c r="T75" s="158"/>
      <c r="U75" s="158"/>
      <c r="V75" s="158"/>
      <c r="W75" s="158"/>
      <c r="X75" s="158"/>
      <c r="Y75" s="147"/>
      <c r="Z75" s="147"/>
      <c r="AA75" s="147"/>
      <c r="AB75" s="147"/>
      <c r="AC75" s="147"/>
      <c r="AD75" s="147"/>
      <c r="AE75" s="147"/>
      <c r="AF75" s="147"/>
      <c r="AG75" s="147" t="s">
        <v>141</v>
      </c>
      <c r="AH75" s="147">
        <v>5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>
      <c r="A76" s="154"/>
      <c r="B76" s="155"/>
      <c r="C76" s="177" t="s">
        <v>316</v>
      </c>
      <c r="D76" s="160"/>
      <c r="E76" s="161">
        <v>2.7040000000000002</v>
      </c>
      <c r="F76" s="158"/>
      <c r="G76" s="158"/>
      <c r="H76" s="158"/>
      <c r="I76" s="158"/>
      <c r="J76" s="158"/>
      <c r="K76" s="158"/>
      <c r="L76" s="158"/>
      <c r="M76" s="158"/>
      <c r="N76" s="157"/>
      <c r="O76" s="157"/>
      <c r="P76" s="157"/>
      <c r="Q76" s="157"/>
      <c r="R76" s="158"/>
      <c r="S76" s="158"/>
      <c r="T76" s="158"/>
      <c r="U76" s="158"/>
      <c r="V76" s="158"/>
      <c r="W76" s="158"/>
      <c r="X76" s="158"/>
      <c r="Y76" s="147"/>
      <c r="Z76" s="147"/>
      <c r="AA76" s="147"/>
      <c r="AB76" s="147"/>
      <c r="AC76" s="147"/>
      <c r="AD76" s="147"/>
      <c r="AE76" s="147"/>
      <c r="AF76" s="147"/>
      <c r="AG76" s="147" t="s">
        <v>141</v>
      </c>
      <c r="AH76" s="147">
        <v>5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0.399999999999999" outlineLevel="1">
      <c r="A77" s="168">
        <v>32</v>
      </c>
      <c r="B77" s="169" t="s">
        <v>233</v>
      </c>
      <c r="C77" s="176" t="s">
        <v>234</v>
      </c>
      <c r="D77" s="170" t="s">
        <v>144</v>
      </c>
      <c r="E77" s="171">
        <v>13.52</v>
      </c>
      <c r="F77" s="172"/>
      <c r="G77" s="173">
        <f>ROUND(E77*F77,2)</f>
        <v>0</v>
      </c>
      <c r="H77" s="159"/>
      <c r="I77" s="158">
        <f>ROUND(E77*H77,2)</f>
        <v>0</v>
      </c>
      <c r="J77" s="159"/>
      <c r="K77" s="158">
        <f>ROUND(E77*J77,2)</f>
        <v>0</v>
      </c>
      <c r="L77" s="158">
        <v>15</v>
      </c>
      <c r="M77" s="158">
        <f>G77*(1+L77/100)</f>
        <v>0</v>
      </c>
      <c r="N77" s="157">
        <v>4.0000000000000002E-4</v>
      </c>
      <c r="O77" s="157">
        <f>ROUND(E77*N77,2)</f>
        <v>0.01</v>
      </c>
      <c r="P77" s="157">
        <v>0</v>
      </c>
      <c r="Q77" s="157">
        <f>ROUND(E77*P77,2)</f>
        <v>0</v>
      </c>
      <c r="R77" s="158"/>
      <c r="S77" s="158" t="s">
        <v>139</v>
      </c>
      <c r="T77" s="158" t="s">
        <v>139</v>
      </c>
      <c r="U77" s="158">
        <v>0.23599999999999999</v>
      </c>
      <c r="V77" s="158">
        <f>ROUND(E77*U77,2)</f>
        <v>3.19</v>
      </c>
      <c r="W77" s="158"/>
      <c r="X77" s="158" t="s">
        <v>131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132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>
      <c r="A78" s="154"/>
      <c r="B78" s="155"/>
      <c r="C78" s="177" t="s">
        <v>321</v>
      </c>
      <c r="D78" s="160"/>
      <c r="E78" s="161">
        <v>13.52</v>
      </c>
      <c r="F78" s="158"/>
      <c r="G78" s="158"/>
      <c r="H78" s="158"/>
      <c r="I78" s="158"/>
      <c r="J78" s="158"/>
      <c r="K78" s="158"/>
      <c r="L78" s="158"/>
      <c r="M78" s="158"/>
      <c r="N78" s="157"/>
      <c r="O78" s="157"/>
      <c r="P78" s="157"/>
      <c r="Q78" s="157"/>
      <c r="R78" s="158"/>
      <c r="S78" s="158"/>
      <c r="T78" s="158"/>
      <c r="U78" s="158"/>
      <c r="V78" s="158"/>
      <c r="W78" s="158"/>
      <c r="X78" s="158"/>
      <c r="Y78" s="147"/>
      <c r="Z78" s="147"/>
      <c r="AA78" s="147"/>
      <c r="AB78" s="147"/>
      <c r="AC78" s="147"/>
      <c r="AD78" s="147"/>
      <c r="AE78" s="147"/>
      <c r="AF78" s="147"/>
      <c r="AG78" s="147" t="s">
        <v>141</v>
      </c>
      <c r="AH78" s="147">
        <v>5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>
      <c r="A79" s="168">
        <v>33</v>
      </c>
      <c r="B79" s="169" t="s">
        <v>236</v>
      </c>
      <c r="C79" s="176" t="s">
        <v>237</v>
      </c>
      <c r="D79" s="170" t="s">
        <v>144</v>
      </c>
      <c r="E79" s="171">
        <v>13.52</v>
      </c>
      <c r="F79" s="172"/>
      <c r="G79" s="173">
        <f>ROUND(E79*F79,2)</f>
        <v>0</v>
      </c>
      <c r="H79" s="159"/>
      <c r="I79" s="158">
        <f>ROUND(E79*H79,2)</f>
        <v>0</v>
      </c>
      <c r="J79" s="159"/>
      <c r="K79" s="158">
        <f>ROUND(E79*J79,2)</f>
        <v>0</v>
      </c>
      <c r="L79" s="158">
        <v>15</v>
      </c>
      <c r="M79" s="158">
        <f>G79*(1+L79/100)</f>
        <v>0</v>
      </c>
      <c r="N79" s="157">
        <v>0</v>
      </c>
      <c r="O79" s="157">
        <f>ROUND(E79*N79,2)</f>
        <v>0</v>
      </c>
      <c r="P79" s="157">
        <v>0</v>
      </c>
      <c r="Q79" s="157">
        <f>ROUND(E79*P79,2)</f>
        <v>0</v>
      </c>
      <c r="R79" s="158"/>
      <c r="S79" s="158" t="s">
        <v>139</v>
      </c>
      <c r="T79" s="158" t="s">
        <v>139</v>
      </c>
      <c r="U79" s="158">
        <v>0.154</v>
      </c>
      <c r="V79" s="158">
        <f>ROUND(E79*U79,2)</f>
        <v>2.08</v>
      </c>
      <c r="W79" s="158"/>
      <c r="X79" s="158" t="s">
        <v>131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132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>
      <c r="A80" s="154"/>
      <c r="B80" s="155"/>
      <c r="C80" s="177" t="s">
        <v>322</v>
      </c>
      <c r="D80" s="160"/>
      <c r="E80" s="161">
        <v>13.52</v>
      </c>
      <c r="F80" s="158"/>
      <c r="G80" s="158"/>
      <c r="H80" s="158"/>
      <c r="I80" s="158"/>
      <c r="J80" s="158"/>
      <c r="K80" s="158"/>
      <c r="L80" s="158"/>
      <c r="M80" s="158"/>
      <c r="N80" s="157"/>
      <c r="O80" s="157"/>
      <c r="P80" s="157"/>
      <c r="Q80" s="157"/>
      <c r="R80" s="158"/>
      <c r="S80" s="158"/>
      <c r="T80" s="158"/>
      <c r="U80" s="158"/>
      <c r="V80" s="158"/>
      <c r="W80" s="158"/>
      <c r="X80" s="158"/>
      <c r="Y80" s="147"/>
      <c r="Z80" s="147"/>
      <c r="AA80" s="147"/>
      <c r="AB80" s="147"/>
      <c r="AC80" s="147"/>
      <c r="AD80" s="147"/>
      <c r="AE80" s="147"/>
      <c r="AF80" s="147"/>
      <c r="AG80" s="147" t="s">
        <v>141</v>
      </c>
      <c r="AH80" s="147">
        <v>5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20.399999999999999" outlineLevel="1">
      <c r="A81" s="168">
        <v>34</v>
      </c>
      <c r="B81" s="169" t="s">
        <v>239</v>
      </c>
      <c r="C81" s="176" t="s">
        <v>240</v>
      </c>
      <c r="D81" s="170" t="s">
        <v>138</v>
      </c>
      <c r="E81" s="171">
        <v>12.843999999999999</v>
      </c>
      <c r="F81" s="172"/>
      <c r="G81" s="173">
        <f>ROUND(E81*F81,2)</f>
        <v>0</v>
      </c>
      <c r="H81" s="159"/>
      <c r="I81" s="158">
        <f>ROUND(E81*H81,2)</f>
        <v>0</v>
      </c>
      <c r="J81" s="159"/>
      <c r="K81" s="158">
        <f>ROUND(E81*J81,2)</f>
        <v>0</v>
      </c>
      <c r="L81" s="158">
        <v>15</v>
      </c>
      <c r="M81" s="158">
        <f>G81*(1+L81/100)</f>
        <v>0</v>
      </c>
      <c r="N81" s="157">
        <v>3.2599999999999999E-3</v>
      </c>
      <c r="O81" s="157">
        <f>ROUND(E81*N81,2)</f>
        <v>0.04</v>
      </c>
      <c r="P81" s="157">
        <v>0</v>
      </c>
      <c r="Q81" s="157">
        <f>ROUND(E81*P81,2)</f>
        <v>0</v>
      </c>
      <c r="R81" s="158"/>
      <c r="S81" s="158" t="s">
        <v>139</v>
      </c>
      <c r="T81" s="158" t="s">
        <v>139</v>
      </c>
      <c r="U81" s="158">
        <v>0.97799999999999998</v>
      </c>
      <c r="V81" s="158">
        <f>ROUND(E81*U81,2)</f>
        <v>12.56</v>
      </c>
      <c r="W81" s="158"/>
      <c r="X81" s="158" t="s">
        <v>131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212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>
      <c r="A82" s="154"/>
      <c r="B82" s="155"/>
      <c r="C82" s="177" t="s">
        <v>304</v>
      </c>
      <c r="D82" s="160"/>
      <c r="E82" s="161">
        <v>12.843999999999999</v>
      </c>
      <c r="F82" s="158"/>
      <c r="G82" s="158"/>
      <c r="H82" s="158"/>
      <c r="I82" s="158"/>
      <c r="J82" s="158"/>
      <c r="K82" s="158"/>
      <c r="L82" s="158"/>
      <c r="M82" s="158"/>
      <c r="N82" s="157"/>
      <c r="O82" s="157"/>
      <c r="P82" s="157"/>
      <c r="Q82" s="157"/>
      <c r="R82" s="158"/>
      <c r="S82" s="158"/>
      <c r="T82" s="158"/>
      <c r="U82" s="158"/>
      <c r="V82" s="158"/>
      <c r="W82" s="158"/>
      <c r="X82" s="158"/>
      <c r="Y82" s="147"/>
      <c r="Z82" s="147"/>
      <c r="AA82" s="147"/>
      <c r="AB82" s="147"/>
      <c r="AC82" s="147"/>
      <c r="AD82" s="147"/>
      <c r="AE82" s="147"/>
      <c r="AF82" s="147"/>
      <c r="AG82" s="147" t="s">
        <v>141</v>
      </c>
      <c r="AH82" s="147">
        <v>5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>
      <c r="A83" s="168">
        <v>35</v>
      </c>
      <c r="B83" s="169" t="s">
        <v>241</v>
      </c>
      <c r="C83" s="176" t="s">
        <v>242</v>
      </c>
      <c r="D83" s="170" t="s">
        <v>138</v>
      </c>
      <c r="E83" s="171">
        <v>12.843999999999999</v>
      </c>
      <c r="F83" s="172"/>
      <c r="G83" s="173">
        <f>ROUND(E83*F83,2)</f>
        <v>0</v>
      </c>
      <c r="H83" s="159"/>
      <c r="I83" s="158">
        <f>ROUND(E83*H83,2)</f>
        <v>0</v>
      </c>
      <c r="J83" s="159"/>
      <c r="K83" s="158">
        <f>ROUND(E83*J83,2)</f>
        <v>0</v>
      </c>
      <c r="L83" s="158">
        <v>15</v>
      </c>
      <c r="M83" s="158">
        <f>G83*(1+L83/100)</f>
        <v>0</v>
      </c>
      <c r="N83" s="157">
        <v>0</v>
      </c>
      <c r="O83" s="157">
        <f>ROUND(E83*N83,2)</f>
        <v>0</v>
      </c>
      <c r="P83" s="157">
        <v>0</v>
      </c>
      <c r="Q83" s="157">
        <f>ROUND(E83*P83,2)</f>
        <v>0</v>
      </c>
      <c r="R83" s="158"/>
      <c r="S83" s="158" t="s">
        <v>139</v>
      </c>
      <c r="T83" s="158" t="s">
        <v>139</v>
      </c>
      <c r="U83" s="158">
        <v>0.03</v>
      </c>
      <c r="V83" s="158">
        <f>ROUND(E83*U83,2)</f>
        <v>0.39</v>
      </c>
      <c r="W83" s="158"/>
      <c r="X83" s="158" t="s">
        <v>131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212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>
      <c r="A84" s="154"/>
      <c r="B84" s="155"/>
      <c r="C84" s="177" t="s">
        <v>323</v>
      </c>
      <c r="D84" s="160"/>
      <c r="E84" s="161">
        <v>12.843999999999999</v>
      </c>
      <c r="F84" s="158"/>
      <c r="G84" s="158"/>
      <c r="H84" s="158"/>
      <c r="I84" s="158"/>
      <c r="J84" s="158"/>
      <c r="K84" s="158"/>
      <c r="L84" s="158"/>
      <c r="M84" s="158"/>
      <c r="N84" s="157"/>
      <c r="O84" s="157"/>
      <c r="P84" s="157"/>
      <c r="Q84" s="157"/>
      <c r="R84" s="158"/>
      <c r="S84" s="158"/>
      <c r="T84" s="158"/>
      <c r="U84" s="158"/>
      <c r="V84" s="158"/>
      <c r="W84" s="158"/>
      <c r="X84" s="158"/>
      <c r="Y84" s="147"/>
      <c r="Z84" s="147"/>
      <c r="AA84" s="147"/>
      <c r="AB84" s="147"/>
      <c r="AC84" s="147"/>
      <c r="AD84" s="147"/>
      <c r="AE84" s="147"/>
      <c r="AF84" s="147"/>
      <c r="AG84" s="147" t="s">
        <v>141</v>
      </c>
      <c r="AH84" s="147">
        <v>5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>
      <c r="A85" s="168">
        <v>36</v>
      </c>
      <c r="B85" s="169" t="s">
        <v>244</v>
      </c>
      <c r="C85" s="176" t="s">
        <v>245</v>
      </c>
      <c r="D85" s="170" t="s">
        <v>144</v>
      </c>
      <c r="E85" s="171">
        <v>13.52</v>
      </c>
      <c r="F85" s="172"/>
      <c r="G85" s="173">
        <f>ROUND(E85*F85,2)</f>
        <v>0</v>
      </c>
      <c r="H85" s="159"/>
      <c r="I85" s="158">
        <f>ROUND(E85*H85,2)</f>
        <v>0</v>
      </c>
      <c r="J85" s="159"/>
      <c r="K85" s="158">
        <f>ROUND(E85*J85,2)</f>
        <v>0</v>
      </c>
      <c r="L85" s="158">
        <v>15</v>
      </c>
      <c r="M85" s="158">
        <f>G85*(1+L85/100)</f>
        <v>0</v>
      </c>
      <c r="N85" s="157">
        <v>4.0000000000000003E-5</v>
      </c>
      <c r="O85" s="157">
        <f>ROUND(E85*N85,2)</f>
        <v>0</v>
      </c>
      <c r="P85" s="157">
        <v>0</v>
      </c>
      <c r="Q85" s="157">
        <f>ROUND(E85*P85,2)</f>
        <v>0</v>
      </c>
      <c r="R85" s="158"/>
      <c r="S85" s="158" t="s">
        <v>139</v>
      </c>
      <c r="T85" s="158" t="s">
        <v>139</v>
      </c>
      <c r="U85" s="158">
        <v>7.0000000000000007E-2</v>
      </c>
      <c r="V85" s="158">
        <f>ROUND(E85*U85,2)</f>
        <v>0.95</v>
      </c>
      <c r="W85" s="158"/>
      <c r="X85" s="158" t="s">
        <v>131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212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>
      <c r="A86" s="154"/>
      <c r="B86" s="155"/>
      <c r="C86" s="177" t="s">
        <v>322</v>
      </c>
      <c r="D86" s="160"/>
      <c r="E86" s="161">
        <v>13.52</v>
      </c>
      <c r="F86" s="158"/>
      <c r="G86" s="158"/>
      <c r="H86" s="158"/>
      <c r="I86" s="158"/>
      <c r="J86" s="158"/>
      <c r="K86" s="158"/>
      <c r="L86" s="158"/>
      <c r="M86" s="158"/>
      <c r="N86" s="157"/>
      <c r="O86" s="157"/>
      <c r="P86" s="157"/>
      <c r="Q86" s="157"/>
      <c r="R86" s="158"/>
      <c r="S86" s="158"/>
      <c r="T86" s="158"/>
      <c r="U86" s="158"/>
      <c r="V86" s="158"/>
      <c r="W86" s="158"/>
      <c r="X86" s="158"/>
      <c r="Y86" s="147"/>
      <c r="Z86" s="147"/>
      <c r="AA86" s="147"/>
      <c r="AB86" s="147"/>
      <c r="AC86" s="147"/>
      <c r="AD86" s="147"/>
      <c r="AE86" s="147"/>
      <c r="AF86" s="147"/>
      <c r="AG86" s="147" t="s">
        <v>141</v>
      </c>
      <c r="AH86" s="147">
        <v>5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>
      <c r="A87" s="168">
        <v>37</v>
      </c>
      <c r="B87" s="169" t="s">
        <v>246</v>
      </c>
      <c r="C87" s="176" t="s">
        <v>247</v>
      </c>
      <c r="D87" s="170" t="s">
        <v>138</v>
      </c>
      <c r="E87" s="171">
        <v>18.59</v>
      </c>
      <c r="F87" s="172"/>
      <c r="G87" s="173">
        <f>ROUND(E87*F87,2)</f>
        <v>0</v>
      </c>
      <c r="H87" s="159"/>
      <c r="I87" s="158">
        <f>ROUND(E87*H87,2)</f>
        <v>0</v>
      </c>
      <c r="J87" s="159"/>
      <c r="K87" s="158">
        <f>ROUND(E87*J87,2)</f>
        <v>0</v>
      </c>
      <c r="L87" s="158">
        <v>15</v>
      </c>
      <c r="M87" s="158">
        <f>G87*(1+L87/100)</f>
        <v>0</v>
      </c>
      <c r="N87" s="157">
        <v>1.9199999999999998E-2</v>
      </c>
      <c r="O87" s="157">
        <f>ROUND(E87*N87,2)</f>
        <v>0.36</v>
      </c>
      <c r="P87" s="157">
        <v>0</v>
      </c>
      <c r="Q87" s="157">
        <f>ROUND(E87*P87,2)</f>
        <v>0</v>
      </c>
      <c r="R87" s="158" t="s">
        <v>248</v>
      </c>
      <c r="S87" s="158" t="s">
        <v>139</v>
      </c>
      <c r="T87" s="158" t="s">
        <v>139</v>
      </c>
      <c r="U87" s="158">
        <v>0</v>
      </c>
      <c r="V87" s="158">
        <f>ROUND(E87*U87,2)</f>
        <v>0</v>
      </c>
      <c r="W87" s="158"/>
      <c r="X87" s="158" t="s">
        <v>249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250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>
      <c r="A88" s="154"/>
      <c r="B88" s="155"/>
      <c r="C88" s="177" t="s">
        <v>324</v>
      </c>
      <c r="D88" s="160"/>
      <c r="E88" s="161">
        <v>4.4615999999999998</v>
      </c>
      <c r="F88" s="158"/>
      <c r="G88" s="158"/>
      <c r="H88" s="158"/>
      <c r="I88" s="158"/>
      <c r="J88" s="158"/>
      <c r="K88" s="158"/>
      <c r="L88" s="158"/>
      <c r="M88" s="158"/>
      <c r="N88" s="157"/>
      <c r="O88" s="157"/>
      <c r="P88" s="157"/>
      <c r="Q88" s="157"/>
      <c r="R88" s="158"/>
      <c r="S88" s="158"/>
      <c r="T88" s="158"/>
      <c r="U88" s="158"/>
      <c r="V88" s="158"/>
      <c r="W88" s="158"/>
      <c r="X88" s="158"/>
      <c r="Y88" s="147"/>
      <c r="Z88" s="147"/>
      <c r="AA88" s="147"/>
      <c r="AB88" s="147"/>
      <c r="AC88" s="147"/>
      <c r="AD88" s="147"/>
      <c r="AE88" s="147"/>
      <c r="AF88" s="147"/>
      <c r="AG88" s="147" t="s">
        <v>141</v>
      </c>
      <c r="AH88" s="147">
        <v>5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>
      <c r="A89" s="154"/>
      <c r="B89" s="155"/>
      <c r="C89" s="177" t="s">
        <v>325</v>
      </c>
      <c r="D89" s="160"/>
      <c r="E89" s="161">
        <v>14.128399999999999</v>
      </c>
      <c r="F89" s="158"/>
      <c r="G89" s="158"/>
      <c r="H89" s="158"/>
      <c r="I89" s="158"/>
      <c r="J89" s="158"/>
      <c r="K89" s="158"/>
      <c r="L89" s="158"/>
      <c r="M89" s="158"/>
      <c r="N89" s="157"/>
      <c r="O89" s="157"/>
      <c r="P89" s="157"/>
      <c r="Q89" s="157"/>
      <c r="R89" s="158"/>
      <c r="S89" s="158"/>
      <c r="T89" s="158"/>
      <c r="U89" s="158"/>
      <c r="V89" s="158"/>
      <c r="W89" s="158"/>
      <c r="X89" s="158"/>
      <c r="Y89" s="147"/>
      <c r="Z89" s="147"/>
      <c r="AA89" s="147"/>
      <c r="AB89" s="147"/>
      <c r="AC89" s="147"/>
      <c r="AD89" s="147"/>
      <c r="AE89" s="147"/>
      <c r="AF89" s="147"/>
      <c r="AG89" s="147" t="s">
        <v>141</v>
      </c>
      <c r="AH89" s="147">
        <v>5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>
      <c r="A90" s="154">
        <v>38</v>
      </c>
      <c r="B90" s="155" t="s">
        <v>253</v>
      </c>
      <c r="C90" s="178" t="s">
        <v>254</v>
      </c>
      <c r="D90" s="156" t="s">
        <v>0</v>
      </c>
      <c r="E90" s="174"/>
      <c r="F90" s="159"/>
      <c r="G90" s="158">
        <f>ROUND(E90*F90,2)</f>
        <v>0</v>
      </c>
      <c r="H90" s="159"/>
      <c r="I90" s="158">
        <f>ROUND(E90*H90,2)</f>
        <v>0</v>
      </c>
      <c r="J90" s="159"/>
      <c r="K90" s="158">
        <f>ROUND(E90*J90,2)</f>
        <v>0</v>
      </c>
      <c r="L90" s="158">
        <v>15</v>
      </c>
      <c r="M90" s="158">
        <f>G90*(1+L90/100)</f>
        <v>0</v>
      </c>
      <c r="N90" s="157">
        <v>0</v>
      </c>
      <c r="O90" s="157">
        <f>ROUND(E90*N90,2)</f>
        <v>0</v>
      </c>
      <c r="P90" s="157">
        <v>0</v>
      </c>
      <c r="Q90" s="157">
        <f>ROUND(E90*P90,2)</f>
        <v>0</v>
      </c>
      <c r="R90" s="158"/>
      <c r="S90" s="158" t="s">
        <v>139</v>
      </c>
      <c r="T90" s="158" t="s">
        <v>139</v>
      </c>
      <c r="U90" s="158">
        <v>0</v>
      </c>
      <c r="V90" s="158">
        <f>ROUND(E90*U90,2)</f>
        <v>0</v>
      </c>
      <c r="W90" s="158"/>
      <c r="X90" s="158" t="s">
        <v>208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209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>
      <c r="A91" s="150" t="s">
        <v>124</v>
      </c>
      <c r="B91" s="151" t="s">
        <v>94</v>
      </c>
      <c r="C91" s="175" t="s">
        <v>95</v>
      </c>
      <c r="D91" s="164"/>
      <c r="E91" s="165"/>
      <c r="F91" s="166"/>
      <c r="G91" s="167">
        <f>SUMIF(AG92:AG102,"&lt;&gt;NOR",G92:G102)</f>
        <v>0</v>
      </c>
      <c r="H91" s="163"/>
      <c r="I91" s="163">
        <f>SUM(I92:I102)</f>
        <v>0</v>
      </c>
      <c r="J91" s="163"/>
      <c r="K91" s="163">
        <f>SUM(K92:K102)</f>
        <v>0</v>
      </c>
      <c r="L91" s="163"/>
      <c r="M91" s="163">
        <f>SUM(M92:M102)</f>
        <v>0</v>
      </c>
      <c r="N91" s="162"/>
      <c r="O91" s="162">
        <f>SUM(O92:O102)</f>
        <v>0</v>
      </c>
      <c r="P91" s="162"/>
      <c r="Q91" s="162">
        <f>SUM(Q92:Q102)</f>
        <v>0</v>
      </c>
      <c r="R91" s="163"/>
      <c r="S91" s="163"/>
      <c r="T91" s="163"/>
      <c r="U91" s="163"/>
      <c r="V91" s="163">
        <f>SUM(V92:V102)</f>
        <v>20.150000000000006</v>
      </c>
      <c r="W91" s="163"/>
      <c r="X91" s="163"/>
      <c r="AG91" t="s">
        <v>125</v>
      </c>
    </row>
    <row r="92" spans="1:60" outlineLevel="1">
      <c r="A92" s="168">
        <v>39</v>
      </c>
      <c r="B92" s="169" t="s">
        <v>255</v>
      </c>
      <c r="C92" s="176" t="s">
        <v>256</v>
      </c>
      <c r="D92" s="170" t="s">
        <v>207</v>
      </c>
      <c r="E92" s="171">
        <v>4.34056</v>
      </c>
      <c r="F92" s="172"/>
      <c r="G92" s="173">
        <f t="shared" ref="G92:G102" si="0">ROUND(E92*F92,2)</f>
        <v>0</v>
      </c>
      <c r="H92" s="159"/>
      <c r="I92" s="158">
        <f t="shared" ref="I92:I102" si="1">ROUND(E92*H92,2)</f>
        <v>0</v>
      </c>
      <c r="J92" s="159"/>
      <c r="K92" s="158">
        <f t="shared" ref="K92:K102" si="2">ROUND(E92*J92,2)</f>
        <v>0</v>
      </c>
      <c r="L92" s="158">
        <v>15</v>
      </c>
      <c r="M92" s="158">
        <f t="shared" ref="M92:M102" si="3">G92*(1+L92/100)</f>
        <v>0</v>
      </c>
      <c r="N92" s="157">
        <v>0</v>
      </c>
      <c r="O92" s="157">
        <f t="shared" ref="O92:O102" si="4">ROUND(E92*N92,2)</f>
        <v>0</v>
      </c>
      <c r="P92" s="157">
        <v>0</v>
      </c>
      <c r="Q92" s="157">
        <f t="shared" ref="Q92:Q102" si="5">ROUND(E92*P92,2)</f>
        <v>0</v>
      </c>
      <c r="R92" s="158"/>
      <c r="S92" s="158" t="s">
        <v>139</v>
      </c>
      <c r="T92" s="158" t="s">
        <v>139</v>
      </c>
      <c r="U92" s="158">
        <v>2.0089999999999999</v>
      </c>
      <c r="V92" s="158">
        <f t="shared" ref="V92:V102" si="6">ROUND(E92*U92,2)</f>
        <v>8.7200000000000006</v>
      </c>
      <c r="W92" s="158"/>
      <c r="X92" s="158" t="s">
        <v>257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258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>
      <c r="A93" s="168">
        <v>40</v>
      </c>
      <c r="B93" s="169" t="s">
        <v>259</v>
      </c>
      <c r="C93" s="176" t="s">
        <v>260</v>
      </c>
      <c r="D93" s="170" t="s">
        <v>207</v>
      </c>
      <c r="E93" s="171">
        <v>2.17028</v>
      </c>
      <c r="F93" s="172"/>
      <c r="G93" s="173">
        <f t="shared" si="0"/>
        <v>0</v>
      </c>
      <c r="H93" s="159"/>
      <c r="I93" s="158">
        <f t="shared" si="1"/>
        <v>0</v>
      </c>
      <c r="J93" s="159"/>
      <c r="K93" s="158">
        <f t="shared" si="2"/>
        <v>0</v>
      </c>
      <c r="L93" s="158">
        <v>15</v>
      </c>
      <c r="M93" s="158">
        <f t="shared" si="3"/>
        <v>0</v>
      </c>
      <c r="N93" s="157">
        <v>0</v>
      </c>
      <c r="O93" s="157">
        <f t="shared" si="4"/>
        <v>0</v>
      </c>
      <c r="P93" s="157">
        <v>0</v>
      </c>
      <c r="Q93" s="157">
        <f t="shared" si="5"/>
        <v>0</v>
      </c>
      <c r="R93" s="158"/>
      <c r="S93" s="158" t="s">
        <v>139</v>
      </c>
      <c r="T93" s="158" t="s">
        <v>139</v>
      </c>
      <c r="U93" s="158">
        <v>0.95899999999999996</v>
      </c>
      <c r="V93" s="158">
        <f t="shared" si="6"/>
        <v>2.08</v>
      </c>
      <c r="W93" s="158"/>
      <c r="X93" s="158" t="s">
        <v>257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258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>
      <c r="A94" s="168">
        <v>41</v>
      </c>
      <c r="B94" s="169" t="s">
        <v>261</v>
      </c>
      <c r="C94" s="176" t="s">
        <v>262</v>
      </c>
      <c r="D94" s="170" t="s">
        <v>207</v>
      </c>
      <c r="E94" s="171">
        <v>4.34056</v>
      </c>
      <c r="F94" s="172"/>
      <c r="G94" s="173">
        <f t="shared" si="0"/>
        <v>0</v>
      </c>
      <c r="H94" s="159"/>
      <c r="I94" s="158">
        <f t="shared" si="1"/>
        <v>0</v>
      </c>
      <c r="J94" s="159"/>
      <c r="K94" s="158">
        <f t="shared" si="2"/>
        <v>0</v>
      </c>
      <c r="L94" s="158">
        <v>15</v>
      </c>
      <c r="M94" s="158">
        <f t="shared" si="3"/>
        <v>0</v>
      </c>
      <c r="N94" s="157">
        <v>0</v>
      </c>
      <c r="O94" s="157">
        <f t="shared" si="4"/>
        <v>0</v>
      </c>
      <c r="P94" s="157">
        <v>0</v>
      </c>
      <c r="Q94" s="157">
        <f t="shared" si="5"/>
        <v>0</v>
      </c>
      <c r="R94" s="158"/>
      <c r="S94" s="158" t="s">
        <v>139</v>
      </c>
      <c r="T94" s="158" t="s">
        <v>139</v>
      </c>
      <c r="U94" s="158">
        <v>0.94199999999999995</v>
      </c>
      <c r="V94" s="158">
        <f t="shared" si="6"/>
        <v>4.09</v>
      </c>
      <c r="W94" s="158"/>
      <c r="X94" s="158" t="s">
        <v>257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258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>
      <c r="A95" s="168">
        <v>42</v>
      </c>
      <c r="B95" s="169" t="s">
        <v>263</v>
      </c>
      <c r="C95" s="176" t="s">
        <v>264</v>
      </c>
      <c r="D95" s="170" t="s">
        <v>207</v>
      </c>
      <c r="E95" s="171">
        <v>21.702819999999999</v>
      </c>
      <c r="F95" s="172"/>
      <c r="G95" s="173">
        <f t="shared" si="0"/>
        <v>0</v>
      </c>
      <c r="H95" s="159"/>
      <c r="I95" s="158">
        <f t="shared" si="1"/>
        <v>0</v>
      </c>
      <c r="J95" s="159"/>
      <c r="K95" s="158">
        <f t="shared" si="2"/>
        <v>0</v>
      </c>
      <c r="L95" s="158">
        <v>15</v>
      </c>
      <c r="M95" s="158">
        <f t="shared" si="3"/>
        <v>0</v>
      </c>
      <c r="N95" s="157">
        <v>0</v>
      </c>
      <c r="O95" s="157">
        <f t="shared" si="4"/>
        <v>0</v>
      </c>
      <c r="P95" s="157">
        <v>0</v>
      </c>
      <c r="Q95" s="157">
        <f t="shared" si="5"/>
        <v>0</v>
      </c>
      <c r="R95" s="158"/>
      <c r="S95" s="158" t="s">
        <v>139</v>
      </c>
      <c r="T95" s="158" t="s">
        <v>139</v>
      </c>
      <c r="U95" s="158">
        <v>0.105</v>
      </c>
      <c r="V95" s="158">
        <f t="shared" si="6"/>
        <v>2.2799999999999998</v>
      </c>
      <c r="W95" s="158"/>
      <c r="X95" s="158" t="s">
        <v>257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258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>
      <c r="A96" s="168">
        <v>43</v>
      </c>
      <c r="B96" s="169" t="s">
        <v>265</v>
      </c>
      <c r="C96" s="176" t="s">
        <v>266</v>
      </c>
      <c r="D96" s="170" t="s">
        <v>207</v>
      </c>
      <c r="E96" s="171">
        <v>4.34056</v>
      </c>
      <c r="F96" s="172"/>
      <c r="G96" s="173">
        <f t="shared" si="0"/>
        <v>0</v>
      </c>
      <c r="H96" s="159"/>
      <c r="I96" s="158">
        <f t="shared" si="1"/>
        <v>0</v>
      </c>
      <c r="J96" s="159"/>
      <c r="K96" s="158">
        <f t="shared" si="2"/>
        <v>0</v>
      </c>
      <c r="L96" s="158">
        <v>15</v>
      </c>
      <c r="M96" s="158">
        <f t="shared" si="3"/>
        <v>0</v>
      </c>
      <c r="N96" s="157">
        <v>0</v>
      </c>
      <c r="O96" s="157">
        <f t="shared" si="4"/>
        <v>0</v>
      </c>
      <c r="P96" s="157">
        <v>0</v>
      </c>
      <c r="Q96" s="157">
        <f t="shared" si="5"/>
        <v>0</v>
      </c>
      <c r="R96" s="158"/>
      <c r="S96" s="158" t="s">
        <v>139</v>
      </c>
      <c r="T96" s="158" t="s">
        <v>139</v>
      </c>
      <c r="U96" s="158">
        <v>0.04</v>
      </c>
      <c r="V96" s="158">
        <f t="shared" si="6"/>
        <v>0.17</v>
      </c>
      <c r="W96" s="158"/>
      <c r="X96" s="158" t="s">
        <v>257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258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>
      <c r="A97" s="168">
        <v>44</v>
      </c>
      <c r="B97" s="169" t="s">
        <v>267</v>
      </c>
      <c r="C97" s="176" t="s">
        <v>268</v>
      </c>
      <c r="D97" s="170" t="s">
        <v>207</v>
      </c>
      <c r="E97" s="171">
        <v>60.767890000000001</v>
      </c>
      <c r="F97" s="172"/>
      <c r="G97" s="173">
        <f t="shared" si="0"/>
        <v>0</v>
      </c>
      <c r="H97" s="159"/>
      <c r="I97" s="158">
        <f t="shared" si="1"/>
        <v>0</v>
      </c>
      <c r="J97" s="159"/>
      <c r="K97" s="158">
        <f t="shared" si="2"/>
        <v>0</v>
      </c>
      <c r="L97" s="158">
        <v>15</v>
      </c>
      <c r="M97" s="158">
        <f t="shared" si="3"/>
        <v>0</v>
      </c>
      <c r="N97" s="157">
        <v>0</v>
      </c>
      <c r="O97" s="157">
        <f t="shared" si="4"/>
        <v>0</v>
      </c>
      <c r="P97" s="157">
        <v>0</v>
      </c>
      <c r="Q97" s="157">
        <f t="shared" si="5"/>
        <v>0</v>
      </c>
      <c r="R97" s="158"/>
      <c r="S97" s="158" t="s">
        <v>139</v>
      </c>
      <c r="T97" s="158" t="s">
        <v>139</v>
      </c>
      <c r="U97" s="158">
        <v>0</v>
      </c>
      <c r="V97" s="158">
        <f t="shared" si="6"/>
        <v>0</v>
      </c>
      <c r="W97" s="158"/>
      <c r="X97" s="158" t="s">
        <v>257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258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>
      <c r="A98" s="168">
        <v>45</v>
      </c>
      <c r="B98" s="169" t="s">
        <v>269</v>
      </c>
      <c r="C98" s="176" t="s">
        <v>270</v>
      </c>
      <c r="D98" s="170" t="s">
        <v>207</v>
      </c>
      <c r="E98" s="171">
        <v>4.34056</v>
      </c>
      <c r="F98" s="172"/>
      <c r="G98" s="173">
        <f t="shared" si="0"/>
        <v>0</v>
      </c>
      <c r="H98" s="159"/>
      <c r="I98" s="158">
        <f t="shared" si="1"/>
        <v>0</v>
      </c>
      <c r="J98" s="159"/>
      <c r="K98" s="158">
        <f t="shared" si="2"/>
        <v>0</v>
      </c>
      <c r="L98" s="158">
        <v>15</v>
      </c>
      <c r="M98" s="158">
        <f t="shared" si="3"/>
        <v>0</v>
      </c>
      <c r="N98" s="157">
        <v>0</v>
      </c>
      <c r="O98" s="157">
        <f t="shared" si="4"/>
        <v>0</v>
      </c>
      <c r="P98" s="157">
        <v>0</v>
      </c>
      <c r="Q98" s="157">
        <f t="shared" si="5"/>
        <v>0</v>
      </c>
      <c r="R98" s="158"/>
      <c r="S98" s="158" t="s">
        <v>139</v>
      </c>
      <c r="T98" s="158" t="s">
        <v>139</v>
      </c>
      <c r="U98" s="158">
        <v>0.64</v>
      </c>
      <c r="V98" s="158">
        <f t="shared" si="6"/>
        <v>2.78</v>
      </c>
      <c r="W98" s="158"/>
      <c r="X98" s="158" t="s">
        <v>257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258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>
      <c r="A99" s="168">
        <v>46</v>
      </c>
      <c r="B99" s="169" t="s">
        <v>271</v>
      </c>
      <c r="C99" s="176" t="s">
        <v>272</v>
      </c>
      <c r="D99" s="170" t="s">
        <v>207</v>
      </c>
      <c r="E99" s="171">
        <v>4.34056</v>
      </c>
      <c r="F99" s="172"/>
      <c r="G99" s="173">
        <f t="shared" si="0"/>
        <v>0</v>
      </c>
      <c r="H99" s="159"/>
      <c r="I99" s="158">
        <f t="shared" si="1"/>
        <v>0</v>
      </c>
      <c r="J99" s="159"/>
      <c r="K99" s="158">
        <f t="shared" si="2"/>
        <v>0</v>
      </c>
      <c r="L99" s="158">
        <v>15</v>
      </c>
      <c r="M99" s="158">
        <f t="shared" si="3"/>
        <v>0</v>
      </c>
      <c r="N99" s="157">
        <v>0</v>
      </c>
      <c r="O99" s="157">
        <f t="shared" si="4"/>
        <v>0</v>
      </c>
      <c r="P99" s="157">
        <v>0</v>
      </c>
      <c r="Q99" s="157">
        <f t="shared" si="5"/>
        <v>0</v>
      </c>
      <c r="R99" s="158"/>
      <c r="S99" s="158" t="s">
        <v>139</v>
      </c>
      <c r="T99" s="158" t="s">
        <v>139</v>
      </c>
      <c r="U99" s="158">
        <v>6.0000000000000001E-3</v>
      </c>
      <c r="V99" s="158">
        <f t="shared" si="6"/>
        <v>0.03</v>
      </c>
      <c r="W99" s="158"/>
      <c r="X99" s="158" t="s">
        <v>257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258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ht="20.399999999999999" outlineLevel="1">
      <c r="A100" s="168">
        <v>47</v>
      </c>
      <c r="B100" s="169" t="s">
        <v>273</v>
      </c>
      <c r="C100" s="176" t="s">
        <v>274</v>
      </c>
      <c r="D100" s="170" t="s">
        <v>207</v>
      </c>
      <c r="E100" s="171">
        <v>0.12501000000000001</v>
      </c>
      <c r="F100" s="172"/>
      <c r="G100" s="173">
        <f t="shared" si="0"/>
        <v>0</v>
      </c>
      <c r="H100" s="159"/>
      <c r="I100" s="158">
        <f t="shared" si="1"/>
        <v>0</v>
      </c>
      <c r="J100" s="159"/>
      <c r="K100" s="158">
        <f t="shared" si="2"/>
        <v>0</v>
      </c>
      <c r="L100" s="158">
        <v>15</v>
      </c>
      <c r="M100" s="158">
        <f t="shared" si="3"/>
        <v>0</v>
      </c>
      <c r="N100" s="157">
        <v>0</v>
      </c>
      <c r="O100" s="157">
        <f t="shared" si="4"/>
        <v>0</v>
      </c>
      <c r="P100" s="157">
        <v>0</v>
      </c>
      <c r="Q100" s="157">
        <f t="shared" si="5"/>
        <v>0</v>
      </c>
      <c r="R100" s="158"/>
      <c r="S100" s="158" t="s">
        <v>139</v>
      </c>
      <c r="T100" s="158" t="s">
        <v>139</v>
      </c>
      <c r="U100" s="158">
        <v>0</v>
      </c>
      <c r="V100" s="158">
        <f t="shared" si="6"/>
        <v>0</v>
      </c>
      <c r="W100" s="158"/>
      <c r="X100" s="158" t="s">
        <v>257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258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>
      <c r="A101" s="168">
        <v>48</v>
      </c>
      <c r="B101" s="169" t="s">
        <v>275</v>
      </c>
      <c r="C101" s="176" t="s">
        <v>276</v>
      </c>
      <c r="D101" s="170" t="s">
        <v>207</v>
      </c>
      <c r="E101" s="171">
        <v>0.64154</v>
      </c>
      <c r="F101" s="172"/>
      <c r="G101" s="173">
        <f t="shared" si="0"/>
        <v>0</v>
      </c>
      <c r="H101" s="159"/>
      <c r="I101" s="158">
        <f t="shared" si="1"/>
        <v>0</v>
      </c>
      <c r="J101" s="159"/>
      <c r="K101" s="158">
        <f t="shared" si="2"/>
        <v>0</v>
      </c>
      <c r="L101" s="158">
        <v>15</v>
      </c>
      <c r="M101" s="158">
        <f t="shared" si="3"/>
        <v>0</v>
      </c>
      <c r="N101" s="157">
        <v>0</v>
      </c>
      <c r="O101" s="157">
        <f t="shared" si="4"/>
        <v>0</v>
      </c>
      <c r="P101" s="157">
        <v>0</v>
      </c>
      <c r="Q101" s="157">
        <f t="shared" si="5"/>
        <v>0</v>
      </c>
      <c r="R101" s="158"/>
      <c r="S101" s="158" t="s">
        <v>129</v>
      </c>
      <c r="T101" s="158" t="s">
        <v>277</v>
      </c>
      <c r="U101" s="158">
        <v>0</v>
      </c>
      <c r="V101" s="158">
        <f t="shared" si="6"/>
        <v>0</v>
      </c>
      <c r="W101" s="158"/>
      <c r="X101" s="158" t="s">
        <v>257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258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20.399999999999999" outlineLevel="1">
      <c r="A102" s="168">
        <v>49</v>
      </c>
      <c r="B102" s="169" t="s">
        <v>278</v>
      </c>
      <c r="C102" s="176" t="s">
        <v>279</v>
      </c>
      <c r="D102" s="170" t="s">
        <v>207</v>
      </c>
      <c r="E102" s="171">
        <v>3.57402</v>
      </c>
      <c r="F102" s="172"/>
      <c r="G102" s="173">
        <f t="shared" si="0"/>
        <v>0</v>
      </c>
      <c r="H102" s="159"/>
      <c r="I102" s="158">
        <f t="shared" si="1"/>
        <v>0</v>
      </c>
      <c r="J102" s="159"/>
      <c r="K102" s="158">
        <f t="shared" si="2"/>
        <v>0</v>
      </c>
      <c r="L102" s="158">
        <v>15</v>
      </c>
      <c r="M102" s="158">
        <f t="shared" si="3"/>
        <v>0</v>
      </c>
      <c r="N102" s="157">
        <v>0</v>
      </c>
      <c r="O102" s="157">
        <f t="shared" si="4"/>
        <v>0</v>
      </c>
      <c r="P102" s="157">
        <v>0</v>
      </c>
      <c r="Q102" s="157">
        <f t="shared" si="5"/>
        <v>0</v>
      </c>
      <c r="R102" s="158"/>
      <c r="S102" s="158" t="s">
        <v>139</v>
      </c>
      <c r="T102" s="158" t="s">
        <v>139</v>
      </c>
      <c r="U102" s="158">
        <v>0</v>
      </c>
      <c r="V102" s="158">
        <f t="shared" si="6"/>
        <v>0</v>
      </c>
      <c r="W102" s="158"/>
      <c r="X102" s="158" t="s">
        <v>257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258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>
      <c r="A103" s="150" t="s">
        <v>124</v>
      </c>
      <c r="B103" s="151" t="s">
        <v>97</v>
      </c>
      <c r="C103" s="175" t="s">
        <v>29</v>
      </c>
      <c r="D103" s="164"/>
      <c r="E103" s="165"/>
      <c r="F103" s="166"/>
      <c r="G103" s="167">
        <f>SUMIF(AG104:AG110,"&lt;&gt;NOR",G104:G110)</f>
        <v>0</v>
      </c>
      <c r="H103" s="163"/>
      <c r="I103" s="163">
        <f>SUM(I104:I110)</f>
        <v>0</v>
      </c>
      <c r="J103" s="163"/>
      <c r="K103" s="163">
        <f>SUM(K104:K110)</f>
        <v>0</v>
      </c>
      <c r="L103" s="163"/>
      <c r="M103" s="163">
        <f>SUM(M104:M110)</f>
        <v>0</v>
      </c>
      <c r="N103" s="162"/>
      <c r="O103" s="162">
        <f>SUM(O104:O110)</f>
        <v>0</v>
      </c>
      <c r="P103" s="162"/>
      <c r="Q103" s="162">
        <f>SUM(Q104:Q110)</f>
        <v>0</v>
      </c>
      <c r="R103" s="163"/>
      <c r="S103" s="163"/>
      <c r="T103" s="163"/>
      <c r="U103" s="163"/>
      <c r="V103" s="163">
        <f>SUM(V104:V110)</f>
        <v>0</v>
      </c>
      <c r="W103" s="163"/>
      <c r="X103" s="163"/>
      <c r="AG103" t="s">
        <v>125</v>
      </c>
    </row>
    <row r="104" spans="1:60" outlineLevel="1">
      <c r="A104" s="168">
        <v>50</v>
      </c>
      <c r="B104" s="169" t="s">
        <v>280</v>
      </c>
      <c r="C104" s="176" t="s">
        <v>281</v>
      </c>
      <c r="D104" s="170" t="s">
        <v>282</v>
      </c>
      <c r="E104" s="171">
        <v>1</v>
      </c>
      <c r="F104" s="172"/>
      <c r="G104" s="173">
        <f t="shared" ref="G104:G110" si="7">ROUND(E104*F104,2)</f>
        <v>0</v>
      </c>
      <c r="H104" s="159"/>
      <c r="I104" s="158">
        <f t="shared" ref="I104:I110" si="8">ROUND(E104*H104,2)</f>
        <v>0</v>
      </c>
      <c r="J104" s="159"/>
      <c r="K104" s="158">
        <f t="shared" ref="K104:K110" si="9">ROUND(E104*J104,2)</f>
        <v>0</v>
      </c>
      <c r="L104" s="158">
        <v>15</v>
      </c>
      <c r="M104" s="158">
        <f t="shared" ref="M104:M110" si="10">G104*(1+L104/100)</f>
        <v>0</v>
      </c>
      <c r="N104" s="157">
        <v>0</v>
      </c>
      <c r="O104" s="157">
        <f t="shared" ref="O104:O110" si="11">ROUND(E104*N104,2)</f>
        <v>0</v>
      </c>
      <c r="P104" s="157">
        <v>0</v>
      </c>
      <c r="Q104" s="157">
        <f t="shared" ref="Q104:Q110" si="12">ROUND(E104*P104,2)</f>
        <v>0</v>
      </c>
      <c r="R104" s="158"/>
      <c r="S104" s="158" t="s">
        <v>129</v>
      </c>
      <c r="T104" s="158" t="s">
        <v>130</v>
      </c>
      <c r="U104" s="158">
        <v>0</v>
      </c>
      <c r="V104" s="158">
        <f t="shared" ref="V104:V110" si="13">ROUND(E104*U104,2)</f>
        <v>0</v>
      </c>
      <c r="W104" s="158"/>
      <c r="X104" s="158" t="s">
        <v>283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284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>
      <c r="A105" s="168">
        <v>51</v>
      </c>
      <c r="B105" s="169" t="s">
        <v>285</v>
      </c>
      <c r="C105" s="176" t="s">
        <v>286</v>
      </c>
      <c r="D105" s="170" t="s">
        <v>282</v>
      </c>
      <c r="E105" s="171">
        <v>0</v>
      </c>
      <c r="F105" s="172"/>
      <c r="G105" s="173">
        <f t="shared" si="7"/>
        <v>0</v>
      </c>
      <c r="H105" s="159"/>
      <c r="I105" s="158">
        <f t="shared" si="8"/>
        <v>0</v>
      </c>
      <c r="J105" s="159"/>
      <c r="K105" s="158">
        <f t="shared" si="9"/>
        <v>0</v>
      </c>
      <c r="L105" s="158">
        <v>15</v>
      </c>
      <c r="M105" s="158">
        <f t="shared" si="10"/>
        <v>0</v>
      </c>
      <c r="N105" s="157">
        <v>0</v>
      </c>
      <c r="O105" s="157">
        <f t="shared" si="11"/>
        <v>0</v>
      </c>
      <c r="P105" s="157">
        <v>0</v>
      </c>
      <c r="Q105" s="157">
        <f t="shared" si="12"/>
        <v>0</v>
      </c>
      <c r="R105" s="158"/>
      <c r="S105" s="158" t="s">
        <v>129</v>
      </c>
      <c r="T105" s="158" t="s">
        <v>130</v>
      </c>
      <c r="U105" s="158">
        <v>0</v>
      </c>
      <c r="V105" s="158">
        <f t="shared" si="13"/>
        <v>0</v>
      </c>
      <c r="W105" s="158"/>
      <c r="X105" s="158" t="s">
        <v>283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287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>
      <c r="A106" s="168">
        <v>52</v>
      </c>
      <c r="B106" s="169" t="s">
        <v>288</v>
      </c>
      <c r="C106" s="176" t="s">
        <v>289</v>
      </c>
      <c r="D106" s="170" t="s">
        <v>282</v>
      </c>
      <c r="E106" s="171">
        <v>0</v>
      </c>
      <c r="F106" s="172"/>
      <c r="G106" s="173">
        <f t="shared" si="7"/>
        <v>0</v>
      </c>
      <c r="H106" s="159"/>
      <c r="I106" s="158">
        <f t="shared" si="8"/>
        <v>0</v>
      </c>
      <c r="J106" s="159"/>
      <c r="K106" s="158">
        <f t="shared" si="9"/>
        <v>0</v>
      </c>
      <c r="L106" s="158">
        <v>15</v>
      </c>
      <c r="M106" s="158">
        <f t="shared" si="10"/>
        <v>0</v>
      </c>
      <c r="N106" s="157">
        <v>0</v>
      </c>
      <c r="O106" s="157">
        <f t="shared" si="11"/>
        <v>0</v>
      </c>
      <c r="P106" s="157">
        <v>0</v>
      </c>
      <c r="Q106" s="157">
        <f t="shared" si="12"/>
        <v>0</v>
      </c>
      <c r="R106" s="158"/>
      <c r="S106" s="158" t="s">
        <v>129</v>
      </c>
      <c r="T106" s="158" t="s">
        <v>130</v>
      </c>
      <c r="U106" s="158">
        <v>0</v>
      </c>
      <c r="V106" s="158">
        <f t="shared" si="13"/>
        <v>0</v>
      </c>
      <c r="W106" s="158"/>
      <c r="X106" s="158" t="s">
        <v>283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287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>
      <c r="A107" s="168">
        <v>53</v>
      </c>
      <c r="B107" s="169" t="s">
        <v>290</v>
      </c>
      <c r="C107" s="176" t="s">
        <v>291</v>
      </c>
      <c r="D107" s="170" t="s">
        <v>282</v>
      </c>
      <c r="E107" s="171">
        <v>1</v>
      </c>
      <c r="F107" s="172"/>
      <c r="G107" s="173">
        <f t="shared" si="7"/>
        <v>0</v>
      </c>
      <c r="H107" s="159"/>
      <c r="I107" s="158">
        <f t="shared" si="8"/>
        <v>0</v>
      </c>
      <c r="J107" s="159"/>
      <c r="K107" s="158">
        <f t="shared" si="9"/>
        <v>0</v>
      </c>
      <c r="L107" s="158">
        <v>15</v>
      </c>
      <c r="M107" s="158">
        <f t="shared" si="10"/>
        <v>0</v>
      </c>
      <c r="N107" s="157">
        <v>0</v>
      </c>
      <c r="O107" s="157">
        <f t="shared" si="11"/>
        <v>0</v>
      </c>
      <c r="P107" s="157">
        <v>0</v>
      </c>
      <c r="Q107" s="157">
        <f t="shared" si="12"/>
        <v>0</v>
      </c>
      <c r="R107" s="158"/>
      <c r="S107" s="158" t="s">
        <v>129</v>
      </c>
      <c r="T107" s="158" t="s">
        <v>130</v>
      </c>
      <c r="U107" s="158">
        <v>0</v>
      </c>
      <c r="V107" s="158">
        <f t="shared" si="13"/>
        <v>0</v>
      </c>
      <c r="W107" s="158"/>
      <c r="X107" s="158" t="s">
        <v>283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284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>
      <c r="A108" s="168">
        <v>54</v>
      </c>
      <c r="B108" s="169" t="s">
        <v>292</v>
      </c>
      <c r="C108" s="176" t="s">
        <v>293</v>
      </c>
      <c r="D108" s="170" t="s">
        <v>282</v>
      </c>
      <c r="E108" s="171">
        <v>1</v>
      </c>
      <c r="F108" s="172"/>
      <c r="G108" s="173">
        <f t="shared" si="7"/>
        <v>0</v>
      </c>
      <c r="H108" s="159"/>
      <c r="I108" s="158">
        <f t="shared" si="8"/>
        <v>0</v>
      </c>
      <c r="J108" s="159"/>
      <c r="K108" s="158">
        <f t="shared" si="9"/>
        <v>0</v>
      </c>
      <c r="L108" s="158">
        <v>15</v>
      </c>
      <c r="M108" s="158">
        <f t="shared" si="10"/>
        <v>0</v>
      </c>
      <c r="N108" s="157">
        <v>0</v>
      </c>
      <c r="O108" s="157">
        <f t="shared" si="11"/>
        <v>0</v>
      </c>
      <c r="P108" s="157">
        <v>0</v>
      </c>
      <c r="Q108" s="157">
        <f t="shared" si="12"/>
        <v>0</v>
      </c>
      <c r="R108" s="158"/>
      <c r="S108" s="158" t="s">
        <v>129</v>
      </c>
      <c r="T108" s="158" t="s">
        <v>130</v>
      </c>
      <c r="U108" s="158">
        <v>0</v>
      </c>
      <c r="V108" s="158">
        <f t="shared" si="13"/>
        <v>0</v>
      </c>
      <c r="W108" s="158"/>
      <c r="X108" s="158" t="s">
        <v>283</v>
      </c>
      <c r="Y108" s="147"/>
      <c r="Z108" s="147"/>
      <c r="AA108" s="147"/>
      <c r="AB108" s="147"/>
      <c r="AC108" s="147"/>
      <c r="AD108" s="147"/>
      <c r="AE108" s="147"/>
      <c r="AF108" s="147"/>
      <c r="AG108" s="147" t="s">
        <v>284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>
      <c r="A109" s="168">
        <v>55</v>
      </c>
      <c r="B109" s="169" t="s">
        <v>294</v>
      </c>
      <c r="C109" s="176" t="s">
        <v>295</v>
      </c>
      <c r="D109" s="170" t="s">
        <v>282</v>
      </c>
      <c r="E109" s="171">
        <v>0</v>
      </c>
      <c r="F109" s="172"/>
      <c r="G109" s="173">
        <f t="shared" si="7"/>
        <v>0</v>
      </c>
      <c r="H109" s="159"/>
      <c r="I109" s="158">
        <f t="shared" si="8"/>
        <v>0</v>
      </c>
      <c r="J109" s="159"/>
      <c r="K109" s="158">
        <f t="shared" si="9"/>
        <v>0</v>
      </c>
      <c r="L109" s="158">
        <v>15</v>
      </c>
      <c r="M109" s="158">
        <f t="shared" si="10"/>
        <v>0</v>
      </c>
      <c r="N109" s="157">
        <v>0</v>
      </c>
      <c r="O109" s="157">
        <f t="shared" si="11"/>
        <v>0</v>
      </c>
      <c r="P109" s="157">
        <v>0</v>
      </c>
      <c r="Q109" s="157">
        <f t="shared" si="12"/>
        <v>0</v>
      </c>
      <c r="R109" s="158"/>
      <c r="S109" s="158" t="s">
        <v>129</v>
      </c>
      <c r="T109" s="158" t="s">
        <v>130</v>
      </c>
      <c r="U109" s="158">
        <v>0</v>
      </c>
      <c r="V109" s="158">
        <f t="shared" si="13"/>
        <v>0</v>
      </c>
      <c r="W109" s="158"/>
      <c r="X109" s="158" t="s">
        <v>283</v>
      </c>
      <c r="Y109" s="147"/>
      <c r="Z109" s="147"/>
      <c r="AA109" s="147"/>
      <c r="AB109" s="147"/>
      <c r="AC109" s="147"/>
      <c r="AD109" s="147"/>
      <c r="AE109" s="147"/>
      <c r="AF109" s="147"/>
      <c r="AG109" s="147" t="s">
        <v>284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>
      <c r="A110" s="168">
        <v>56</v>
      </c>
      <c r="B110" s="169" t="s">
        <v>296</v>
      </c>
      <c r="C110" s="176" t="s">
        <v>297</v>
      </c>
      <c r="D110" s="170" t="s">
        <v>282</v>
      </c>
      <c r="E110" s="171">
        <v>1</v>
      </c>
      <c r="F110" s="172"/>
      <c r="G110" s="173">
        <f t="shared" si="7"/>
        <v>0</v>
      </c>
      <c r="H110" s="159"/>
      <c r="I110" s="158">
        <f t="shared" si="8"/>
        <v>0</v>
      </c>
      <c r="J110" s="159"/>
      <c r="K110" s="158">
        <f t="shared" si="9"/>
        <v>0</v>
      </c>
      <c r="L110" s="158">
        <v>15</v>
      </c>
      <c r="M110" s="158">
        <f t="shared" si="10"/>
        <v>0</v>
      </c>
      <c r="N110" s="157">
        <v>0</v>
      </c>
      <c r="O110" s="157">
        <f t="shared" si="11"/>
        <v>0</v>
      </c>
      <c r="P110" s="157">
        <v>0</v>
      </c>
      <c r="Q110" s="157">
        <f t="shared" si="12"/>
        <v>0</v>
      </c>
      <c r="R110" s="158"/>
      <c r="S110" s="158" t="s">
        <v>129</v>
      </c>
      <c r="T110" s="158" t="s">
        <v>130</v>
      </c>
      <c r="U110" s="158">
        <v>0</v>
      </c>
      <c r="V110" s="158">
        <f t="shared" si="13"/>
        <v>0</v>
      </c>
      <c r="W110" s="158"/>
      <c r="X110" s="158" t="s">
        <v>283</v>
      </c>
      <c r="Y110" s="147"/>
      <c r="Z110" s="147"/>
      <c r="AA110" s="147"/>
      <c r="AB110" s="147"/>
      <c r="AC110" s="147"/>
      <c r="AD110" s="147"/>
      <c r="AE110" s="147"/>
      <c r="AF110" s="147"/>
      <c r="AG110" s="147" t="s">
        <v>284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>
      <c r="A111" s="3"/>
      <c r="B111" s="4"/>
      <c r="C111" s="179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AE111">
        <v>15</v>
      </c>
      <c r="AF111">
        <v>21</v>
      </c>
      <c r="AG111" t="s">
        <v>111</v>
      </c>
    </row>
    <row r="112" spans="1:60">
      <c r="A112" s="150"/>
      <c r="B112" s="151" t="s">
        <v>31</v>
      </c>
      <c r="C112" s="175"/>
      <c r="D112" s="152"/>
      <c r="E112" s="153"/>
      <c r="F112" s="153"/>
      <c r="G112" s="167">
        <f>G8+G11+G35+G40+G49+G53+G55+G57+G66+G69+G73+G91+G103</f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AE112">
        <f>SUMIF(L7:L110,AE111,G7:G110)</f>
        <v>0</v>
      </c>
      <c r="AF112">
        <f>SUMIF(L7:L110,AF111,G7:G110)</f>
        <v>0</v>
      </c>
      <c r="AG112" t="s">
        <v>298</v>
      </c>
    </row>
    <row r="113" spans="1:33">
      <c r="A113" s="3"/>
      <c r="B113" s="4"/>
      <c r="C113" s="179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>
      <c r="A114" s="3"/>
      <c r="B114" s="4"/>
      <c r="C114" s="179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>
      <c r="A115" s="237" t="s">
        <v>299</v>
      </c>
      <c r="B115" s="237"/>
      <c r="C115" s="238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33">
      <c r="A116" s="239"/>
      <c r="B116" s="240"/>
      <c r="C116" s="241"/>
      <c r="D116" s="240"/>
      <c r="E116" s="240"/>
      <c r="F116" s="240"/>
      <c r="G116" s="24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AG116" t="s">
        <v>300</v>
      </c>
    </row>
    <row r="117" spans="1:33">
      <c r="A117" s="243"/>
      <c r="B117" s="244"/>
      <c r="C117" s="245"/>
      <c r="D117" s="244"/>
      <c r="E117" s="244"/>
      <c r="F117" s="244"/>
      <c r="G117" s="24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33">
      <c r="A118" s="243"/>
      <c r="B118" s="244"/>
      <c r="C118" s="245"/>
      <c r="D118" s="244"/>
      <c r="E118" s="244"/>
      <c r="F118" s="244"/>
      <c r="G118" s="24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33">
      <c r="A119" s="243"/>
      <c r="B119" s="244"/>
      <c r="C119" s="245"/>
      <c r="D119" s="244"/>
      <c r="E119" s="244"/>
      <c r="F119" s="244"/>
      <c r="G119" s="24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33">
      <c r="A120" s="247"/>
      <c r="B120" s="248"/>
      <c r="C120" s="249"/>
      <c r="D120" s="248"/>
      <c r="E120" s="248"/>
      <c r="F120" s="248"/>
      <c r="G120" s="25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33">
      <c r="A121" s="3"/>
      <c r="B121" s="4"/>
      <c r="C121" s="179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33">
      <c r="C122" s="180"/>
      <c r="D122" s="10"/>
      <c r="AG122" t="s">
        <v>301</v>
      </c>
    </row>
    <row r="123" spans="1:33">
      <c r="D123" s="10"/>
    </row>
    <row r="124" spans="1:33">
      <c r="D124" s="10"/>
    </row>
    <row r="125" spans="1:33">
      <c r="D125" s="10"/>
    </row>
    <row r="126" spans="1:33">
      <c r="D126" s="10"/>
    </row>
    <row r="127" spans="1:33">
      <c r="D127" s="10"/>
    </row>
    <row r="128" spans="1:33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6">
    <mergeCell ref="A115:C115"/>
    <mergeCell ref="A116:G120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portrait" r:id="rId1"/>
  <headerFooter alignWithMargins="0"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/>
  <cols>
    <col min="1" max="1" width="3.44140625" customWidth="1"/>
    <col min="2" max="2" width="12.5546875" style="122" customWidth="1"/>
    <col min="3" max="3" width="38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51" t="s">
        <v>7</v>
      </c>
      <c r="B1" s="251"/>
      <c r="C1" s="251"/>
      <c r="D1" s="251"/>
      <c r="E1" s="251"/>
      <c r="F1" s="251"/>
      <c r="G1" s="251"/>
      <c r="AG1" t="s">
        <v>99</v>
      </c>
    </row>
    <row r="2" spans="1:60" ht="24.9" customHeight="1">
      <c r="A2" s="140" t="s">
        <v>8</v>
      </c>
      <c r="B2" s="49" t="s">
        <v>44</v>
      </c>
      <c r="C2" s="252" t="s">
        <v>45</v>
      </c>
      <c r="D2" s="253"/>
      <c r="E2" s="253"/>
      <c r="F2" s="253"/>
      <c r="G2" s="254"/>
      <c r="AG2" t="s">
        <v>100</v>
      </c>
    </row>
    <row r="3" spans="1:60" ht="24.9" customHeight="1">
      <c r="A3" s="140" t="s">
        <v>9</v>
      </c>
      <c r="B3" s="49" t="s">
        <v>54</v>
      </c>
      <c r="C3" s="252" t="s">
        <v>55</v>
      </c>
      <c r="D3" s="253"/>
      <c r="E3" s="253"/>
      <c r="F3" s="253"/>
      <c r="G3" s="254"/>
      <c r="AC3" s="122" t="s">
        <v>100</v>
      </c>
      <c r="AG3" t="s">
        <v>101</v>
      </c>
    </row>
    <row r="4" spans="1:60" ht="24.9" customHeight="1">
      <c r="A4" s="141" t="s">
        <v>10</v>
      </c>
      <c r="B4" s="142" t="s">
        <v>44</v>
      </c>
      <c r="C4" s="255" t="s">
        <v>45</v>
      </c>
      <c r="D4" s="256"/>
      <c r="E4" s="256"/>
      <c r="F4" s="256"/>
      <c r="G4" s="257"/>
      <c r="AG4" t="s">
        <v>102</v>
      </c>
    </row>
    <row r="5" spans="1:60">
      <c r="D5" s="10"/>
    </row>
    <row r="6" spans="1:60" ht="39.6">
      <c r="A6" s="143" t="s">
        <v>103</v>
      </c>
      <c r="B6" s="145" t="s">
        <v>104</v>
      </c>
      <c r="C6" s="145" t="s">
        <v>105</v>
      </c>
      <c r="D6" s="144" t="s">
        <v>106</v>
      </c>
      <c r="E6" s="143" t="s">
        <v>107</v>
      </c>
      <c r="F6" s="143" t="s">
        <v>108</v>
      </c>
      <c r="G6" s="143" t="s">
        <v>31</v>
      </c>
      <c r="H6" s="146" t="s">
        <v>32</v>
      </c>
      <c r="I6" s="146" t="s">
        <v>109</v>
      </c>
      <c r="J6" s="146" t="s">
        <v>33</v>
      </c>
      <c r="K6" s="146" t="s">
        <v>110</v>
      </c>
      <c r="L6" s="146" t="s">
        <v>111</v>
      </c>
      <c r="M6" s="146" t="s">
        <v>112</v>
      </c>
      <c r="N6" s="146" t="s">
        <v>113</v>
      </c>
      <c r="O6" s="146" t="s">
        <v>114</v>
      </c>
      <c r="P6" s="146" t="s">
        <v>115</v>
      </c>
      <c r="Q6" s="146" t="s">
        <v>116</v>
      </c>
      <c r="R6" s="146" t="s">
        <v>117</v>
      </c>
      <c r="S6" s="146" t="s">
        <v>118</v>
      </c>
      <c r="T6" s="146" t="s">
        <v>119</v>
      </c>
      <c r="U6" s="146" t="s">
        <v>120</v>
      </c>
      <c r="V6" s="146" t="s">
        <v>121</v>
      </c>
      <c r="W6" s="146" t="s">
        <v>122</v>
      </c>
      <c r="X6" s="146" t="s">
        <v>123</v>
      </c>
    </row>
    <row r="7" spans="1:60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>
      <c r="A8" s="150" t="s">
        <v>124</v>
      </c>
      <c r="B8" s="151" t="s">
        <v>70</v>
      </c>
      <c r="C8" s="175" t="s">
        <v>71</v>
      </c>
      <c r="D8" s="164"/>
      <c r="E8" s="165"/>
      <c r="F8" s="166"/>
      <c r="G8" s="167">
        <f>SUMIF(AG9:AG10,"&lt;&gt;NOR",G9:G10)</f>
        <v>0</v>
      </c>
      <c r="H8" s="163"/>
      <c r="I8" s="163">
        <f>SUM(I9:I10)</f>
        <v>0</v>
      </c>
      <c r="J8" s="163"/>
      <c r="K8" s="163">
        <f>SUM(K9:K10)</f>
        <v>0</v>
      </c>
      <c r="L8" s="163"/>
      <c r="M8" s="163">
        <f>SUM(M9:M10)</f>
        <v>0</v>
      </c>
      <c r="N8" s="162"/>
      <c r="O8" s="162">
        <f>SUM(O9:O10)</f>
        <v>0</v>
      </c>
      <c r="P8" s="162"/>
      <c r="Q8" s="162">
        <f>SUM(Q9:Q10)</f>
        <v>0</v>
      </c>
      <c r="R8" s="163"/>
      <c r="S8" s="163"/>
      <c r="T8" s="163"/>
      <c r="U8" s="163"/>
      <c r="V8" s="163">
        <f>SUM(V9:V10)</f>
        <v>0</v>
      </c>
      <c r="W8" s="163"/>
      <c r="X8" s="163"/>
      <c r="AG8" t="s">
        <v>125</v>
      </c>
    </row>
    <row r="9" spans="1:60" outlineLevel="1">
      <c r="A9" s="168">
        <v>1</v>
      </c>
      <c r="B9" s="169" t="s">
        <v>126</v>
      </c>
      <c r="C9" s="176" t="s">
        <v>127</v>
      </c>
      <c r="D9" s="170" t="s">
        <v>128</v>
      </c>
      <c r="E9" s="171">
        <v>1</v>
      </c>
      <c r="F9" s="172"/>
      <c r="G9" s="173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15</v>
      </c>
      <c r="M9" s="158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8"/>
      <c r="S9" s="158" t="s">
        <v>129</v>
      </c>
      <c r="T9" s="158" t="s">
        <v>130</v>
      </c>
      <c r="U9" s="158">
        <v>0</v>
      </c>
      <c r="V9" s="158">
        <f>ROUND(E9*U9,2)</f>
        <v>0</v>
      </c>
      <c r="W9" s="158"/>
      <c r="X9" s="158" t="s">
        <v>131</v>
      </c>
      <c r="Y9" s="147"/>
      <c r="Z9" s="147"/>
      <c r="AA9" s="147"/>
      <c r="AB9" s="147"/>
      <c r="AC9" s="147"/>
      <c r="AD9" s="147"/>
      <c r="AE9" s="147"/>
      <c r="AF9" s="147"/>
      <c r="AG9" s="147" t="s">
        <v>132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>
      <c r="A10" s="168">
        <v>2</v>
      </c>
      <c r="B10" s="169" t="s">
        <v>133</v>
      </c>
      <c r="C10" s="176" t="s">
        <v>134</v>
      </c>
      <c r="D10" s="170" t="s">
        <v>128</v>
      </c>
      <c r="E10" s="171">
        <v>1</v>
      </c>
      <c r="F10" s="172"/>
      <c r="G10" s="173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15</v>
      </c>
      <c r="M10" s="158">
        <f>G10*(1+L10/100)</f>
        <v>0</v>
      </c>
      <c r="N10" s="157">
        <v>0</v>
      </c>
      <c r="O10" s="157">
        <f>ROUND(E10*N10,2)</f>
        <v>0</v>
      </c>
      <c r="P10" s="157">
        <v>0</v>
      </c>
      <c r="Q10" s="157">
        <f>ROUND(E10*P10,2)</f>
        <v>0</v>
      </c>
      <c r="R10" s="158"/>
      <c r="S10" s="158" t="s">
        <v>129</v>
      </c>
      <c r="T10" s="158" t="s">
        <v>130</v>
      </c>
      <c r="U10" s="158">
        <v>0</v>
      </c>
      <c r="V10" s="158">
        <f>ROUND(E10*U10,2)</f>
        <v>0</v>
      </c>
      <c r="W10" s="158"/>
      <c r="X10" s="158" t="s">
        <v>131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135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>
      <c r="A11" s="150" t="s">
        <v>124</v>
      </c>
      <c r="B11" s="151" t="s">
        <v>80</v>
      </c>
      <c r="C11" s="175" t="s">
        <v>81</v>
      </c>
      <c r="D11" s="164"/>
      <c r="E11" s="165"/>
      <c r="F11" s="166"/>
      <c r="G11" s="167">
        <f>SUMIF(AG12:AG34,"&lt;&gt;NOR",G12:G34)</f>
        <v>0</v>
      </c>
      <c r="H11" s="163"/>
      <c r="I11" s="163">
        <f>SUM(I12:I34)</f>
        <v>0</v>
      </c>
      <c r="J11" s="163"/>
      <c r="K11" s="163">
        <f>SUM(K12:K34)</f>
        <v>0</v>
      </c>
      <c r="L11" s="163"/>
      <c r="M11" s="163">
        <f>SUM(M12:M34)</f>
        <v>0</v>
      </c>
      <c r="N11" s="162"/>
      <c r="O11" s="162">
        <f>SUM(O12:O34)</f>
        <v>0</v>
      </c>
      <c r="P11" s="162"/>
      <c r="Q11" s="162">
        <f>SUM(Q12:Q34)</f>
        <v>0.67999999999999994</v>
      </c>
      <c r="R11" s="163"/>
      <c r="S11" s="163"/>
      <c r="T11" s="163"/>
      <c r="U11" s="163"/>
      <c r="V11" s="163">
        <f>SUM(V12:V34)</f>
        <v>15.939999999999998</v>
      </c>
      <c r="W11" s="163"/>
      <c r="X11" s="163"/>
      <c r="AG11" t="s">
        <v>125</v>
      </c>
    </row>
    <row r="12" spans="1:60" ht="20.399999999999999" outlineLevel="1">
      <c r="A12" s="168">
        <v>3</v>
      </c>
      <c r="B12" s="169" t="s">
        <v>136</v>
      </c>
      <c r="C12" s="176" t="s">
        <v>137</v>
      </c>
      <c r="D12" s="170" t="s">
        <v>138</v>
      </c>
      <c r="E12" s="171">
        <v>2.0994999999999999</v>
      </c>
      <c r="F12" s="172"/>
      <c r="G12" s="173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15</v>
      </c>
      <c r="M12" s="158">
        <f>G12*(1+L12/100)</f>
        <v>0</v>
      </c>
      <c r="N12" s="157">
        <v>0</v>
      </c>
      <c r="O12" s="157">
        <f>ROUND(E12*N12,2)</f>
        <v>0</v>
      </c>
      <c r="P12" s="157">
        <v>0.02</v>
      </c>
      <c r="Q12" s="157">
        <f>ROUND(E12*P12,2)</f>
        <v>0.04</v>
      </c>
      <c r="R12" s="158"/>
      <c r="S12" s="158" t="s">
        <v>139</v>
      </c>
      <c r="T12" s="158" t="s">
        <v>139</v>
      </c>
      <c r="U12" s="158">
        <v>0.23</v>
      </c>
      <c r="V12" s="158">
        <f>ROUND(E12*U12,2)</f>
        <v>0.48</v>
      </c>
      <c r="W12" s="158"/>
      <c r="X12" s="158" t="s">
        <v>131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132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>
      <c r="A13" s="154"/>
      <c r="B13" s="155"/>
      <c r="C13" s="177" t="s">
        <v>326</v>
      </c>
      <c r="D13" s="160"/>
      <c r="E13" s="161">
        <v>2.0994999999999999</v>
      </c>
      <c r="F13" s="158"/>
      <c r="G13" s="158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47"/>
      <c r="Z13" s="147"/>
      <c r="AA13" s="147"/>
      <c r="AB13" s="147"/>
      <c r="AC13" s="147"/>
      <c r="AD13" s="147"/>
      <c r="AE13" s="147"/>
      <c r="AF13" s="147"/>
      <c r="AG13" s="147" t="s">
        <v>141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>
      <c r="A14" s="168">
        <v>4</v>
      </c>
      <c r="B14" s="169" t="s">
        <v>142</v>
      </c>
      <c r="C14" s="176" t="s">
        <v>143</v>
      </c>
      <c r="D14" s="170" t="s">
        <v>144</v>
      </c>
      <c r="E14" s="171">
        <v>2.21</v>
      </c>
      <c r="F14" s="172"/>
      <c r="G14" s="173">
        <f>ROUND(E14*F14,2)</f>
        <v>0</v>
      </c>
      <c r="H14" s="159"/>
      <c r="I14" s="158">
        <f>ROUND(E14*H14,2)</f>
        <v>0</v>
      </c>
      <c r="J14" s="159"/>
      <c r="K14" s="158">
        <f>ROUND(E14*J14,2)</f>
        <v>0</v>
      </c>
      <c r="L14" s="158">
        <v>15</v>
      </c>
      <c r="M14" s="158">
        <f>G14*(1+L14/100)</f>
        <v>0</v>
      </c>
      <c r="N14" s="157">
        <v>0</v>
      </c>
      <c r="O14" s="157">
        <f>ROUND(E14*N14,2)</f>
        <v>0</v>
      </c>
      <c r="P14" s="157">
        <v>4.0000000000000002E-4</v>
      </c>
      <c r="Q14" s="157">
        <f>ROUND(E14*P14,2)</f>
        <v>0</v>
      </c>
      <c r="R14" s="158"/>
      <c r="S14" s="158" t="s">
        <v>139</v>
      </c>
      <c r="T14" s="158" t="s">
        <v>139</v>
      </c>
      <c r="U14" s="158">
        <v>7.0000000000000007E-2</v>
      </c>
      <c r="V14" s="158">
        <f>ROUND(E14*U14,2)</f>
        <v>0.15</v>
      </c>
      <c r="W14" s="158"/>
      <c r="X14" s="158" t="s">
        <v>131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132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>
      <c r="A15" s="154"/>
      <c r="B15" s="155"/>
      <c r="C15" s="177" t="s">
        <v>327</v>
      </c>
      <c r="D15" s="160"/>
      <c r="E15" s="161">
        <v>2.21</v>
      </c>
      <c r="F15" s="158"/>
      <c r="G15" s="158"/>
      <c r="H15" s="158"/>
      <c r="I15" s="158"/>
      <c r="J15" s="158"/>
      <c r="K15" s="158"/>
      <c r="L15" s="158"/>
      <c r="M15" s="158"/>
      <c r="N15" s="157"/>
      <c r="O15" s="157"/>
      <c r="P15" s="157"/>
      <c r="Q15" s="157"/>
      <c r="R15" s="158"/>
      <c r="S15" s="158"/>
      <c r="T15" s="158"/>
      <c r="U15" s="158"/>
      <c r="V15" s="158"/>
      <c r="W15" s="158"/>
      <c r="X15" s="158"/>
      <c r="Y15" s="147"/>
      <c r="Z15" s="147"/>
      <c r="AA15" s="147"/>
      <c r="AB15" s="147"/>
      <c r="AC15" s="147"/>
      <c r="AD15" s="147"/>
      <c r="AE15" s="147"/>
      <c r="AF15" s="147"/>
      <c r="AG15" s="147" t="s">
        <v>141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0.399999999999999" outlineLevel="1">
      <c r="A16" s="168">
        <v>5</v>
      </c>
      <c r="B16" s="169" t="s">
        <v>146</v>
      </c>
      <c r="C16" s="176" t="s">
        <v>147</v>
      </c>
      <c r="D16" s="170" t="s">
        <v>138</v>
      </c>
      <c r="E16" s="171">
        <v>2.0994999999999999</v>
      </c>
      <c r="F16" s="172"/>
      <c r="G16" s="173">
        <f>ROUND(E16*F16,2)</f>
        <v>0</v>
      </c>
      <c r="H16" s="159"/>
      <c r="I16" s="158">
        <f>ROUND(E16*H16,2)</f>
        <v>0</v>
      </c>
      <c r="J16" s="159"/>
      <c r="K16" s="158">
        <f>ROUND(E16*J16,2)</f>
        <v>0</v>
      </c>
      <c r="L16" s="158">
        <v>15</v>
      </c>
      <c r="M16" s="158">
        <f>G16*(1+L16/100)</f>
        <v>0</v>
      </c>
      <c r="N16" s="157">
        <v>0</v>
      </c>
      <c r="O16" s="157">
        <f>ROUND(E16*N16,2)</f>
        <v>0</v>
      </c>
      <c r="P16" s="157">
        <v>1.8E-3</v>
      </c>
      <c r="Q16" s="157">
        <f>ROUND(E16*P16,2)</f>
        <v>0</v>
      </c>
      <c r="R16" s="158"/>
      <c r="S16" s="158" t="s">
        <v>129</v>
      </c>
      <c r="T16" s="158" t="s">
        <v>148</v>
      </c>
      <c r="U16" s="158">
        <v>0.16500000000000001</v>
      </c>
      <c r="V16" s="158">
        <f>ROUND(E16*U16,2)</f>
        <v>0.35</v>
      </c>
      <c r="W16" s="158"/>
      <c r="X16" s="158" t="s">
        <v>131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132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>
      <c r="A17" s="154"/>
      <c r="B17" s="155"/>
      <c r="C17" s="177" t="s">
        <v>328</v>
      </c>
      <c r="D17" s="160"/>
      <c r="E17" s="161">
        <v>2.0994999999999999</v>
      </c>
      <c r="F17" s="158"/>
      <c r="G17" s="158"/>
      <c r="H17" s="158"/>
      <c r="I17" s="158"/>
      <c r="J17" s="158"/>
      <c r="K17" s="158"/>
      <c r="L17" s="158"/>
      <c r="M17" s="158"/>
      <c r="N17" s="157"/>
      <c r="O17" s="157"/>
      <c r="P17" s="157"/>
      <c r="Q17" s="157"/>
      <c r="R17" s="158"/>
      <c r="S17" s="158"/>
      <c r="T17" s="158"/>
      <c r="U17" s="158"/>
      <c r="V17" s="158"/>
      <c r="W17" s="158"/>
      <c r="X17" s="158"/>
      <c r="Y17" s="147"/>
      <c r="Z17" s="147"/>
      <c r="AA17" s="147"/>
      <c r="AB17" s="147"/>
      <c r="AC17" s="147"/>
      <c r="AD17" s="147"/>
      <c r="AE17" s="147"/>
      <c r="AF17" s="147"/>
      <c r="AG17" s="147" t="s">
        <v>141</v>
      </c>
      <c r="AH17" s="147">
        <v>5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0.399999999999999" outlineLevel="1">
      <c r="A18" s="168">
        <v>6</v>
      </c>
      <c r="B18" s="169" t="s">
        <v>150</v>
      </c>
      <c r="C18" s="176" t="s">
        <v>151</v>
      </c>
      <c r="D18" s="170" t="s">
        <v>152</v>
      </c>
      <c r="E18" s="171">
        <v>0.20995</v>
      </c>
      <c r="F18" s="172"/>
      <c r="G18" s="173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15</v>
      </c>
      <c r="M18" s="158">
        <f>G18*(1+L18/100)</f>
        <v>0</v>
      </c>
      <c r="N18" s="157">
        <v>0</v>
      </c>
      <c r="O18" s="157">
        <f>ROUND(E18*N18,2)</f>
        <v>0</v>
      </c>
      <c r="P18" s="157">
        <v>2.2000000000000002</v>
      </c>
      <c r="Q18" s="157">
        <f>ROUND(E18*P18,2)</f>
        <v>0.46</v>
      </c>
      <c r="R18" s="158"/>
      <c r="S18" s="158" t="s">
        <v>139</v>
      </c>
      <c r="T18" s="158" t="s">
        <v>139</v>
      </c>
      <c r="U18" s="158">
        <v>12.56</v>
      </c>
      <c r="V18" s="158">
        <f>ROUND(E18*U18,2)</f>
        <v>2.64</v>
      </c>
      <c r="W18" s="158"/>
      <c r="X18" s="158" t="s">
        <v>131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132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>
      <c r="A19" s="154"/>
      <c r="B19" s="155"/>
      <c r="C19" s="177" t="s">
        <v>329</v>
      </c>
      <c r="D19" s="160"/>
      <c r="E19" s="161">
        <v>0.20995</v>
      </c>
      <c r="F19" s="158"/>
      <c r="G19" s="158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47"/>
      <c r="Z19" s="147"/>
      <c r="AA19" s="147"/>
      <c r="AB19" s="147"/>
      <c r="AC19" s="147"/>
      <c r="AD19" s="147"/>
      <c r="AE19" s="147"/>
      <c r="AF19" s="147"/>
      <c r="AG19" s="147" t="s">
        <v>141</v>
      </c>
      <c r="AH19" s="147">
        <v>5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>
      <c r="A20" s="168">
        <v>7</v>
      </c>
      <c r="B20" s="169" t="s">
        <v>154</v>
      </c>
      <c r="C20" s="176" t="s">
        <v>155</v>
      </c>
      <c r="D20" s="170" t="s">
        <v>138</v>
      </c>
      <c r="E20" s="171">
        <v>2.0994999999999999</v>
      </c>
      <c r="F20" s="172"/>
      <c r="G20" s="173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15</v>
      </c>
      <c r="M20" s="158">
        <f>G20*(1+L20/100)</f>
        <v>0</v>
      </c>
      <c r="N20" s="157">
        <v>0</v>
      </c>
      <c r="O20" s="157">
        <f>ROUND(E20*N20,2)</f>
        <v>0</v>
      </c>
      <c r="P20" s="157">
        <v>9.7400000000000004E-3</v>
      </c>
      <c r="Q20" s="157">
        <f>ROUND(E20*P20,2)</f>
        <v>0.02</v>
      </c>
      <c r="R20" s="158"/>
      <c r="S20" s="158" t="s">
        <v>139</v>
      </c>
      <c r="T20" s="158" t="s">
        <v>139</v>
      </c>
      <c r="U20" s="158">
        <v>4.3999999999999997E-2</v>
      </c>
      <c r="V20" s="158">
        <f>ROUND(E20*U20,2)</f>
        <v>0.09</v>
      </c>
      <c r="W20" s="158"/>
      <c r="X20" s="158" t="s">
        <v>131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132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>
      <c r="A21" s="154"/>
      <c r="B21" s="155"/>
      <c r="C21" s="177" t="s">
        <v>328</v>
      </c>
      <c r="D21" s="160"/>
      <c r="E21" s="161">
        <v>2.0994999999999999</v>
      </c>
      <c r="F21" s="158"/>
      <c r="G21" s="158"/>
      <c r="H21" s="158"/>
      <c r="I21" s="158"/>
      <c r="J21" s="158"/>
      <c r="K21" s="158"/>
      <c r="L21" s="158"/>
      <c r="M21" s="158"/>
      <c r="N21" s="157"/>
      <c r="O21" s="157"/>
      <c r="P21" s="157"/>
      <c r="Q21" s="157"/>
      <c r="R21" s="158"/>
      <c r="S21" s="158"/>
      <c r="T21" s="158"/>
      <c r="U21" s="158"/>
      <c r="V21" s="158"/>
      <c r="W21" s="158"/>
      <c r="X21" s="158"/>
      <c r="Y21" s="147"/>
      <c r="Z21" s="147"/>
      <c r="AA21" s="147"/>
      <c r="AB21" s="147"/>
      <c r="AC21" s="147"/>
      <c r="AD21" s="147"/>
      <c r="AE21" s="147"/>
      <c r="AF21" s="147"/>
      <c r="AG21" s="147" t="s">
        <v>141</v>
      </c>
      <c r="AH21" s="147">
        <v>5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>
      <c r="A22" s="168">
        <v>8</v>
      </c>
      <c r="B22" s="169" t="s">
        <v>156</v>
      </c>
      <c r="C22" s="176" t="s">
        <v>157</v>
      </c>
      <c r="D22" s="170" t="s">
        <v>158</v>
      </c>
      <c r="E22" s="171">
        <v>11</v>
      </c>
      <c r="F22" s="172"/>
      <c r="G22" s="173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15</v>
      </c>
      <c r="M22" s="158">
        <f>G22*(1+L22/100)</f>
        <v>0</v>
      </c>
      <c r="N22" s="157">
        <v>0</v>
      </c>
      <c r="O22" s="157">
        <f>ROUND(E22*N22,2)</f>
        <v>0</v>
      </c>
      <c r="P22" s="157">
        <v>0</v>
      </c>
      <c r="Q22" s="157">
        <f>ROUND(E22*P22,2)</f>
        <v>0</v>
      </c>
      <c r="R22" s="158"/>
      <c r="S22" s="158" t="s">
        <v>139</v>
      </c>
      <c r="T22" s="158" t="s">
        <v>139</v>
      </c>
      <c r="U22" s="158">
        <v>0.29899999999999999</v>
      </c>
      <c r="V22" s="158">
        <f>ROUND(E22*U22,2)</f>
        <v>3.29</v>
      </c>
      <c r="W22" s="158"/>
      <c r="X22" s="158" t="s">
        <v>131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132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>
      <c r="A23" s="154"/>
      <c r="B23" s="155"/>
      <c r="C23" s="177" t="s">
        <v>159</v>
      </c>
      <c r="D23" s="160"/>
      <c r="E23" s="161"/>
      <c r="F23" s="158"/>
      <c r="G23" s="158"/>
      <c r="H23" s="158"/>
      <c r="I23" s="158"/>
      <c r="J23" s="158"/>
      <c r="K23" s="158"/>
      <c r="L23" s="158"/>
      <c r="M23" s="158"/>
      <c r="N23" s="157"/>
      <c r="O23" s="157"/>
      <c r="P23" s="157"/>
      <c r="Q23" s="157"/>
      <c r="R23" s="158"/>
      <c r="S23" s="158"/>
      <c r="T23" s="158"/>
      <c r="U23" s="158"/>
      <c r="V23" s="158"/>
      <c r="W23" s="158"/>
      <c r="X23" s="158"/>
      <c r="Y23" s="147"/>
      <c r="Z23" s="147"/>
      <c r="AA23" s="147"/>
      <c r="AB23" s="147"/>
      <c r="AC23" s="147"/>
      <c r="AD23" s="147"/>
      <c r="AE23" s="147"/>
      <c r="AF23" s="147"/>
      <c r="AG23" s="147" t="s">
        <v>141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>
      <c r="A24" s="154"/>
      <c r="B24" s="155"/>
      <c r="C24" s="177" t="s">
        <v>330</v>
      </c>
      <c r="D24" s="160"/>
      <c r="E24" s="161">
        <v>7</v>
      </c>
      <c r="F24" s="158"/>
      <c r="G24" s="158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47"/>
      <c r="Z24" s="147"/>
      <c r="AA24" s="147"/>
      <c r="AB24" s="147"/>
      <c r="AC24" s="147"/>
      <c r="AD24" s="147"/>
      <c r="AE24" s="147"/>
      <c r="AF24" s="147"/>
      <c r="AG24" s="147" t="s">
        <v>141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>
      <c r="A25" s="154"/>
      <c r="B25" s="155"/>
      <c r="C25" s="177" t="s">
        <v>331</v>
      </c>
      <c r="D25" s="160"/>
      <c r="E25" s="161">
        <v>4</v>
      </c>
      <c r="F25" s="158"/>
      <c r="G25" s="158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47"/>
      <c r="Z25" s="147"/>
      <c r="AA25" s="147"/>
      <c r="AB25" s="147"/>
      <c r="AC25" s="147"/>
      <c r="AD25" s="147"/>
      <c r="AE25" s="147"/>
      <c r="AF25" s="147"/>
      <c r="AG25" s="147" t="s">
        <v>141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>
      <c r="A26" s="168">
        <v>9</v>
      </c>
      <c r="B26" s="169" t="s">
        <v>162</v>
      </c>
      <c r="C26" s="176" t="s">
        <v>163</v>
      </c>
      <c r="D26" s="170" t="s">
        <v>164</v>
      </c>
      <c r="E26" s="171">
        <v>82.2</v>
      </c>
      <c r="F26" s="172"/>
      <c r="G26" s="173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15</v>
      </c>
      <c r="M26" s="158">
        <f>G26*(1+L26/100)</f>
        <v>0</v>
      </c>
      <c r="N26" s="157">
        <v>6.0000000000000002E-5</v>
      </c>
      <c r="O26" s="157">
        <f>ROUND(E26*N26,2)</f>
        <v>0</v>
      </c>
      <c r="P26" s="157">
        <v>1E-3</v>
      </c>
      <c r="Q26" s="157">
        <f>ROUND(E26*P26,2)</f>
        <v>0.08</v>
      </c>
      <c r="R26" s="158"/>
      <c r="S26" s="158" t="s">
        <v>139</v>
      </c>
      <c r="T26" s="158" t="s">
        <v>139</v>
      </c>
      <c r="U26" s="158">
        <v>9.7000000000000003E-2</v>
      </c>
      <c r="V26" s="158">
        <f>ROUND(E26*U26,2)</f>
        <v>7.97</v>
      </c>
      <c r="W26" s="158"/>
      <c r="X26" s="158" t="s">
        <v>131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132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>
      <c r="A27" s="154"/>
      <c r="B27" s="155"/>
      <c r="C27" s="177" t="s">
        <v>332</v>
      </c>
      <c r="D27" s="160"/>
      <c r="E27" s="161">
        <v>82.2</v>
      </c>
      <c r="F27" s="158"/>
      <c r="G27" s="158"/>
      <c r="H27" s="158"/>
      <c r="I27" s="158"/>
      <c r="J27" s="158"/>
      <c r="K27" s="158"/>
      <c r="L27" s="158"/>
      <c r="M27" s="158"/>
      <c r="N27" s="157"/>
      <c r="O27" s="157"/>
      <c r="P27" s="157"/>
      <c r="Q27" s="157"/>
      <c r="R27" s="158"/>
      <c r="S27" s="158"/>
      <c r="T27" s="158"/>
      <c r="U27" s="158"/>
      <c r="V27" s="158"/>
      <c r="W27" s="158"/>
      <c r="X27" s="158"/>
      <c r="Y27" s="147"/>
      <c r="Z27" s="147"/>
      <c r="AA27" s="147"/>
      <c r="AB27" s="147"/>
      <c r="AC27" s="147"/>
      <c r="AD27" s="147"/>
      <c r="AE27" s="147"/>
      <c r="AF27" s="147"/>
      <c r="AG27" s="147" t="s">
        <v>141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>
      <c r="A28" s="168">
        <v>10</v>
      </c>
      <c r="B28" s="169" t="s">
        <v>166</v>
      </c>
      <c r="C28" s="176" t="s">
        <v>167</v>
      </c>
      <c r="D28" s="170" t="s">
        <v>144</v>
      </c>
      <c r="E28" s="171">
        <v>4.1100000000000003</v>
      </c>
      <c r="F28" s="172"/>
      <c r="G28" s="173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15</v>
      </c>
      <c r="M28" s="158">
        <f>G28*(1+L28/100)</f>
        <v>0</v>
      </c>
      <c r="N28" s="157">
        <v>0</v>
      </c>
      <c r="O28" s="157">
        <f>ROUND(E28*N28,2)</f>
        <v>0</v>
      </c>
      <c r="P28" s="157">
        <v>2.3E-3</v>
      </c>
      <c r="Q28" s="157">
        <f>ROUND(E28*P28,2)</f>
        <v>0.01</v>
      </c>
      <c r="R28" s="158"/>
      <c r="S28" s="158" t="s">
        <v>139</v>
      </c>
      <c r="T28" s="158" t="s">
        <v>139</v>
      </c>
      <c r="U28" s="158">
        <v>0.10349999999999999</v>
      </c>
      <c r="V28" s="158">
        <f>ROUND(E28*U28,2)</f>
        <v>0.43</v>
      </c>
      <c r="W28" s="158"/>
      <c r="X28" s="158" t="s">
        <v>131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132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>
      <c r="A29" s="154"/>
      <c r="B29" s="155"/>
      <c r="C29" s="177" t="s">
        <v>333</v>
      </c>
      <c r="D29" s="160"/>
      <c r="E29" s="161">
        <v>4.1100000000000003</v>
      </c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47"/>
      <c r="Z29" s="147"/>
      <c r="AA29" s="147"/>
      <c r="AB29" s="147"/>
      <c r="AC29" s="147"/>
      <c r="AD29" s="147"/>
      <c r="AE29" s="147"/>
      <c r="AF29" s="147"/>
      <c r="AG29" s="147" t="s">
        <v>141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>
      <c r="A30" s="168">
        <v>11</v>
      </c>
      <c r="B30" s="169" t="s">
        <v>169</v>
      </c>
      <c r="C30" s="176" t="s">
        <v>170</v>
      </c>
      <c r="D30" s="170" t="s">
        <v>138</v>
      </c>
      <c r="E30" s="171">
        <v>2.9215</v>
      </c>
      <c r="F30" s="172"/>
      <c r="G30" s="173">
        <f>ROUND(E30*F30,2)</f>
        <v>0</v>
      </c>
      <c r="H30" s="159"/>
      <c r="I30" s="158">
        <f>ROUND(E30*H30,2)</f>
        <v>0</v>
      </c>
      <c r="J30" s="159"/>
      <c r="K30" s="158">
        <f>ROUND(E30*J30,2)</f>
        <v>0</v>
      </c>
      <c r="L30" s="158">
        <v>15</v>
      </c>
      <c r="M30" s="158">
        <f>G30*(1+L30/100)</f>
        <v>0</v>
      </c>
      <c r="N30" s="157">
        <v>0</v>
      </c>
      <c r="O30" s="157">
        <f>ROUND(E30*N30,2)</f>
        <v>0</v>
      </c>
      <c r="P30" s="157">
        <v>0.02</v>
      </c>
      <c r="Q30" s="157">
        <f>ROUND(E30*P30,2)</f>
        <v>0.06</v>
      </c>
      <c r="R30" s="158"/>
      <c r="S30" s="158" t="s">
        <v>129</v>
      </c>
      <c r="T30" s="158" t="s">
        <v>139</v>
      </c>
      <c r="U30" s="158">
        <v>0.17</v>
      </c>
      <c r="V30" s="158">
        <f>ROUND(E30*U30,2)</f>
        <v>0.5</v>
      </c>
      <c r="W30" s="158"/>
      <c r="X30" s="158" t="s">
        <v>131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132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>
      <c r="A31" s="154"/>
      <c r="B31" s="155"/>
      <c r="C31" s="177" t="s">
        <v>334</v>
      </c>
      <c r="D31" s="160"/>
      <c r="E31" s="161">
        <v>2.0994999999999999</v>
      </c>
      <c r="F31" s="158"/>
      <c r="G31" s="158"/>
      <c r="H31" s="158"/>
      <c r="I31" s="158"/>
      <c r="J31" s="158"/>
      <c r="K31" s="158"/>
      <c r="L31" s="158"/>
      <c r="M31" s="158"/>
      <c r="N31" s="157"/>
      <c r="O31" s="157"/>
      <c r="P31" s="157"/>
      <c r="Q31" s="157"/>
      <c r="R31" s="158"/>
      <c r="S31" s="158"/>
      <c r="T31" s="158"/>
      <c r="U31" s="158"/>
      <c r="V31" s="158"/>
      <c r="W31" s="158"/>
      <c r="X31" s="158"/>
      <c r="Y31" s="147"/>
      <c r="Z31" s="147"/>
      <c r="AA31" s="147"/>
      <c r="AB31" s="147"/>
      <c r="AC31" s="147"/>
      <c r="AD31" s="147"/>
      <c r="AE31" s="147"/>
      <c r="AF31" s="147"/>
      <c r="AG31" s="147" t="s">
        <v>141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>
      <c r="A32" s="154"/>
      <c r="B32" s="155"/>
      <c r="C32" s="177" t="s">
        <v>335</v>
      </c>
      <c r="D32" s="160"/>
      <c r="E32" s="161">
        <v>0.82199999999999995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7"/>
      <c r="Z32" s="147"/>
      <c r="AA32" s="147"/>
      <c r="AB32" s="147"/>
      <c r="AC32" s="147"/>
      <c r="AD32" s="147"/>
      <c r="AE32" s="147"/>
      <c r="AF32" s="147"/>
      <c r="AG32" s="147" t="s">
        <v>141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>
      <c r="A33" s="168">
        <v>12</v>
      </c>
      <c r="B33" s="169" t="s">
        <v>173</v>
      </c>
      <c r="C33" s="176" t="s">
        <v>174</v>
      </c>
      <c r="D33" s="170" t="s">
        <v>138</v>
      </c>
      <c r="E33" s="171">
        <v>0.72</v>
      </c>
      <c r="F33" s="172"/>
      <c r="G33" s="173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15</v>
      </c>
      <c r="M33" s="158">
        <f>G33*(1+L33/100)</f>
        <v>0</v>
      </c>
      <c r="N33" s="157">
        <v>0</v>
      </c>
      <c r="O33" s="157">
        <f>ROUND(E33*N33,2)</f>
        <v>0</v>
      </c>
      <c r="P33" s="157">
        <v>1.6E-2</v>
      </c>
      <c r="Q33" s="157">
        <f>ROUND(E33*P33,2)</f>
        <v>0.01</v>
      </c>
      <c r="R33" s="158"/>
      <c r="S33" s="158" t="s">
        <v>139</v>
      </c>
      <c r="T33" s="158" t="s">
        <v>139</v>
      </c>
      <c r="U33" s="158">
        <v>0.06</v>
      </c>
      <c r="V33" s="158">
        <f>ROUND(E33*U33,2)</f>
        <v>0.04</v>
      </c>
      <c r="W33" s="158"/>
      <c r="X33" s="158" t="s">
        <v>131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132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>
      <c r="A34" s="154"/>
      <c r="B34" s="155"/>
      <c r="C34" s="177" t="s">
        <v>336</v>
      </c>
      <c r="D34" s="160"/>
      <c r="E34" s="161">
        <v>0.72</v>
      </c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7"/>
      <c r="Q34" s="157"/>
      <c r="R34" s="158"/>
      <c r="S34" s="158"/>
      <c r="T34" s="158"/>
      <c r="U34" s="158"/>
      <c r="V34" s="158"/>
      <c r="W34" s="158"/>
      <c r="X34" s="158"/>
      <c r="Y34" s="147"/>
      <c r="Z34" s="147"/>
      <c r="AA34" s="147"/>
      <c r="AB34" s="147"/>
      <c r="AC34" s="147"/>
      <c r="AD34" s="147"/>
      <c r="AE34" s="147"/>
      <c r="AF34" s="147"/>
      <c r="AG34" s="147" t="s">
        <v>141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>
      <c r="A35" s="150" t="s">
        <v>124</v>
      </c>
      <c r="B35" s="151" t="s">
        <v>72</v>
      </c>
      <c r="C35" s="175" t="s">
        <v>73</v>
      </c>
      <c r="D35" s="164"/>
      <c r="E35" s="165"/>
      <c r="F35" s="166"/>
      <c r="G35" s="167">
        <f>SUMIF(AG36:AG39,"&lt;&gt;NOR",G36:G39)</f>
        <v>0</v>
      </c>
      <c r="H35" s="163"/>
      <c r="I35" s="163">
        <f>SUM(I36:I39)</f>
        <v>0</v>
      </c>
      <c r="J35" s="163"/>
      <c r="K35" s="163">
        <f>SUM(K36:K39)</f>
        <v>0</v>
      </c>
      <c r="L35" s="163"/>
      <c r="M35" s="163">
        <f>SUM(M36:M39)</f>
        <v>0</v>
      </c>
      <c r="N35" s="162"/>
      <c r="O35" s="162">
        <f>SUM(O36:O39)</f>
        <v>9.0000000000000011E-2</v>
      </c>
      <c r="P35" s="162"/>
      <c r="Q35" s="162">
        <f>SUM(Q36:Q39)</f>
        <v>0</v>
      </c>
      <c r="R35" s="163"/>
      <c r="S35" s="163"/>
      <c r="T35" s="163"/>
      <c r="U35" s="163"/>
      <c r="V35" s="163">
        <f>SUM(V36:V39)</f>
        <v>2.91</v>
      </c>
      <c r="W35" s="163"/>
      <c r="X35" s="163"/>
      <c r="AG35" t="s">
        <v>125</v>
      </c>
    </row>
    <row r="36" spans="1:60" outlineLevel="1">
      <c r="A36" s="168">
        <v>13</v>
      </c>
      <c r="B36" s="169" t="s">
        <v>176</v>
      </c>
      <c r="C36" s="176" t="s">
        <v>177</v>
      </c>
      <c r="D36" s="170" t="s">
        <v>138</v>
      </c>
      <c r="E36" s="171">
        <v>2.9215</v>
      </c>
      <c r="F36" s="172"/>
      <c r="G36" s="173">
        <f>ROUND(E36*F36,2)</f>
        <v>0</v>
      </c>
      <c r="H36" s="159"/>
      <c r="I36" s="158">
        <f>ROUND(E36*H36,2)</f>
        <v>0</v>
      </c>
      <c r="J36" s="159"/>
      <c r="K36" s="158">
        <f>ROUND(E36*J36,2)</f>
        <v>0</v>
      </c>
      <c r="L36" s="158">
        <v>15</v>
      </c>
      <c r="M36" s="158">
        <f>G36*(1+L36/100)</f>
        <v>0</v>
      </c>
      <c r="N36" s="157">
        <v>2.366E-2</v>
      </c>
      <c r="O36" s="157">
        <f>ROUND(E36*N36,2)</f>
        <v>7.0000000000000007E-2</v>
      </c>
      <c r="P36" s="157">
        <v>0</v>
      </c>
      <c r="Q36" s="157">
        <f>ROUND(E36*P36,2)</f>
        <v>0</v>
      </c>
      <c r="R36" s="158"/>
      <c r="S36" s="158" t="s">
        <v>139</v>
      </c>
      <c r="T36" s="158" t="s">
        <v>139</v>
      </c>
      <c r="U36" s="158">
        <v>0.85426999999999997</v>
      </c>
      <c r="V36" s="158">
        <f>ROUND(E36*U36,2)</f>
        <v>2.5</v>
      </c>
      <c r="W36" s="158"/>
      <c r="X36" s="158" t="s">
        <v>131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132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>
      <c r="A37" s="154"/>
      <c r="B37" s="155"/>
      <c r="C37" s="177" t="s">
        <v>337</v>
      </c>
      <c r="D37" s="160"/>
      <c r="E37" s="161">
        <v>2.9215</v>
      </c>
      <c r="F37" s="158"/>
      <c r="G37" s="158"/>
      <c r="H37" s="158"/>
      <c r="I37" s="158"/>
      <c r="J37" s="158"/>
      <c r="K37" s="158"/>
      <c r="L37" s="158"/>
      <c r="M37" s="158"/>
      <c r="N37" s="157"/>
      <c r="O37" s="157"/>
      <c r="P37" s="157"/>
      <c r="Q37" s="157"/>
      <c r="R37" s="158"/>
      <c r="S37" s="158"/>
      <c r="T37" s="158"/>
      <c r="U37" s="158"/>
      <c r="V37" s="158"/>
      <c r="W37" s="158"/>
      <c r="X37" s="158"/>
      <c r="Y37" s="147"/>
      <c r="Z37" s="147"/>
      <c r="AA37" s="147"/>
      <c r="AB37" s="147"/>
      <c r="AC37" s="147"/>
      <c r="AD37" s="147"/>
      <c r="AE37" s="147"/>
      <c r="AF37" s="147"/>
      <c r="AG37" s="147" t="s">
        <v>141</v>
      </c>
      <c r="AH37" s="147">
        <v>5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>
      <c r="A38" s="168">
        <v>14</v>
      </c>
      <c r="B38" s="169" t="s">
        <v>179</v>
      </c>
      <c r="C38" s="176" t="s">
        <v>180</v>
      </c>
      <c r="D38" s="170" t="s">
        <v>138</v>
      </c>
      <c r="E38" s="171">
        <v>0.72</v>
      </c>
      <c r="F38" s="172"/>
      <c r="G38" s="173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15</v>
      </c>
      <c r="M38" s="158">
        <f>G38*(1+L38/100)</f>
        <v>0</v>
      </c>
      <c r="N38" s="157">
        <v>2.3210000000000001E-2</v>
      </c>
      <c r="O38" s="157">
        <f>ROUND(E38*N38,2)</f>
        <v>0.02</v>
      </c>
      <c r="P38" s="157">
        <v>0</v>
      </c>
      <c r="Q38" s="157">
        <f>ROUND(E38*P38,2)</f>
        <v>0</v>
      </c>
      <c r="R38" s="158"/>
      <c r="S38" s="158" t="s">
        <v>139</v>
      </c>
      <c r="T38" s="158" t="s">
        <v>139</v>
      </c>
      <c r="U38" s="158">
        <v>0.56884000000000001</v>
      </c>
      <c r="V38" s="158">
        <f>ROUND(E38*U38,2)</f>
        <v>0.41</v>
      </c>
      <c r="W38" s="158"/>
      <c r="X38" s="158" t="s">
        <v>131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132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>
      <c r="A39" s="154"/>
      <c r="B39" s="155"/>
      <c r="C39" s="177" t="s">
        <v>338</v>
      </c>
      <c r="D39" s="160"/>
      <c r="E39" s="161">
        <v>0.72</v>
      </c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47"/>
      <c r="Z39" s="147"/>
      <c r="AA39" s="147"/>
      <c r="AB39" s="147"/>
      <c r="AC39" s="147"/>
      <c r="AD39" s="147"/>
      <c r="AE39" s="147"/>
      <c r="AF39" s="147"/>
      <c r="AG39" s="147" t="s">
        <v>141</v>
      </c>
      <c r="AH39" s="147">
        <v>5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>
      <c r="A40" s="150" t="s">
        <v>124</v>
      </c>
      <c r="B40" s="151" t="s">
        <v>74</v>
      </c>
      <c r="C40" s="175" t="s">
        <v>75</v>
      </c>
      <c r="D40" s="164"/>
      <c r="E40" s="165"/>
      <c r="F40" s="166"/>
      <c r="G40" s="167">
        <f>SUMIF(AG41:AG48,"&lt;&gt;NOR",G41:G48)</f>
        <v>0</v>
      </c>
      <c r="H40" s="163"/>
      <c r="I40" s="163">
        <f>SUM(I41:I48)</f>
        <v>0</v>
      </c>
      <c r="J40" s="163"/>
      <c r="K40" s="163">
        <f>SUM(K41:K48)</f>
        <v>0</v>
      </c>
      <c r="L40" s="163"/>
      <c r="M40" s="163">
        <f>SUM(M41:M48)</f>
        <v>0</v>
      </c>
      <c r="N40" s="162"/>
      <c r="O40" s="162">
        <f>SUM(O41:O48)</f>
        <v>0.45</v>
      </c>
      <c r="P40" s="162"/>
      <c r="Q40" s="162">
        <f>SUM(Q41:Q48)</f>
        <v>0</v>
      </c>
      <c r="R40" s="163"/>
      <c r="S40" s="163"/>
      <c r="T40" s="163"/>
      <c r="U40" s="163"/>
      <c r="V40" s="163">
        <f>SUM(V41:V48)</f>
        <v>2.33</v>
      </c>
      <c r="W40" s="163"/>
      <c r="X40" s="163"/>
      <c r="AG40" t="s">
        <v>125</v>
      </c>
    </row>
    <row r="41" spans="1:60" outlineLevel="1">
      <c r="A41" s="168">
        <v>15</v>
      </c>
      <c r="B41" s="169" t="s">
        <v>182</v>
      </c>
      <c r="C41" s="176" t="s">
        <v>183</v>
      </c>
      <c r="D41" s="170" t="s">
        <v>138</v>
      </c>
      <c r="E41" s="171">
        <v>2.0994999999999999</v>
      </c>
      <c r="F41" s="172"/>
      <c r="G41" s="173">
        <f>ROUND(E41*F41,2)</f>
        <v>0</v>
      </c>
      <c r="H41" s="159"/>
      <c r="I41" s="158">
        <f>ROUND(E41*H41,2)</f>
        <v>0</v>
      </c>
      <c r="J41" s="159"/>
      <c r="K41" s="158">
        <f>ROUND(E41*J41,2)</f>
        <v>0</v>
      </c>
      <c r="L41" s="158">
        <v>15</v>
      </c>
      <c r="M41" s="158">
        <f>G41*(1+L41/100)</f>
        <v>0</v>
      </c>
      <c r="N41" s="157">
        <v>1.094E-2</v>
      </c>
      <c r="O41" s="157">
        <f>ROUND(E41*N41,2)</f>
        <v>0.02</v>
      </c>
      <c r="P41" s="157">
        <v>0</v>
      </c>
      <c r="Q41" s="157">
        <f>ROUND(E41*P41,2)</f>
        <v>0</v>
      </c>
      <c r="R41" s="158"/>
      <c r="S41" s="158" t="s">
        <v>139</v>
      </c>
      <c r="T41" s="158" t="s">
        <v>139</v>
      </c>
      <c r="U41" s="158">
        <v>0.45</v>
      </c>
      <c r="V41" s="158">
        <f>ROUND(E41*U41,2)</f>
        <v>0.94</v>
      </c>
      <c r="W41" s="158"/>
      <c r="X41" s="158" t="s">
        <v>131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132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>
      <c r="A42" s="154"/>
      <c r="B42" s="155"/>
      <c r="C42" s="177" t="s">
        <v>328</v>
      </c>
      <c r="D42" s="160"/>
      <c r="E42" s="161">
        <v>2.0994999999999999</v>
      </c>
      <c r="F42" s="158"/>
      <c r="G42" s="158"/>
      <c r="H42" s="158"/>
      <c r="I42" s="158"/>
      <c r="J42" s="158"/>
      <c r="K42" s="158"/>
      <c r="L42" s="158"/>
      <c r="M42" s="158"/>
      <c r="N42" s="157"/>
      <c r="O42" s="157"/>
      <c r="P42" s="157"/>
      <c r="Q42" s="157"/>
      <c r="R42" s="158"/>
      <c r="S42" s="158"/>
      <c r="T42" s="158"/>
      <c r="U42" s="158"/>
      <c r="V42" s="158"/>
      <c r="W42" s="158"/>
      <c r="X42" s="158"/>
      <c r="Y42" s="147"/>
      <c r="Z42" s="147"/>
      <c r="AA42" s="147"/>
      <c r="AB42" s="147"/>
      <c r="AC42" s="147"/>
      <c r="AD42" s="147"/>
      <c r="AE42" s="147"/>
      <c r="AF42" s="147"/>
      <c r="AG42" s="147" t="s">
        <v>141</v>
      </c>
      <c r="AH42" s="147">
        <v>5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>
      <c r="A43" s="168">
        <v>16</v>
      </c>
      <c r="B43" s="169" t="s">
        <v>184</v>
      </c>
      <c r="C43" s="176" t="s">
        <v>185</v>
      </c>
      <c r="D43" s="170" t="s">
        <v>138</v>
      </c>
      <c r="E43" s="171">
        <v>2.0994999999999999</v>
      </c>
      <c r="F43" s="172"/>
      <c r="G43" s="173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15</v>
      </c>
      <c r="M43" s="158">
        <f>G43*(1+L43/100)</f>
        <v>0</v>
      </c>
      <c r="N43" s="157">
        <v>0.20200000000000001</v>
      </c>
      <c r="O43" s="157">
        <f>ROUND(E43*N43,2)</f>
        <v>0.42</v>
      </c>
      <c r="P43" s="157">
        <v>0</v>
      </c>
      <c r="Q43" s="157">
        <f>ROUND(E43*P43,2)</f>
        <v>0</v>
      </c>
      <c r="R43" s="158"/>
      <c r="S43" s="158" t="s">
        <v>139</v>
      </c>
      <c r="T43" s="158" t="s">
        <v>139</v>
      </c>
      <c r="U43" s="158">
        <v>0.42914999999999998</v>
      </c>
      <c r="V43" s="158">
        <f>ROUND(E43*U43,2)</f>
        <v>0.9</v>
      </c>
      <c r="W43" s="158"/>
      <c r="X43" s="158" t="s">
        <v>186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187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>
      <c r="A44" s="154"/>
      <c r="B44" s="155"/>
      <c r="C44" s="177" t="s">
        <v>339</v>
      </c>
      <c r="D44" s="160"/>
      <c r="E44" s="161">
        <v>2.0994999999999999</v>
      </c>
      <c r="F44" s="158"/>
      <c r="G44" s="158"/>
      <c r="H44" s="158"/>
      <c r="I44" s="158"/>
      <c r="J44" s="158"/>
      <c r="K44" s="158"/>
      <c r="L44" s="158"/>
      <c r="M44" s="158"/>
      <c r="N44" s="157"/>
      <c r="O44" s="157"/>
      <c r="P44" s="157"/>
      <c r="Q44" s="157"/>
      <c r="R44" s="158"/>
      <c r="S44" s="158"/>
      <c r="T44" s="158"/>
      <c r="U44" s="158"/>
      <c r="V44" s="158"/>
      <c r="W44" s="158"/>
      <c r="X44" s="158"/>
      <c r="Y44" s="147"/>
      <c r="Z44" s="147"/>
      <c r="AA44" s="147"/>
      <c r="AB44" s="147"/>
      <c r="AC44" s="147"/>
      <c r="AD44" s="147"/>
      <c r="AE44" s="147"/>
      <c r="AF44" s="147"/>
      <c r="AG44" s="147" t="s">
        <v>141</v>
      </c>
      <c r="AH44" s="147">
        <v>5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>
      <c r="A45" s="168">
        <v>17</v>
      </c>
      <c r="B45" s="169" t="s">
        <v>189</v>
      </c>
      <c r="C45" s="176" t="s">
        <v>190</v>
      </c>
      <c r="D45" s="170" t="s">
        <v>144</v>
      </c>
      <c r="E45" s="171">
        <v>0.4521</v>
      </c>
      <c r="F45" s="172"/>
      <c r="G45" s="173">
        <f>ROUND(E45*F45,2)</f>
        <v>0</v>
      </c>
      <c r="H45" s="159"/>
      <c r="I45" s="158">
        <f>ROUND(E45*H45,2)</f>
        <v>0</v>
      </c>
      <c r="J45" s="159"/>
      <c r="K45" s="158">
        <f>ROUND(E45*J45,2)</f>
        <v>0</v>
      </c>
      <c r="L45" s="158">
        <v>15</v>
      </c>
      <c r="M45" s="158">
        <f>G45*(1+L45/100)</f>
        <v>0</v>
      </c>
      <c r="N45" s="157">
        <v>3.0470000000000001E-2</v>
      </c>
      <c r="O45" s="157">
        <f>ROUND(E45*N45,2)</f>
        <v>0.01</v>
      </c>
      <c r="P45" s="157">
        <v>0</v>
      </c>
      <c r="Q45" s="157">
        <f>ROUND(E45*P45,2)</f>
        <v>0</v>
      </c>
      <c r="R45" s="158"/>
      <c r="S45" s="158" t="s">
        <v>139</v>
      </c>
      <c r="T45" s="158" t="s">
        <v>139</v>
      </c>
      <c r="U45" s="158">
        <v>0.87</v>
      </c>
      <c r="V45" s="158">
        <f>ROUND(E45*U45,2)</f>
        <v>0.39</v>
      </c>
      <c r="W45" s="158"/>
      <c r="X45" s="158" t="s">
        <v>131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132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>
      <c r="A46" s="154"/>
      <c r="B46" s="155"/>
      <c r="C46" s="177" t="s">
        <v>340</v>
      </c>
      <c r="D46" s="160"/>
      <c r="E46" s="161">
        <v>0.4521</v>
      </c>
      <c r="F46" s="158"/>
      <c r="G46" s="158"/>
      <c r="H46" s="158"/>
      <c r="I46" s="158"/>
      <c r="J46" s="158"/>
      <c r="K46" s="158"/>
      <c r="L46" s="158"/>
      <c r="M46" s="158"/>
      <c r="N46" s="157"/>
      <c r="O46" s="157"/>
      <c r="P46" s="157"/>
      <c r="Q46" s="157"/>
      <c r="R46" s="158"/>
      <c r="S46" s="158"/>
      <c r="T46" s="158"/>
      <c r="U46" s="158"/>
      <c r="V46" s="158"/>
      <c r="W46" s="158"/>
      <c r="X46" s="158"/>
      <c r="Y46" s="147"/>
      <c r="Z46" s="147"/>
      <c r="AA46" s="147"/>
      <c r="AB46" s="147"/>
      <c r="AC46" s="147"/>
      <c r="AD46" s="147"/>
      <c r="AE46" s="147"/>
      <c r="AF46" s="147"/>
      <c r="AG46" s="147" t="s">
        <v>141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>
      <c r="A47" s="168">
        <v>18</v>
      </c>
      <c r="B47" s="169" t="s">
        <v>192</v>
      </c>
      <c r="C47" s="176" t="s">
        <v>193</v>
      </c>
      <c r="D47" s="170" t="s">
        <v>144</v>
      </c>
      <c r="E47" s="171">
        <v>0.4521</v>
      </c>
      <c r="F47" s="172"/>
      <c r="G47" s="173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15</v>
      </c>
      <c r="M47" s="158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8"/>
      <c r="S47" s="158" t="s">
        <v>139</v>
      </c>
      <c r="T47" s="158" t="s">
        <v>139</v>
      </c>
      <c r="U47" s="158">
        <v>0.23200000000000001</v>
      </c>
      <c r="V47" s="158">
        <f>ROUND(E47*U47,2)</f>
        <v>0.1</v>
      </c>
      <c r="W47" s="158"/>
      <c r="X47" s="158" t="s">
        <v>131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132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>
      <c r="A48" s="154"/>
      <c r="B48" s="155"/>
      <c r="C48" s="177" t="s">
        <v>341</v>
      </c>
      <c r="D48" s="160"/>
      <c r="E48" s="161">
        <v>0.4521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47"/>
      <c r="Z48" s="147"/>
      <c r="AA48" s="147"/>
      <c r="AB48" s="147"/>
      <c r="AC48" s="147"/>
      <c r="AD48" s="147"/>
      <c r="AE48" s="147"/>
      <c r="AF48" s="147"/>
      <c r="AG48" s="147" t="s">
        <v>141</v>
      </c>
      <c r="AH48" s="147">
        <v>5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>
      <c r="A49" s="150" t="s">
        <v>124</v>
      </c>
      <c r="B49" s="151" t="s">
        <v>76</v>
      </c>
      <c r="C49" s="175" t="s">
        <v>77</v>
      </c>
      <c r="D49" s="164"/>
      <c r="E49" s="165"/>
      <c r="F49" s="166"/>
      <c r="G49" s="167">
        <f>SUMIF(AG50:AG52,"&lt;&gt;NOR",G50:G52)</f>
        <v>0</v>
      </c>
      <c r="H49" s="163"/>
      <c r="I49" s="163">
        <f>SUM(I50:I52)</f>
        <v>0</v>
      </c>
      <c r="J49" s="163"/>
      <c r="K49" s="163">
        <f>SUM(K50:K52)</f>
        <v>0</v>
      </c>
      <c r="L49" s="163"/>
      <c r="M49" s="163">
        <f>SUM(M50:M52)</f>
        <v>0</v>
      </c>
      <c r="N49" s="162"/>
      <c r="O49" s="162">
        <f>SUM(O50:O52)</f>
        <v>0</v>
      </c>
      <c r="P49" s="162"/>
      <c r="Q49" s="162">
        <f>SUM(Q50:Q52)</f>
        <v>0</v>
      </c>
      <c r="R49" s="163"/>
      <c r="S49" s="163"/>
      <c r="T49" s="163"/>
      <c r="U49" s="163"/>
      <c r="V49" s="163">
        <f>SUM(V50:V52)</f>
        <v>4.45</v>
      </c>
      <c r="W49" s="163"/>
      <c r="X49" s="163"/>
      <c r="AG49" t="s">
        <v>125</v>
      </c>
    </row>
    <row r="50" spans="1:60" ht="20.399999999999999" outlineLevel="1">
      <c r="A50" s="168">
        <v>19</v>
      </c>
      <c r="B50" s="169" t="s">
        <v>195</v>
      </c>
      <c r="C50" s="176" t="s">
        <v>196</v>
      </c>
      <c r="D50" s="170" t="s">
        <v>197</v>
      </c>
      <c r="E50" s="171">
        <v>1</v>
      </c>
      <c r="F50" s="172"/>
      <c r="G50" s="173">
        <f>ROUND(E50*F50,2)</f>
        <v>0</v>
      </c>
      <c r="H50" s="159"/>
      <c r="I50" s="158">
        <f>ROUND(E50*H50,2)</f>
        <v>0</v>
      </c>
      <c r="J50" s="159"/>
      <c r="K50" s="158">
        <f>ROUND(E50*J50,2)</f>
        <v>0</v>
      </c>
      <c r="L50" s="158">
        <v>15</v>
      </c>
      <c r="M50" s="158">
        <f>G50*(1+L50/100)</f>
        <v>0</v>
      </c>
      <c r="N50" s="157">
        <v>0</v>
      </c>
      <c r="O50" s="157">
        <f>ROUND(E50*N50,2)</f>
        <v>0</v>
      </c>
      <c r="P50" s="157">
        <v>0</v>
      </c>
      <c r="Q50" s="157">
        <f>ROUND(E50*P50,2)</f>
        <v>0</v>
      </c>
      <c r="R50" s="158"/>
      <c r="S50" s="158" t="s">
        <v>139</v>
      </c>
      <c r="T50" s="158" t="s">
        <v>139</v>
      </c>
      <c r="U50" s="158">
        <v>2.46</v>
      </c>
      <c r="V50" s="158">
        <f>ROUND(E50*U50,2)</f>
        <v>2.46</v>
      </c>
      <c r="W50" s="158"/>
      <c r="X50" s="158" t="s">
        <v>131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132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ht="20.399999999999999" outlineLevel="1">
      <c r="A51" s="168">
        <v>20</v>
      </c>
      <c r="B51" s="169" t="s">
        <v>198</v>
      </c>
      <c r="C51" s="176" t="s">
        <v>199</v>
      </c>
      <c r="D51" s="170" t="s">
        <v>200</v>
      </c>
      <c r="E51" s="171">
        <v>1</v>
      </c>
      <c r="F51" s="172"/>
      <c r="G51" s="173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15</v>
      </c>
      <c r="M51" s="158">
        <f>G51*(1+L51/100)</f>
        <v>0</v>
      </c>
      <c r="N51" s="157">
        <v>0</v>
      </c>
      <c r="O51" s="157">
        <f>ROUND(E51*N51,2)</f>
        <v>0</v>
      </c>
      <c r="P51" s="157">
        <v>0</v>
      </c>
      <c r="Q51" s="157">
        <f>ROUND(E51*P51,2)</f>
        <v>0</v>
      </c>
      <c r="R51" s="158"/>
      <c r="S51" s="158" t="s">
        <v>139</v>
      </c>
      <c r="T51" s="158" t="s">
        <v>139</v>
      </c>
      <c r="U51" s="158">
        <v>0</v>
      </c>
      <c r="V51" s="158">
        <f>ROUND(E51*U51,2)</f>
        <v>0</v>
      </c>
      <c r="W51" s="158"/>
      <c r="X51" s="158" t="s">
        <v>131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132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20.399999999999999" outlineLevel="1">
      <c r="A52" s="168">
        <v>21</v>
      </c>
      <c r="B52" s="169" t="s">
        <v>201</v>
      </c>
      <c r="C52" s="176" t="s">
        <v>202</v>
      </c>
      <c r="D52" s="170" t="s">
        <v>197</v>
      </c>
      <c r="E52" s="171">
        <v>1</v>
      </c>
      <c r="F52" s="172"/>
      <c r="G52" s="173">
        <f>ROUND(E52*F52,2)</f>
        <v>0</v>
      </c>
      <c r="H52" s="159"/>
      <c r="I52" s="158">
        <f>ROUND(E52*H52,2)</f>
        <v>0</v>
      </c>
      <c r="J52" s="159"/>
      <c r="K52" s="158">
        <f>ROUND(E52*J52,2)</f>
        <v>0</v>
      </c>
      <c r="L52" s="158">
        <v>15</v>
      </c>
      <c r="M52" s="158">
        <f>G52*(1+L52/100)</f>
        <v>0</v>
      </c>
      <c r="N52" s="157">
        <v>0</v>
      </c>
      <c r="O52" s="157">
        <f>ROUND(E52*N52,2)</f>
        <v>0</v>
      </c>
      <c r="P52" s="157">
        <v>0</v>
      </c>
      <c r="Q52" s="157">
        <f>ROUND(E52*P52,2)</f>
        <v>0</v>
      </c>
      <c r="R52" s="158"/>
      <c r="S52" s="158" t="s">
        <v>139</v>
      </c>
      <c r="T52" s="158" t="s">
        <v>139</v>
      </c>
      <c r="U52" s="158">
        <v>1.99</v>
      </c>
      <c r="V52" s="158">
        <f>ROUND(E52*U52,2)</f>
        <v>1.99</v>
      </c>
      <c r="W52" s="158"/>
      <c r="X52" s="158" t="s">
        <v>131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132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ht="26.4">
      <c r="A53" s="150" t="s">
        <v>124</v>
      </c>
      <c r="B53" s="151" t="s">
        <v>78</v>
      </c>
      <c r="C53" s="175" t="s">
        <v>79</v>
      </c>
      <c r="D53" s="164"/>
      <c r="E53" s="165"/>
      <c r="F53" s="166"/>
      <c r="G53" s="167">
        <f>SUMIF(AG54:AG54,"&lt;&gt;NOR",G54:G54)</f>
        <v>0</v>
      </c>
      <c r="H53" s="163"/>
      <c r="I53" s="163">
        <f>SUM(I54:I54)</f>
        <v>0</v>
      </c>
      <c r="J53" s="163"/>
      <c r="K53" s="163">
        <f>SUM(K54:K54)</f>
        <v>0</v>
      </c>
      <c r="L53" s="163"/>
      <c r="M53" s="163">
        <f>SUM(M54:M54)</f>
        <v>0</v>
      </c>
      <c r="N53" s="162"/>
      <c r="O53" s="162">
        <f>SUM(O54:O54)</f>
        <v>0</v>
      </c>
      <c r="P53" s="162"/>
      <c r="Q53" s="162">
        <f>SUM(Q54:Q54)</f>
        <v>0</v>
      </c>
      <c r="R53" s="163"/>
      <c r="S53" s="163"/>
      <c r="T53" s="163"/>
      <c r="U53" s="163"/>
      <c r="V53" s="163">
        <f>SUM(V54:V54)</f>
        <v>3.1</v>
      </c>
      <c r="W53" s="163"/>
      <c r="X53" s="163"/>
      <c r="AG53" t="s">
        <v>125</v>
      </c>
    </row>
    <row r="54" spans="1:60" outlineLevel="1">
      <c r="A54" s="168">
        <v>22</v>
      </c>
      <c r="B54" s="169" t="s">
        <v>203</v>
      </c>
      <c r="C54" s="176" t="s">
        <v>204</v>
      </c>
      <c r="D54" s="170" t="s">
        <v>138</v>
      </c>
      <c r="E54" s="171">
        <v>10</v>
      </c>
      <c r="F54" s="172"/>
      <c r="G54" s="173">
        <f>ROUND(E54*F54,2)</f>
        <v>0</v>
      </c>
      <c r="H54" s="159"/>
      <c r="I54" s="158">
        <f>ROUND(E54*H54,2)</f>
        <v>0</v>
      </c>
      <c r="J54" s="159"/>
      <c r="K54" s="158">
        <f>ROUND(E54*J54,2)</f>
        <v>0</v>
      </c>
      <c r="L54" s="158">
        <v>15</v>
      </c>
      <c r="M54" s="158">
        <f>G54*(1+L54/100)</f>
        <v>0</v>
      </c>
      <c r="N54" s="157">
        <v>4.0000000000000003E-5</v>
      </c>
      <c r="O54" s="157">
        <f>ROUND(E54*N54,2)</f>
        <v>0</v>
      </c>
      <c r="P54" s="157">
        <v>0</v>
      </c>
      <c r="Q54" s="157">
        <f>ROUND(E54*P54,2)</f>
        <v>0</v>
      </c>
      <c r="R54" s="158"/>
      <c r="S54" s="158" t="s">
        <v>139</v>
      </c>
      <c r="T54" s="158" t="s">
        <v>139</v>
      </c>
      <c r="U54" s="158">
        <v>0.31</v>
      </c>
      <c r="V54" s="158">
        <f>ROUND(E54*U54,2)</f>
        <v>3.1</v>
      </c>
      <c r="W54" s="158"/>
      <c r="X54" s="158" t="s">
        <v>131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135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>
      <c r="A55" s="150" t="s">
        <v>124</v>
      </c>
      <c r="B55" s="151" t="s">
        <v>82</v>
      </c>
      <c r="C55" s="175" t="s">
        <v>83</v>
      </c>
      <c r="D55" s="164"/>
      <c r="E55" s="165"/>
      <c r="F55" s="166"/>
      <c r="G55" s="167">
        <f>SUMIF(AG56:AG56,"&lt;&gt;NOR",G56:G56)</f>
        <v>0</v>
      </c>
      <c r="H55" s="163"/>
      <c r="I55" s="163">
        <f>SUM(I56:I56)</f>
        <v>0</v>
      </c>
      <c r="J55" s="163"/>
      <c r="K55" s="163">
        <f>SUM(K56:K56)</f>
        <v>0</v>
      </c>
      <c r="L55" s="163"/>
      <c r="M55" s="163">
        <f>SUM(M56:M56)</f>
        <v>0</v>
      </c>
      <c r="N55" s="162"/>
      <c r="O55" s="162">
        <f>SUM(O56:O56)</f>
        <v>0</v>
      </c>
      <c r="P55" s="162"/>
      <c r="Q55" s="162">
        <f>SUM(Q56:Q56)</f>
        <v>0</v>
      </c>
      <c r="R55" s="163"/>
      <c r="S55" s="163"/>
      <c r="T55" s="163"/>
      <c r="U55" s="163"/>
      <c r="V55" s="163">
        <f>SUM(V56:V56)</f>
        <v>0.33</v>
      </c>
      <c r="W55" s="163"/>
      <c r="X55" s="163"/>
      <c r="AG55" t="s">
        <v>125</v>
      </c>
    </row>
    <row r="56" spans="1:60" outlineLevel="1">
      <c r="A56" s="168">
        <v>23</v>
      </c>
      <c r="B56" s="169" t="s">
        <v>205</v>
      </c>
      <c r="C56" s="176" t="s">
        <v>206</v>
      </c>
      <c r="D56" s="170" t="s">
        <v>207</v>
      </c>
      <c r="E56" s="171">
        <v>0.12791</v>
      </c>
      <c r="F56" s="172"/>
      <c r="G56" s="173">
        <f>ROUND(E56*F56,2)</f>
        <v>0</v>
      </c>
      <c r="H56" s="159"/>
      <c r="I56" s="158">
        <f>ROUND(E56*H56,2)</f>
        <v>0</v>
      </c>
      <c r="J56" s="159"/>
      <c r="K56" s="158">
        <f>ROUND(E56*J56,2)</f>
        <v>0</v>
      </c>
      <c r="L56" s="158">
        <v>15</v>
      </c>
      <c r="M56" s="158">
        <f>G56*(1+L56/100)</f>
        <v>0</v>
      </c>
      <c r="N56" s="157">
        <v>0</v>
      </c>
      <c r="O56" s="157">
        <f>ROUND(E56*N56,2)</f>
        <v>0</v>
      </c>
      <c r="P56" s="157">
        <v>0</v>
      </c>
      <c r="Q56" s="157">
        <f>ROUND(E56*P56,2)</f>
        <v>0</v>
      </c>
      <c r="R56" s="158"/>
      <c r="S56" s="158" t="s">
        <v>139</v>
      </c>
      <c r="T56" s="158" t="s">
        <v>139</v>
      </c>
      <c r="U56" s="158">
        <v>2.577</v>
      </c>
      <c r="V56" s="158">
        <f>ROUND(E56*U56,2)</f>
        <v>0.33</v>
      </c>
      <c r="W56" s="158"/>
      <c r="X56" s="158" t="s">
        <v>208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209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>
      <c r="A57" s="150" t="s">
        <v>124</v>
      </c>
      <c r="B57" s="151" t="s">
        <v>84</v>
      </c>
      <c r="C57" s="175" t="s">
        <v>85</v>
      </c>
      <c r="D57" s="164"/>
      <c r="E57" s="165"/>
      <c r="F57" s="166"/>
      <c r="G57" s="167">
        <f>SUMIF(AG58:AG65,"&lt;&gt;NOR",G58:G65)</f>
        <v>0</v>
      </c>
      <c r="H57" s="163"/>
      <c r="I57" s="163">
        <f>SUM(I58:I65)</f>
        <v>0</v>
      </c>
      <c r="J57" s="163"/>
      <c r="K57" s="163">
        <f>SUM(K58:K65)</f>
        <v>0</v>
      </c>
      <c r="L57" s="163"/>
      <c r="M57" s="163">
        <f>SUM(M58:M65)</f>
        <v>0</v>
      </c>
      <c r="N57" s="162"/>
      <c r="O57" s="162">
        <f>SUM(O58:O65)</f>
        <v>0.01</v>
      </c>
      <c r="P57" s="162"/>
      <c r="Q57" s="162">
        <f>SUM(Q58:Q65)</f>
        <v>0</v>
      </c>
      <c r="R57" s="163"/>
      <c r="S57" s="163"/>
      <c r="T57" s="163"/>
      <c r="U57" s="163"/>
      <c r="V57" s="163">
        <f>SUM(V58:V65)</f>
        <v>1.46</v>
      </c>
      <c r="W57" s="163"/>
      <c r="X57" s="163"/>
      <c r="AG57" t="s">
        <v>125</v>
      </c>
    </row>
    <row r="58" spans="1:60" ht="20.399999999999999" outlineLevel="1">
      <c r="A58" s="168">
        <v>24</v>
      </c>
      <c r="B58" s="169" t="s">
        <v>210</v>
      </c>
      <c r="C58" s="176" t="s">
        <v>211</v>
      </c>
      <c r="D58" s="170" t="s">
        <v>138</v>
      </c>
      <c r="E58" s="171">
        <v>2.5415000000000001</v>
      </c>
      <c r="F58" s="172"/>
      <c r="G58" s="173">
        <f>ROUND(E58*F58,2)</f>
        <v>0</v>
      </c>
      <c r="H58" s="159"/>
      <c r="I58" s="158">
        <f>ROUND(E58*H58,2)</f>
        <v>0</v>
      </c>
      <c r="J58" s="159"/>
      <c r="K58" s="158">
        <f>ROUND(E58*J58,2)</f>
        <v>0</v>
      </c>
      <c r="L58" s="158">
        <v>15</v>
      </c>
      <c r="M58" s="158">
        <f>G58*(1+L58/100)</f>
        <v>0</v>
      </c>
      <c r="N58" s="157">
        <v>2.1000000000000001E-4</v>
      </c>
      <c r="O58" s="157">
        <f>ROUND(E58*N58,2)</f>
        <v>0</v>
      </c>
      <c r="P58" s="157">
        <v>0</v>
      </c>
      <c r="Q58" s="157">
        <f>ROUND(E58*P58,2)</f>
        <v>0</v>
      </c>
      <c r="R58" s="158"/>
      <c r="S58" s="158" t="s">
        <v>139</v>
      </c>
      <c r="T58" s="158" t="s">
        <v>139</v>
      </c>
      <c r="U58" s="158">
        <v>9.5000000000000001E-2</v>
      </c>
      <c r="V58" s="158">
        <f>ROUND(E58*U58,2)</f>
        <v>0.24</v>
      </c>
      <c r="W58" s="158"/>
      <c r="X58" s="158" t="s">
        <v>131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212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>
      <c r="A59" s="154"/>
      <c r="B59" s="155"/>
      <c r="C59" s="177" t="s">
        <v>328</v>
      </c>
      <c r="D59" s="160"/>
      <c r="E59" s="161">
        <v>2.0994999999999999</v>
      </c>
      <c r="F59" s="158"/>
      <c r="G59" s="158"/>
      <c r="H59" s="158"/>
      <c r="I59" s="158"/>
      <c r="J59" s="158"/>
      <c r="K59" s="158"/>
      <c r="L59" s="158"/>
      <c r="M59" s="158"/>
      <c r="N59" s="157"/>
      <c r="O59" s="157"/>
      <c r="P59" s="157"/>
      <c r="Q59" s="157"/>
      <c r="R59" s="158"/>
      <c r="S59" s="158"/>
      <c r="T59" s="158"/>
      <c r="U59" s="158"/>
      <c r="V59" s="158"/>
      <c r="W59" s="158"/>
      <c r="X59" s="158"/>
      <c r="Y59" s="147"/>
      <c r="Z59" s="147"/>
      <c r="AA59" s="147"/>
      <c r="AB59" s="147"/>
      <c r="AC59" s="147"/>
      <c r="AD59" s="147"/>
      <c r="AE59" s="147"/>
      <c r="AF59" s="147"/>
      <c r="AG59" s="147" t="s">
        <v>141</v>
      </c>
      <c r="AH59" s="147">
        <v>5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>
      <c r="A60" s="154"/>
      <c r="B60" s="155"/>
      <c r="C60" s="177" t="s">
        <v>342</v>
      </c>
      <c r="D60" s="160"/>
      <c r="E60" s="161">
        <v>0.442</v>
      </c>
      <c r="F60" s="158"/>
      <c r="G60" s="158"/>
      <c r="H60" s="158"/>
      <c r="I60" s="158"/>
      <c r="J60" s="158"/>
      <c r="K60" s="158"/>
      <c r="L60" s="158"/>
      <c r="M60" s="158"/>
      <c r="N60" s="157"/>
      <c r="O60" s="157"/>
      <c r="P60" s="157"/>
      <c r="Q60" s="157"/>
      <c r="R60" s="158"/>
      <c r="S60" s="158"/>
      <c r="T60" s="158"/>
      <c r="U60" s="158"/>
      <c r="V60" s="158"/>
      <c r="W60" s="158"/>
      <c r="X60" s="158"/>
      <c r="Y60" s="147"/>
      <c r="Z60" s="147"/>
      <c r="AA60" s="147"/>
      <c r="AB60" s="147"/>
      <c r="AC60" s="147"/>
      <c r="AD60" s="147"/>
      <c r="AE60" s="147"/>
      <c r="AF60" s="147"/>
      <c r="AG60" s="147" t="s">
        <v>141</v>
      </c>
      <c r="AH60" s="147">
        <v>5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ht="20.399999999999999" outlineLevel="1">
      <c r="A61" s="168">
        <v>25</v>
      </c>
      <c r="B61" s="169" t="s">
        <v>214</v>
      </c>
      <c r="C61" s="176" t="s">
        <v>215</v>
      </c>
      <c r="D61" s="170" t="s">
        <v>138</v>
      </c>
      <c r="E61" s="171">
        <v>2.5415000000000001</v>
      </c>
      <c r="F61" s="172"/>
      <c r="G61" s="173">
        <f>ROUND(E61*F61,2)</f>
        <v>0</v>
      </c>
      <c r="H61" s="159"/>
      <c r="I61" s="158">
        <f>ROUND(E61*H61,2)</f>
        <v>0</v>
      </c>
      <c r="J61" s="159"/>
      <c r="K61" s="158">
        <f>ROUND(E61*J61,2)</f>
        <v>0</v>
      </c>
      <c r="L61" s="158">
        <v>15</v>
      </c>
      <c r="M61" s="158">
        <f>G61*(1+L61/100)</f>
        <v>0</v>
      </c>
      <c r="N61" s="157">
        <v>3.3999999999999998E-3</v>
      </c>
      <c r="O61" s="157">
        <f>ROUND(E61*N61,2)</f>
        <v>0.01</v>
      </c>
      <c r="P61" s="157">
        <v>0</v>
      </c>
      <c r="Q61" s="157">
        <f>ROUND(E61*P61,2)</f>
        <v>0</v>
      </c>
      <c r="R61" s="158"/>
      <c r="S61" s="158" t="s">
        <v>139</v>
      </c>
      <c r="T61" s="158" t="s">
        <v>139</v>
      </c>
      <c r="U61" s="158">
        <v>0.38500000000000001</v>
      </c>
      <c r="V61" s="158">
        <f>ROUND(E61*U61,2)</f>
        <v>0.98</v>
      </c>
      <c r="W61" s="158"/>
      <c r="X61" s="158" t="s">
        <v>131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212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>
      <c r="A62" s="154"/>
      <c r="B62" s="155"/>
      <c r="C62" s="177" t="s">
        <v>343</v>
      </c>
      <c r="D62" s="160"/>
      <c r="E62" s="161">
        <v>2.5415000000000001</v>
      </c>
      <c r="F62" s="158"/>
      <c r="G62" s="158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47"/>
      <c r="Z62" s="147"/>
      <c r="AA62" s="147"/>
      <c r="AB62" s="147"/>
      <c r="AC62" s="147"/>
      <c r="AD62" s="147"/>
      <c r="AE62" s="147"/>
      <c r="AF62" s="147"/>
      <c r="AG62" s="147" t="s">
        <v>141</v>
      </c>
      <c r="AH62" s="147">
        <v>5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ht="20.399999999999999" outlineLevel="1">
      <c r="A63" s="168">
        <v>26</v>
      </c>
      <c r="B63" s="169" t="s">
        <v>217</v>
      </c>
      <c r="C63" s="176" t="s">
        <v>218</v>
      </c>
      <c r="D63" s="170" t="s">
        <v>144</v>
      </c>
      <c r="E63" s="171">
        <v>2.21</v>
      </c>
      <c r="F63" s="172"/>
      <c r="G63" s="173">
        <f>ROUND(E63*F63,2)</f>
        <v>0</v>
      </c>
      <c r="H63" s="159"/>
      <c r="I63" s="158">
        <f>ROUND(E63*H63,2)</f>
        <v>0</v>
      </c>
      <c r="J63" s="159"/>
      <c r="K63" s="158">
        <f>ROUND(E63*J63,2)</f>
        <v>0</v>
      </c>
      <c r="L63" s="158">
        <v>15</v>
      </c>
      <c r="M63" s="158">
        <f>G63*(1+L63/100)</f>
        <v>0</v>
      </c>
      <c r="N63" s="157">
        <v>2.9E-4</v>
      </c>
      <c r="O63" s="157">
        <f>ROUND(E63*N63,2)</f>
        <v>0</v>
      </c>
      <c r="P63" s="157">
        <v>0</v>
      </c>
      <c r="Q63" s="157">
        <f>ROUND(E63*P63,2)</f>
        <v>0</v>
      </c>
      <c r="R63" s="158"/>
      <c r="S63" s="158" t="s">
        <v>139</v>
      </c>
      <c r="T63" s="158" t="s">
        <v>139</v>
      </c>
      <c r="U63" s="158">
        <v>0.11</v>
      </c>
      <c r="V63" s="158">
        <f>ROUND(E63*U63,2)</f>
        <v>0.24</v>
      </c>
      <c r="W63" s="158"/>
      <c r="X63" s="158" t="s">
        <v>131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212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>
      <c r="A64" s="154"/>
      <c r="B64" s="155"/>
      <c r="C64" s="177" t="s">
        <v>327</v>
      </c>
      <c r="D64" s="160"/>
      <c r="E64" s="161">
        <v>2.21</v>
      </c>
      <c r="F64" s="158"/>
      <c r="G64" s="158"/>
      <c r="H64" s="158"/>
      <c r="I64" s="158"/>
      <c r="J64" s="158"/>
      <c r="K64" s="158"/>
      <c r="L64" s="158"/>
      <c r="M64" s="158"/>
      <c r="N64" s="157"/>
      <c r="O64" s="157"/>
      <c r="P64" s="157"/>
      <c r="Q64" s="157"/>
      <c r="R64" s="158"/>
      <c r="S64" s="158"/>
      <c r="T64" s="158"/>
      <c r="U64" s="158"/>
      <c r="V64" s="158"/>
      <c r="W64" s="158"/>
      <c r="X64" s="158"/>
      <c r="Y64" s="147"/>
      <c r="Z64" s="147"/>
      <c r="AA64" s="147"/>
      <c r="AB64" s="147"/>
      <c r="AC64" s="147"/>
      <c r="AD64" s="147"/>
      <c r="AE64" s="147"/>
      <c r="AF64" s="147"/>
      <c r="AG64" s="147" t="s">
        <v>141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>
      <c r="A65" s="154">
        <v>27</v>
      </c>
      <c r="B65" s="155" t="s">
        <v>220</v>
      </c>
      <c r="C65" s="178" t="s">
        <v>221</v>
      </c>
      <c r="D65" s="156" t="s">
        <v>0</v>
      </c>
      <c r="E65" s="174"/>
      <c r="F65" s="159"/>
      <c r="G65" s="158">
        <f>ROUND(E65*F65,2)</f>
        <v>0</v>
      </c>
      <c r="H65" s="159"/>
      <c r="I65" s="158">
        <f>ROUND(E65*H65,2)</f>
        <v>0</v>
      </c>
      <c r="J65" s="159"/>
      <c r="K65" s="158">
        <f>ROUND(E65*J65,2)</f>
        <v>0</v>
      </c>
      <c r="L65" s="158">
        <v>15</v>
      </c>
      <c r="M65" s="158">
        <f>G65*(1+L65/100)</f>
        <v>0</v>
      </c>
      <c r="N65" s="157">
        <v>0</v>
      </c>
      <c r="O65" s="157">
        <f>ROUND(E65*N65,2)</f>
        <v>0</v>
      </c>
      <c r="P65" s="157">
        <v>0</v>
      </c>
      <c r="Q65" s="157">
        <f>ROUND(E65*P65,2)</f>
        <v>0</v>
      </c>
      <c r="R65" s="158"/>
      <c r="S65" s="158" t="s">
        <v>139</v>
      </c>
      <c r="T65" s="158" t="s">
        <v>139</v>
      </c>
      <c r="U65" s="158">
        <v>0</v>
      </c>
      <c r="V65" s="158">
        <f>ROUND(E65*U65,2)</f>
        <v>0</v>
      </c>
      <c r="W65" s="158"/>
      <c r="X65" s="158" t="s">
        <v>208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209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>
      <c r="A66" s="150" t="s">
        <v>124</v>
      </c>
      <c r="B66" s="151" t="s">
        <v>86</v>
      </c>
      <c r="C66" s="175" t="s">
        <v>87</v>
      </c>
      <c r="D66" s="164"/>
      <c r="E66" s="165"/>
      <c r="F66" s="166"/>
      <c r="G66" s="167">
        <f>SUMIF(AG67:AG68,"&lt;&gt;NOR",G67:G68)</f>
        <v>0</v>
      </c>
      <c r="H66" s="163"/>
      <c r="I66" s="163">
        <f>SUM(I67:I68)</f>
        <v>0</v>
      </c>
      <c r="J66" s="163"/>
      <c r="K66" s="163">
        <f>SUM(K67:K68)</f>
        <v>0</v>
      </c>
      <c r="L66" s="163"/>
      <c r="M66" s="163">
        <f>SUM(M67:M68)</f>
        <v>0</v>
      </c>
      <c r="N66" s="162"/>
      <c r="O66" s="162">
        <f>SUM(O67:O68)</f>
        <v>0.01</v>
      </c>
      <c r="P66" s="162"/>
      <c r="Q66" s="162">
        <f>SUM(Q67:Q68)</f>
        <v>0</v>
      </c>
      <c r="R66" s="163"/>
      <c r="S66" s="163"/>
      <c r="T66" s="163"/>
      <c r="U66" s="163"/>
      <c r="V66" s="163">
        <f>SUM(V67:V68)</f>
        <v>3.2</v>
      </c>
      <c r="W66" s="163"/>
      <c r="X66" s="163"/>
      <c r="AG66" t="s">
        <v>125</v>
      </c>
    </row>
    <row r="67" spans="1:60" outlineLevel="1">
      <c r="A67" s="168">
        <v>28</v>
      </c>
      <c r="B67" s="169" t="s">
        <v>222</v>
      </c>
      <c r="C67" s="176" t="s">
        <v>223</v>
      </c>
      <c r="D67" s="170" t="s">
        <v>144</v>
      </c>
      <c r="E67" s="171">
        <v>4.1100000000000003</v>
      </c>
      <c r="F67" s="172"/>
      <c r="G67" s="173">
        <f>ROUND(E67*F67,2)</f>
        <v>0</v>
      </c>
      <c r="H67" s="159"/>
      <c r="I67" s="158">
        <f>ROUND(E67*H67,2)</f>
        <v>0</v>
      </c>
      <c r="J67" s="159"/>
      <c r="K67" s="158">
        <f>ROUND(E67*J67,2)</f>
        <v>0</v>
      </c>
      <c r="L67" s="158">
        <v>15</v>
      </c>
      <c r="M67" s="158">
        <f>G67*(1+L67/100)</f>
        <v>0</v>
      </c>
      <c r="N67" s="157">
        <v>3.4199999999999999E-3</v>
      </c>
      <c r="O67" s="157">
        <f>ROUND(E67*N67,2)</f>
        <v>0.01</v>
      </c>
      <c r="P67" s="157">
        <v>0</v>
      </c>
      <c r="Q67" s="157">
        <f>ROUND(E67*P67,2)</f>
        <v>0</v>
      </c>
      <c r="R67" s="158"/>
      <c r="S67" s="158" t="s">
        <v>139</v>
      </c>
      <c r="T67" s="158" t="s">
        <v>139</v>
      </c>
      <c r="U67" s="158">
        <v>0.77788999999999997</v>
      </c>
      <c r="V67" s="158">
        <f>ROUND(E67*U67,2)</f>
        <v>3.2</v>
      </c>
      <c r="W67" s="158"/>
      <c r="X67" s="158" t="s">
        <v>186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187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>
      <c r="A68" s="154"/>
      <c r="B68" s="155"/>
      <c r="C68" s="177" t="s">
        <v>344</v>
      </c>
      <c r="D68" s="160"/>
      <c r="E68" s="161">
        <v>4.1100000000000003</v>
      </c>
      <c r="F68" s="158"/>
      <c r="G68" s="158"/>
      <c r="H68" s="158"/>
      <c r="I68" s="158"/>
      <c r="J68" s="158"/>
      <c r="K68" s="158"/>
      <c r="L68" s="158"/>
      <c r="M68" s="158"/>
      <c r="N68" s="157"/>
      <c r="O68" s="157"/>
      <c r="P68" s="157"/>
      <c r="Q68" s="157"/>
      <c r="R68" s="158"/>
      <c r="S68" s="158"/>
      <c r="T68" s="158"/>
      <c r="U68" s="158"/>
      <c r="V68" s="158"/>
      <c r="W68" s="158"/>
      <c r="X68" s="158"/>
      <c r="Y68" s="147"/>
      <c r="Z68" s="147"/>
      <c r="AA68" s="147"/>
      <c r="AB68" s="147"/>
      <c r="AC68" s="147"/>
      <c r="AD68" s="147"/>
      <c r="AE68" s="147"/>
      <c r="AF68" s="147"/>
      <c r="AG68" s="147" t="s">
        <v>141</v>
      </c>
      <c r="AH68" s="147">
        <v>5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>
      <c r="A69" s="150" t="s">
        <v>124</v>
      </c>
      <c r="B69" s="151" t="s">
        <v>88</v>
      </c>
      <c r="C69" s="175" t="s">
        <v>89</v>
      </c>
      <c r="D69" s="164"/>
      <c r="E69" s="165"/>
      <c r="F69" s="166"/>
      <c r="G69" s="167">
        <f>SUMIF(AG70:AG72,"&lt;&gt;NOR",G70:G72)</f>
        <v>0</v>
      </c>
      <c r="H69" s="163"/>
      <c r="I69" s="163">
        <f>SUM(I70:I72)</f>
        <v>0</v>
      </c>
      <c r="J69" s="163"/>
      <c r="K69" s="163">
        <f>SUM(K70:K72)</f>
        <v>0</v>
      </c>
      <c r="L69" s="163"/>
      <c r="M69" s="163">
        <f>SUM(M70:M72)</f>
        <v>0</v>
      </c>
      <c r="N69" s="162"/>
      <c r="O69" s="162">
        <f>SUM(O70:O72)</f>
        <v>0.14000000000000001</v>
      </c>
      <c r="P69" s="162"/>
      <c r="Q69" s="162">
        <f>SUM(Q70:Q72)</f>
        <v>0</v>
      </c>
      <c r="R69" s="163"/>
      <c r="S69" s="163"/>
      <c r="T69" s="163"/>
      <c r="U69" s="163"/>
      <c r="V69" s="163">
        <f>SUM(V70:V72)</f>
        <v>0</v>
      </c>
      <c r="W69" s="163"/>
      <c r="X69" s="163"/>
      <c r="AG69" t="s">
        <v>125</v>
      </c>
    </row>
    <row r="70" spans="1:60" ht="20.399999999999999" outlineLevel="1">
      <c r="A70" s="168">
        <v>29</v>
      </c>
      <c r="B70" s="169" t="s">
        <v>225</v>
      </c>
      <c r="C70" s="176" t="s">
        <v>226</v>
      </c>
      <c r="D70" s="170" t="s">
        <v>227</v>
      </c>
      <c r="E70" s="171">
        <v>4.1100000000000003</v>
      </c>
      <c r="F70" s="172"/>
      <c r="G70" s="173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15</v>
      </c>
      <c r="M70" s="158">
        <f>G70*(1+L70/100)</f>
        <v>0</v>
      </c>
      <c r="N70" s="157">
        <v>3.5000000000000003E-2</v>
      </c>
      <c r="O70" s="157">
        <f>ROUND(E70*N70,2)</f>
        <v>0.14000000000000001</v>
      </c>
      <c r="P70" s="157">
        <v>0</v>
      </c>
      <c r="Q70" s="157">
        <f>ROUND(E70*P70,2)</f>
        <v>0</v>
      </c>
      <c r="R70" s="158"/>
      <c r="S70" s="158" t="s">
        <v>129</v>
      </c>
      <c r="T70" s="158" t="s">
        <v>130</v>
      </c>
      <c r="U70" s="158">
        <v>0</v>
      </c>
      <c r="V70" s="158">
        <f>ROUND(E70*U70,2)</f>
        <v>0</v>
      </c>
      <c r="W70" s="158"/>
      <c r="X70" s="158" t="s">
        <v>131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132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>
      <c r="A71" s="154"/>
      <c r="B71" s="155"/>
      <c r="C71" s="177" t="s">
        <v>345</v>
      </c>
      <c r="D71" s="160"/>
      <c r="E71" s="161">
        <v>4.1100000000000003</v>
      </c>
      <c r="F71" s="158"/>
      <c r="G71" s="158"/>
      <c r="H71" s="158"/>
      <c r="I71" s="158"/>
      <c r="J71" s="158"/>
      <c r="K71" s="158"/>
      <c r="L71" s="158"/>
      <c r="M71" s="158"/>
      <c r="N71" s="157"/>
      <c r="O71" s="157"/>
      <c r="P71" s="157"/>
      <c r="Q71" s="157"/>
      <c r="R71" s="158"/>
      <c r="S71" s="158"/>
      <c r="T71" s="158"/>
      <c r="U71" s="158"/>
      <c r="V71" s="158"/>
      <c r="W71" s="158"/>
      <c r="X71" s="158"/>
      <c r="Y71" s="147"/>
      <c r="Z71" s="147"/>
      <c r="AA71" s="147"/>
      <c r="AB71" s="147"/>
      <c r="AC71" s="147"/>
      <c r="AD71" s="147"/>
      <c r="AE71" s="147"/>
      <c r="AF71" s="147"/>
      <c r="AG71" s="147" t="s">
        <v>141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>
      <c r="A72" s="154">
        <v>30</v>
      </c>
      <c r="B72" s="155" t="s">
        <v>229</v>
      </c>
      <c r="C72" s="178" t="s">
        <v>230</v>
      </c>
      <c r="D72" s="156" t="s">
        <v>0</v>
      </c>
      <c r="E72" s="174"/>
      <c r="F72" s="159"/>
      <c r="G72" s="158">
        <f>ROUND(E72*F72,2)</f>
        <v>0</v>
      </c>
      <c r="H72" s="159"/>
      <c r="I72" s="158">
        <f>ROUND(E72*H72,2)</f>
        <v>0</v>
      </c>
      <c r="J72" s="159"/>
      <c r="K72" s="158">
        <f>ROUND(E72*J72,2)</f>
        <v>0</v>
      </c>
      <c r="L72" s="158">
        <v>15</v>
      </c>
      <c r="M72" s="158">
        <f>G72*(1+L72/100)</f>
        <v>0</v>
      </c>
      <c r="N72" s="157">
        <v>0</v>
      </c>
      <c r="O72" s="157">
        <f>ROUND(E72*N72,2)</f>
        <v>0</v>
      </c>
      <c r="P72" s="157">
        <v>0</v>
      </c>
      <c r="Q72" s="157">
        <f>ROUND(E72*P72,2)</f>
        <v>0</v>
      </c>
      <c r="R72" s="158"/>
      <c r="S72" s="158" t="s">
        <v>139</v>
      </c>
      <c r="T72" s="158" t="s">
        <v>139</v>
      </c>
      <c r="U72" s="158">
        <v>0</v>
      </c>
      <c r="V72" s="158">
        <f>ROUND(E72*U72,2)</f>
        <v>0</v>
      </c>
      <c r="W72" s="158"/>
      <c r="X72" s="158" t="s">
        <v>208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209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>
      <c r="A73" s="150" t="s">
        <v>124</v>
      </c>
      <c r="B73" s="151" t="s">
        <v>90</v>
      </c>
      <c r="C73" s="175" t="s">
        <v>91</v>
      </c>
      <c r="D73" s="164"/>
      <c r="E73" s="165"/>
      <c r="F73" s="166"/>
      <c r="G73" s="167">
        <f>SUMIF(AG74:AG90,"&lt;&gt;NOR",G74:G90)</f>
        <v>0</v>
      </c>
      <c r="H73" s="163"/>
      <c r="I73" s="163">
        <f>SUM(I74:I90)</f>
        <v>0</v>
      </c>
      <c r="J73" s="163"/>
      <c r="K73" s="163">
        <f>SUM(K74:K90)</f>
        <v>0</v>
      </c>
      <c r="L73" s="163"/>
      <c r="M73" s="163">
        <f>SUM(M74:M90)</f>
        <v>0</v>
      </c>
      <c r="N73" s="162"/>
      <c r="O73" s="162">
        <f>SUM(O74:O90)</f>
        <v>6.9999999999999993E-2</v>
      </c>
      <c r="P73" s="162"/>
      <c r="Q73" s="162">
        <f>SUM(Q74:Q90)</f>
        <v>0</v>
      </c>
      <c r="R73" s="163"/>
      <c r="S73" s="163"/>
      <c r="T73" s="163"/>
      <c r="U73" s="163"/>
      <c r="V73" s="163">
        <f>SUM(V74:V90)</f>
        <v>3.25</v>
      </c>
      <c r="W73" s="163"/>
      <c r="X73" s="163"/>
      <c r="AG73" t="s">
        <v>125</v>
      </c>
    </row>
    <row r="74" spans="1:60" ht="20.399999999999999" outlineLevel="1">
      <c r="A74" s="168">
        <v>31</v>
      </c>
      <c r="B74" s="169" t="s">
        <v>231</v>
      </c>
      <c r="C74" s="176" t="s">
        <v>232</v>
      </c>
      <c r="D74" s="170" t="s">
        <v>138</v>
      </c>
      <c r="E74" s="171">
        <v>2.5415000000000001</v>
      </c>
      <c r="F74" s="172"/>
      <c r="G74" s="173">
        <f>ROUND(E74*F74,2)</f>
        <v>0</v>
      </c>
      <c r="H74" s="159"/>
      <c r="I74" s="158">
        <f>ROUND(E74*H74,2)</f>
        <v>0</v>
      </c>
      <c r="J74" s="159"/>
      <c r="K74" s="158">
        <f>ROUND(E74*J74,2)</f>
        <v>0</v>
      </c>
      <c r="L74" s="158">
        <v>15</v>
      </c>
      <c r="M74" s="158">
        <f>G74*(1+L74/100)</f>
        <v>0</v>
      </c>
      <c r="N74" s="157">
        <v>2.1000000000000001E-4</v>
      </c>
      <c r="O74" s="157">
        <f>ROUND(E74*N74,2)</f>
        <v>0</v>
      </c>
      <c r="P74" s="157">
        <v>0</v>
      </c>
      <c r="Q74" s="157">
        <f>ROUND(E74*P74,2)</f>
        <v>0</v>
      </c>
      <c r="R74" s="158"/>
      <c r="S74" s="158" t="s">
        <v>139</v>
      </c>
      <c r="T74" s="158" t="s">
        <v>139</v>
      </c>
      <c r="U74" s="158">
        <v>0.05</v>
      </c>
      <c r="V74" s="158">
        <f>ROUND(E74*U74,2)</f>
        <v>0.13</v>
      </c>
      <c r="W74" s="158"/>
      <c r="X74" s="158" t="s">
        <v>131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212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>
      <c r="A75" s="154"/>
      <c r="B75" s="155"/>
      <c r="C75" s="177" t="s">
        <v>328</v>
      </c>
      <c r="D75" s="160"/>
      <c r="E75" s="161">
        <v>2.0994999999999999</v>
      </c>
      <c r="F75" s="158"/>
      <c r="G75" s="158"/>
      <c r="H75" s="158"/>
      <c r="I75" s="158"/>
      <c r="J75" s="158"/>
      <c r="K75" s="158"/>
      <c r="L75" s="158"/>
      <c r="M75" s="158"/>
      <c r="N75" s="157"/>
      <c r="O75" s="157"/>
      <c r="P75" s="157"/>
      <c r="Q75" s="157"/>
      <c r="R75" s="158"/>
      <c r="S75" s="158"/>
      <c r="T75" s="158"/>
      <c r="U75" s="158"/>
      <c r="V75" s="158"/>
      <c r="W75" s="158"/>
      <c r="X75" s="158"/>
      <c r="Y75" s="147"/>
      <c r="Z75" s="147"/>
      <c r="AA75" s="147"/>
      <c r="AB75" s="147"/>
      <c r="AC75" s="147"/>
      <c r="AD75" s="147"/>
      <c r="AE75" s="147"/>
      <c r="AF75" s="147"/>
      <c r="AG75" s="147" t="s">
        <v>141</v>
      </c>
      <c r="AH75" s="147">
        <v>5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>
      <c r="A76" s="154"/>
      <c r="B76" s="155"/>
      <c r="C76" s="177" t="s">
        <v>342</v>
      </c>
      <c r="D76" s="160"/>
      <c r="E76" s="161">
        <v>0.442</v>
      </c>
      <c r="F76" s="158"/>
      <c r="G76" s="158"/>
      <c r="H76" s="158"/>
      <c r="I76" s="158"/>
      <c r="J76" s="158"/>
      <c r="K76" s="158"/>
      <c r="L76" s="158"/>
      <c r="M76" s="158"/>
      <c r="N76" s="157"/>
      <c r="O76" s="157"/>
      <c r="P76" s="157"/>
      <c r="Q76" s="157"/>
      <c r="R76" s="158"/>
      <c r="S76" s="158"/>
      <c r="T76" s="158"/>
      <c r="U76" s="158"/>
      <c r="V76" s="158"/>
      <c r="W76" s="158"/>
      <c r="X76" s="158"/>
      <c r="Y76" s="147"/>
      <c r="Z76" s="147"/>
      <c r="AA76" s="147"/>
      <c r="AB76" s="147"/>
      <c r="AC76" s="147"/>
      <c r="AD76" s="147"/>
      <c r="AE76" s="147"/>
      <c r="AF76" s="147"/>
      <c r="AG76" s="147" t="s">
        <v>141</v>
      </c>
      <c r="AH76" s="147">
        <v>5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0.399999999999999" outlineLevel="1">
      <c r="A77" s="168">
        <v>32</v>
      </c>
      <c r="B77" s="169" t="s">
        <v>233</v>
      </c>
      <c r="C77" s="176" t="s">
        <v>234</v>
      </c>
      <c r="D77" s="170" t="s">
        <v>144</v>
      </c>
      <c r="E77" s="171">
        <v>2.21</v>
      </c>
      <c r="F77" s="172"/>
      <c r="G77" s="173">
        <f>ROUND(E77*F77,2)</f>
        <v>0</v>
      </c>
      <c r="H77" s="159"/>
      <c r="I77" s="158">
        <f>ROUND(E77*H77,2)</f>
        <v>0</v>
      </c>
      <c r="J77" s="159"/>
      <c r="K77" s="158">
        <f>ROUND(E77*J77,2)</f>
        <v>0</v>
      </c>
      <c r="L77" s="158">
        <v>15</v>
      </c>
      <c r="M77" s="158">
        <f>G77*(1+L77/100)</f>
        <v>0</v>
      </c>
      <c r="N77" s="157">
        <v>4.0000000000000002E-4</v>
      </c>
      <c r="O77" s="157">
        <f>ROUND(E77*N77,2)</f>
        <v>0</v>
      </c>
      <c r="P77" s="157">
        <v>0</v>
      </c>
      <c r="Q77" s="157">
        <f>ROUND(E77*P77,2)</f>
        <v>0</v>
      </c>
      <c r="R77" s="158"/>
      <c r="S77" s="158" t="s">
        <v>139</v>
      </c>
      <c r="T77" s="158" t="s">
        <v>139</v>
      </c>
      <c r="U77" s="158">
        <v>0.23599999999999999</v>
      </c>
      <c r="V77" s="158">
        <f>ROUND(E77*U77,2)</f>
        <v>0.52</v>
      </c>
      <c r="W77" s="158"/>
      <c r="X77" s="158" t="s">
        <v>131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132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>
      <c r="A78" s="154"/>
      <c r="B78" s="155"/>
      <c r="C78" s="177" t="s">
        <v>346</v>
      </c>
      <c r="D78" s="160"/>
      <c r="E78" s="161">
        <v>2.21</v>
      </c>
      <c r="F78" s="158"/>
      <c r="G78" s="158"/>
      <c r="H78" s="158"/>
      <c r="I78" s="158"/>
      <c r="J78" s="158"/>
      <c r="K78" s="158"/>
      <c r="L78" s="158"/>
      <c r="M78" s="158"/>
      <c r="N78" s="157"/>
      <c r="O78" s="157"/>
      <c r="P78" s="157"/>
      <c r="Q78" s="157"/>
      <c r="R78" s="158"/>
      <c r="S78" s="158"/>
      <c r="T78" s="158"/>
      <c r="U78" s="158"/>
      <c r="V78" s="158"/>
      <c r="W78" s="158"/>
      <c r="X78" s="158"/>
      <c r="Y78" s="147"/>
      <c r="Z78" s="147"/>
      <c r="AA78" s="147"/>
      <c r="AB78" s="147"/>
      <c r="AC78" s="147"/>
      <c r="AD78" s="147"/>
      <c r="AE78" s="147"/>
      <c r="AF78" s="147"/>
      <c r="AG78" s="147" t="s">
        <v>141</v>
      </c>
      <c r="AH78" s="147">
        <v>5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>
      <c r="A79" s="168">
        <v>33</v>
      </c>
      <c r="B79" s="169" t="s">
        <v>236</v>
      </c>
      <c r="C79" s="176" t="s">
        <v>237</v>
      </c>
      <c r="D79" s="170" t="s">
        <v>144</v>
      </c>
      <c r="E79" s="171">
        <v>2.21</v>
      </c>
      <c r="F79" s="172"/>
      <c r="G79" s="173">
        <f>ROUND(E79*F79,2)</f>
        <v>0</v>
      </c>
      <c r="H79" s="159"/>
      <c r="I79" s="158">
        <f>ROUND(E79*H79,2)</f>
        <v>0</v>
      </c>
      <c r="J79" s="159"/>
      <c r="K79" s="158">
        <f>ROUND(E79*J79,2)</f>
        <v>0</v>
      </c>
      <c r="L79" s="158">
        <v>15</v>
      </c>
      <c r="M79" s="158">
        <f>G79*(1+L79/100)</f>
        <v>0</v>
      </c>
      <c r="N79" s="157">
        <v>0</v>
      </c>
      <c r="O79" s="157">
        <f>ROUND(E79*N79,2)</f>
        <v>0</v>
      </c>
      <c r="P79" s="157">
        <v>0</v>
      </c>
      <c r="Q79" s="157">
        <f>ROUND(E79*P79,2)</f>
        <v>0</v>
      </c>
      <c r="R79" s="158"/>
      <c r="S79" s="158" t="s">
        <v>139</v>
      </c>
      <c r="T79" s="158" t="s">
        <v>139</v>
      </c>
      <c r="U79" s="158">
        <v>0.154</v>
      </c>
      <c r="V79" s="158">
        <f>ROUND(E79*U79,2)</f>
        <v>0.34</v>
      </c>
      <c r="W79" s="158"/>
      <c r="X79" s="158" t="s">
        <v>131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132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>
      <c r="A80" s="154"/>
      <c r="B80" s="155"/>
      <c r="C80" s="177" t="s">
        <v>347</v>
      </c>
      <c r="D80" s="160"/>
      <c r="E80" s="161">
        <v>2.21</v>
      </c>
      <c r="F80" s="158"/>
      <c r="G80" s="158"/>
      <c r="H80" s="158"/>
      <c r="I80" s="158"/>
      <c r="J80" s="158"/>
      <c r="K80" s="158"/>
      <c r="L80" s="158"/>
      <c r="M80" s="158"/>
      <c r="N80" s="157"/>
      <c r="O80" s="157"/>
      <c r="P80" s="157"/>
      <c r="Q80" s="157"/>
      <c r="R80" s="158"/>
      <c r="S80" s="158"/>
      <c r="T80" s="158"/>
      <c r="U80" s="158"/>
      <c r="V80" s="158"/>
      <c r="W80" s="158"/>
      <c r="X80" s="158"/>
      <c r="Y80" s="147"/>
      <c r="Z80" s="147"/>
      <c r="AA80" s="147"/>
      <c r="AB80" s="147"/>
      <c r="AC80" s="147"/>
      <c r="AD80" s="147"/>
      <c r="AE80" s="147"/>
      <c r="AF80" s="147"/>
      <c r="AG80" s="147" t="s">
        <v>141</v>
      </c>
      <c r="AH80" s="147">
        <v>5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20.399999999999999" outlineLevel="1">
      <c r="A81" s="168">
        <v>34</v>
      </c>
      <c r="B81" s="169" t="s">
        <v>239</v>
      </c>
      <c r="C81" s="176" t="s">
        <v>240</v>
      </c>
      <c r="D81" s="170" t="s">
        <v>138</v>
      </c>
      <c r="E81" s="171">
        <v>2.0994999999999999</v>
      </c>
      <c r="F81" s="172"/>
      <c r="G81" s="173">
        <f>ROUND(E81*F81,2)</f>
        <v>0</v>
      </c>
      <c r="H81" s="159"/>
      <c r="I81" s="158">
        <f>ROUND(E81*H81,2)</f>
        <v>0</v>
      </c>
      <c r="J81" s="159"/>
      <c r="K81" s="158">
        <f>ROUND(E81*J81,2)</f>
        <v>0</v>
      </c>
      <c r="L81" s="158">
        <v>15</v>
      </c>
      <c r="M81" s="158">
        <f>G81*(1+L81/100)</f>
        <v>0</v>
      </c>
      <c r="N81" s="157">
        <v>3.2599999999999999E-3</v>
      </c>
      <c r="O81" s="157">
        <f>ROUND(E81*N81,2)</f>
        <v>0.01</v>
      </c>
      <c r="P81" s="157">
        <v>0</v>
      </c>
      <c r="Q81" s="157">
        <f>ROUND(E81*P81,2)</f>
        <v>0</v>
      </c>
      <c r="R81" s="158"/>
      <c r="S81" s="158" t="s">
        <v>139</v>
      </c>
      <c r="T81" s="158" t="s">
        <v>139</v>
      </c>
      <c r="U81" s="158">
        <v>0.97799999999999998</v>
      </c>
      <c r="V81" s="158">
        <f>ROUND(E81*U81,2)</f>
        <v>2.0499999999999998</v>
      </c>
      <c r="W81" s="158"/>
      <c r="X81" s="158" t="s">
        <v>131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212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>
      <c r="A82" s="154"/>
      <c r="B82" s="155"/>
      <c r="C82" s="177" t="s">
        <v>328</v>
      </c>
      <c r="D82" s="160"/>
      <c r="E82" s="161">
        <v>2.0994999999999999</v>
      </c>
      <c r="F82" s="158"/>
      <c r="G82" s="158"/>
      <c r="H82" s="158"/>
      <c r="I82" s="158"/>
      <c r="J82" s="158"/>
      <c r="K82" s="158"/>
      <c r="L82" s="158"/>
      <c r="M82" s="158"/>
      <c r="N82" s="157"/>
      <c r="O82" s="157"/>
      <c r="P82" s="157"/>
      <c r="Q82" s="157"/>
      <c r="R82" s="158"/>
      <c r="S82" s="158"/>
      <c r="T82" s="158"/>
      <c r="U82" s="158"/>
      <c r="V82" s="158"/>
      <c r="W82" s="158"/>
      <c r="X82" s="158"/>
      <c r="Y82" s="147"/>
      <c r="Z82" s="147"/>
      <c r="AA82" s="147"/>
      <c r="AB82" s="147"/>
      <c r="AC82" s="147"/>
      <c r="AD82" s="147"/>
      <c r="AE82" s="147"/>
      <c r="AF82" s="147"/>
      <c r="AG82" s="147" t="s">
        <v>141</v>
      </c>
      <c r="AH82" s="147">
        <v>5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>
      <c r="A83" s="168">
        <v>35</v>
      </c>
      <c r="B83" s="169" t="s">
        <v>241</v>
      </c>
      <c r="C83" s="176" t="s">
        <v>242</v>
      </c>
      <c r="D83" s="170" t="s">
        <v>138</v>
      </c>
      <c r="E83" s="171">
        <v>2.0994999999999999</v>
      </c>
      <c r="F83" s="172"/>
      <c r="G83" s="173">
        <f>ROUND(E83*F83,2)</f>
        <v>0</v>
      </c>
      <c r="H83" s="159"/>
      <c r="I83" s="158">
        <f>ROUND(E83*H83,2)</f>
        <v>0</v>
      </c>
      <c r="J83" s="159"/>
      <c r="K83" s="158">
        <f>ROUND(E83*J83,2)</f>
        <v>0</v>
      </c>
      <c r="L83" s="158">
        <v>15</v>
      </c>
      <c r="M83" s="158">
        <f>G83*(1+L83/100)</f>
        <v>0</v>
      </c>
      <c r="N83" s="157">
        <v>0</v>
      </c>
      <c r="O83" s="157">
        <f>ROUND(E83*N83,2)</f>
        <v>0</v>
      </c>
      <c r="P83" s="157">
        <v>0</v>
      </c>
      <c r="Q83" s="157">
        <f>ROUND(E83*P83,2)</f>
        <v>0</v>
      </c>
      <c r="R83" s="158"/>
      <c r="S83" s="158" t="s">
        <v>139</v>
      </c>
      <c r="T83" s="158" t="s">
        <v>139</v>
      </c>
      <c r="U83" s="158">
        <v>0.03</v>
      </c>
      <c r="V83" s="158">
        <f>ROUND(E83*U83,2)</f>
        <v>0.06</v>
      </c>
      <c r="W83" s="158"/>
      <c r="X83" s="158" t="s">
        <v>131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212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>
      <c r="A84" s="154"/>
      <c r="B84" s="155"/>
      <c r="C84" s="177" t="s">
        <v>348</v>
      </c>
      <c r="D84" s="160"/>
      <c r="E84" s="161">
        <v>2.0994999999999999</v>
      </c>
      <c r="F84" s="158"/>
      <c r="G84" s="158"/>
      <c r="H84" s="158"/>
      <c r="I84" s="158"/>
      <c r="J84" s="158"/>
      <c r="K84" s="158"/>
      <c r="L84" s="158"/>
      <c r="M84" s="158"/>
      <c r="N84" s="157"/>
      <c r="O84" s="157"/>
      <c r="P84" s="157"/>
      <c r="Q84" s="157"/>
      <c r="R84" s="158"/>
      <c r="S84" s="158"/>
      <c r="T84" s="158"/>
      <c r="U84" s="158"/>
      <c r="V84" s="158"/>
      <c r="W84" s="158"/>
      <c r="X84" s="158"/>
      <c r="Y84" s="147"/>
      <c r="Z84" s="147"/>
      <c r="AA84" s="147"/>
      <c r="AB84" s="147"/>
      <c r="AC84" s="147"/>
      <c r="AD84" s="147"/>
      <c r="AE84" s="147"/>
      <c r="AF84" s="147"/>
      <c r="AG84" s="147" t="s">
        <v>141</v>
      </c>
      <c r="AH84" s="147">
        <v>5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>
      <c r="A85" s="168">
        <v>36</v>
      </c>
      <c r="B85" s="169" t="s">
        <v>244</v>
      </c>
      <c r="C85" s="176" t="s">
        <v>245</v>
      </c>
      <c r="D85" s="170" t="s">
        <v>144</v>
      </c>
      <c r="E85" s="171">
        <v>2.21</v>
      </c>
      <c r="F85" s="172"/>
      <c r="G85" s="173">
        <f>ROUND(E85*F85,2)</f>
        <v>0</v>
      </c>
      <c r="H85" s="159"/>
      <c r="I85" s="158">
        <f>ROUND(E85*H85,2)</f>
        <v>0</v>
      </c>
      <c r="J85" s="159"/>
      <c r="K85" s="158">
        <f>ROUND(E85*J85,2)</f>
        <v>0</v>
      </c>
      <c r="L85" s="158">
        <v>15</v>
      </c>
      <c r="M85" s="158">
        <f>G85*(1+L85/100)</f>
        <v>0</v>
      </c>
      <c r="N85" s="157">
        <v>4.0000000000000003E-5</v>
      </c>
      <c r="O85" s="157">
        <f>ROUND(E85*N85,2)</f>
        <v>0</v>
      </c>
      <c r="P85" s="157">
        <v>0</v>
      </c>
      <c r="Q85" s="157">
        <f>ROUND(E85*P85,2)</f>
        <v>0</v>
      </c>
      <c r="R85" s="158"/>
      <c r="S85" s="158" t="s">
        <v>139</v>
      </c>
      <c r="T85" s="158" t="s">
        <v>139</v>
      </c>
      <c r="U85" s="158">
        <v>7.0000000000000007E-2</v>
      </c>
      <c r="V85" s="158">
        <f>ROUND(E85*U85,2)</f>
        <v>0.15</v>
      </c>
      <c r="W85" s="158"/>
      <c r="X85" s="158" t="s">
        <v>131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212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>
      <c r="A86" s="154"/>
      <c r="B86" s="155"/>
      <c r="C86" s="177" t="s">
        <v>347</v>
      </c>
      <c r="D86" s="160"/>
      <c r="E86" s="161">
        <v>2.21</v>
      </c>
      <c r="F86" s="158"/>
      <c r="G86" s="158"/>
      <c r="H86" s="158"/>
      <c r="I86" s="158"/>
      <c r="J86" s="158"/>
      <c r="K86" s="158"/>
      <c r="L86" s="158"/>
      <c r="M86" s="158"/>
      <c r="N86" s="157"/>
      <c r="O86" s="157"/>
      <c r="P86" s="157"/>
      <c r="Q86" s="157"/>
      <c r="R86" s="158"/>
      <c r="S86" s="158"/>
      <c r="T86" s="158"/>
      <c r="U86" s="158"/>
      <c r="V86" s="158"/>
      <c r="W86" s="158"/>
      <c r="X86" s="158"/>
      <c r="Y86" s="147"/>
      <c r="Z86" s="147"/>
      <c r="AA86" s="147"/>
      <c r="AB86" s="147"/>
      <c r="AC86" s="147"/>
      <c r="AD86" s="147"/>
      <c r="AE86" s="147"/>
      <c r="AF86" s="147"/>
      <c r="AG86" s="147" t="s">
        <v>141</v>
      </c>
      <c r="AH86" s="147">
        <v>5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>
      <c r="A87" s="168">
        <v>37</v>
      </c>
      <c r="B87" s="169" t="s">
        <v>246</v>
      </c>
      <c r="C87" s="176" t="s">
        <v>247</v>
      </c>
      <c r="D87" s="170" t="s">
        <v>138</v>
      </c>
      <c r="E87" s="171">
        <v>3.0387499999999998</v>
      </c>
      <c r="F87" s="172"/>
      <c r="G87" s="173">
        <f>ROUND(E87*F87,2)</f>
        <v>0</v>
      </c>
      <c r="H87" s="159"/>
      <c r="I87" s="158">
        <f>ROUND(E87*H87,2)</f>
        <v>0</v>
      </c>
      <c r="J87" s="159"/>
      <c r="K87" s="158">
        <f>ROUND(E87*J87,2)</f>
        <v>0</v>
      </c>
      <c r="L87" s="158">
        <v>15</v>
      </c>
      <c r="M87" s="158">
        <f>G87*(1+L87/100)</f>
        <v>0</v>
      </c>
      <c r="N87" s="157">
        <v>1.9199999999999998E-2</v>
      </c>
      <c r="O87" s="157">
        <f>ROUND(E87*N87,2)</f>
        <v>0.06</v>
      </c>
      <c r="P87" s="157">
        <v>0</v>
      </c>
      <c r="Q87" s="157">
        <f>ROUND(E87*P87,2)</f>
        <v>0</v>
      </c>
      <c r="R87" s="158" t="s">
        <v>248</v>
      </c>
      <c r="S87" s="158" t="s">
        <v>139</v>
      </c>
      <c r="T87" s="158" t="s">
        <v>139</v>
      </c>
      <c r="U87" s="158">
        <v>0</v>
      </c>
      <c r="V87" s="158">
        <f>ROUND(E87*U87,2)</f>
        <v>0</v>
      </c>
      <c r="W87" s="158"/>
      <c r="X87" s="158" t="s">
        <v>249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250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>
      <c r="A88" s="154"/>
      <c r="B88" s="155"/>
      <c r="C88" s="177" t="s">
        <v>349</v>
      </c>
      <c r="D88" s="160"/>
      <c r="E88" s="161">
        <v>0.72929999999999995</v>
      </c>
      <c r="F88" s="158"/>
      <c r="G88" s="158"/>
      <c r="H88" s="158"/>
      <c r="I88" s="158"/>
      <c r="J88" s="158"/>
      <c r="K88" s="158"/>
      <c r="L88" s="158"/>
      <c r="M88" s="158"/>
      <c r="N88" s="157"/>
      <c r="O88" s="157"/>
      <c r="P88" s="157"/>
      <c r="Q88" s="157"/>
      <c r="R88" s="158"/>
      <c r="S88" s="158"/>
      <c r="T88" s="158"/>
      <c r="U88" s="158"/>
      <c r="V88" s="158"/>
      <c r="W88" s="158"/>
      <c r="X88" s="158"/>
      <c r="Y88" s="147"/>
      <c r="Z88" s="147"/>
      <c r="AA88" s="147"/>
      <c r="AB88" s="147"/>
      <c r="AC88" s="147"/>
      <c r="AD88" s="147"/>
      <c r="AE88" s="147"/>
      <c r="AF88" s="147"/>
      <c r="AG88" s="147" t="s">
        <v>141</v>
      </c>
      <c r="AH88" s="147">
        <v>5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>
      <c r="A89" s="154"/>
      <c r="B89" s="155"/>
      <c r="C89" s="177" t="s">
        <v>350</v>
      </c>
      <c r="D89" s="160"/>
      <c r="E89" s="161">
        <v>2.30945</v>
      </c>
      <c r="F89" s="158"/>
      <c r="G89" s="158"/>
      <c r="H89" s="158"/>
      <c r="I89" s="158"/>
      <c r="J89" s="158"/>
      <c r="K89" s="158"/>
      <c r="L89" s="158"/>
      <c r="M89" s="158"/>
      <c r="N89" s="157"/>
      <c r="O89" s="157"/>
      <c r="P89" s="157"/>
      <c r="Q89" s="157"/>
      <c r="R89" s="158"/>
      <c r="S89" s="158"/>
      <c r="T89" s="158"/>
      <c r="U89" s="158"/>
      <c r="V89" s="158"/>
      <c r="W89" s="158"/>
      <c r="X89" s="158"/>
      <c r="Y89" s="147"/>
      <c r="Z89" s="147"/>
      <c r="AA89" s="147"/>
      <c r="AB89" s="147"/>
      <c r="AC89" s="147"/>
      <c r="AD89" s="147"/>
      <c r="AE89" s="147"/>
      <c r="AF89" s="147"/>
      <c r="AG89" s="147" t="s">
        <v>141</v>
      </c>
      <c r="AH89" s="147">
        <v>5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>
      <c r="A90" s="154">
        <v>38</v>
      </c>
      <c r="B90" s="155" t="s">
        <v>253</v>
      </c>
      <c r="C90" s="178" t="s">
        <v>254</v>
      </c>
      <c r="D90" s="156" t="s">
        <v>0</v>
      </c>
      <c r="E90" s="174"/>
      <c r="F90" s="159"/>
      <c r="G90" s="158">
        <f>ROUND(E90*F90,2)</f>
        <v>0</v>
      </c>
      <c r="H90" s="159"/>
      <c r="I90" s="158">
        <f>ROUND(E90*H90,2)</f>
        <v>0</v>
      </c>
      <c r="J90" s="159"/>
      <c r="K90" s="158">
        <f>ROUND(E90*J90,2)</f>
        <v>0</v>
      </c>
      <c r="L90" s="158">
        <v>15</v>
      </c>
      <c r="M90" s="158">
        <f>G90*(1+L90/100)</f>
        <v>0</v>
      </c>
      <c r="N90" s="157">
        <v>0</v>
      </c>
      <c r="O90" s="157">
        <f>ROUND(E90*N90,2)</f>
        <v>0</v>
      </c>
      <c r="P90" s="157">
        <v>0</v>
      </c>
      <c r="Q90" s="157">
        <f>ROUND(E90*P90,2)</f>
        <v>0</v>
      </c>
      <c r="R90" s="158"/>
      <c r="S90" s="158" t="s">
        <v>139</v>
      </c>
      <c r="T90" s="158" t="s">
        <v>139</v>
      </c>
      <c r="U90" s="158">
        <v>0</v>
      </c>
      <c r="V90" s="158">
        <f>ROUND(E90*U90,2)</f>
        <v>0</v>
      </c>
      <c r="W90" s="158"/>
      <c r="X90" s="158" t="s">
        <v>208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209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>
      <c r="A91" s="150" t="s">
        <v>124</v>
      </c>
      <c r="B91" s="151" t="s">
        <v>94</v>
      </c>
      <c r="C91" s="175" t="s">
        <v>95</v>
      </c>
      <c r="D91" s="164"/>
      <c r="E91" s="165"/>
      <c r="F91" s="166"/>
      <c r="G91" s="167">
        <f>SUMIF(AG92:AG102,"&lt;&gt;NOR",G92:G102)</f>
        <v>0</v>
      </c>
      <c r="H91" s="163"/>
      <c r="I91" s="163">
        <f>SUM(I92:I102)</f>
        <v>0</v>
      </c>
      <c r="J91" s="163"/>
      <c r="K91" s="163">
        <f>SUM(K92:K102)</f>
        <v>0</v>
      </c>
      <c r="L91" s="163"/>
      <c r="M91" s="163">
        <f>SUM(M92:M102)</f>
        <v>0</v>
      </c>
      <c r="N91" s="162"/>
      <c r="O91" s="162">
        <f>SUM(O92:O102)</f>
        <v>0</v>
      </c>
      <c r="P91" s="162"/>
      <c r="Q91" s="162">
        <f>SUM(Q92:Q102)</f>
        <v>0</v>
      </c>
      <c r="R91" s="163"/>
      <c r="S91" s="163"/>
      <c r="T91" s="163"/>
      <c r="U91" s="163"/>
      <c r="V91" s="163">
        <f>SUM(V92:V102)</f>
        <v>3.1999999999999997</v>
      </c>
      <c r="W91" s="163"/>
      <c r="X91" s="163"/>
      <c r="AG91" t="s">
        <v>125</v>
      </c>
    </row>
    <row r="92" spans="1:60" outlineLevel="1">
      <c r="A92" s="168">
        <v>39</v>
      </c>
      <c r="B92" s="169" t="s">
        <v>255</v>
      </c>
      <c r="C92" s="176" t="s">
        <v>256</v>
      </c>
      <c r="D92" s="170" t="s">
        <v>207</v>
      </c>
      <c r="E92" s="171">
        <v>0.69059999999999999</v>
      </c>
      <c r="F92" s="172"/>
      <c r="G92" s="173">
        <f t="shared" ref="G92:G102" si="0">ROUND(E92*F92,2)</f>
        <v>0</v>
      </c>
      <c r="H92" s="159"/>
      <c r="I92" s="158">
        <f t="shared" ref="I92:I102" si="1">ROUND(E92*H92,2)</f>
        <v>0</v>
      </c>
      <c r="J92" s="159"/>
      <c r="K92" s="158">
        <f t="shared" ref="K92:K102" si="2">ROUND(E92*J92,2)</f>
        <v>0</v>
      </c>
      <c r="L92" s="158">
        <v>15</v>
      </c>
      <c r="M92" s="158">
        <f t="shared" ref="M92:M102" si="3">G92*(1+L92/100)</f>
        <v>0</v>
      </c>
      <c r="N92" s="157">
        <v>0</v>
      </c>
      <c r="O92" s="157">
        <f t="shared" ref="O92:O102" si="4">ROUND(E92*N92,2)</f>
        <v>0</v>
      </c>
      <c r="P92" s="157">
        <v>0</v>
      </c>
      <c r="Q92" s="157">
        <f t="shared" ref="Q92:Q102" si="5">ROUND(E92*P92,2)</f>
        <v>0</v>
      </c>
      <c r="R92" s="158"/>
      <c r="S92" s="158" t="s">
        <v>139</v>
      </c>
      <c r="T92" s="158" t="s">
        <v>139</v>
      </c>
      <c r="U92" s="158">
        <v>2.0089999999999999</v>
      </c>
      <c r="V92" s="158">
        <f t="shared" ref="V92:V102" si="6">ROUND(E92*U92,2)</f>
        <v>1.39</v>
      </c>
      <c r="W92" s="158"/>
      <c r="X92" s="158" t="s">
        <v>257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258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>
      <c r="A93" s="168">
        <v>40</v>
      </c>
      <c r="B93" s="169" t="s">
        <v>259</v>
      </c>
      <c r="C93" s="176" t="s">
        <v>260</v>
      </c>
      <c r="D93" s="170" t="s">
        <v>207</v>
      </c>
      <c r="E93" s="171">
        <v>0.3453</v>
      </c>
      <c r="F93" s="172"/>
      <c r="G93" s="173">
        <f t="shared" si="0"/>
        <v>0</v>
      </c>
      <c r="H93" s="159"/>
      <c r="I93" s="158">
        <f t="shared" si="1"/>
        <v>0</v>
      </c>
      <c r="J93" s="159"/>
      <c r="K93" s="158">
        <f t="shared" si="2"/>
        <v>0</v>
      </c>
      <c r="L93" s="158">
        <v>15</v>
      </c>
      <c r="M93" s="158">
        <f t="shared" si="3"/>
        <v>0</v>
      </c>
      <c r="N93" s="157">
        <v>0</v>
      </c>
      <c r="O93" s="157">
        <f t="shared" si="4"/>
        <v>0</v>
      </c>
      <c r="P93" s="157">
        <v>0</v>
      </c>
      <c r="Q93" s="157">
        <f t="shared" si="5"/>
        <v>0</v>
      </c>
      <c r="R93" s="158"/>
      <c r="S93" s="158" t="s">
        <v>139</v>
      </c>
      <c r="T93" s="158" t="s">
        <v>139</v>
      </c>
      <c r="U93" s="158">
        <v>0.95899999999999996</v>
      </c>
      <c r="V93" s="158">
        <f t="shared" si="6"/>
        <v>0.33</v>
      </c>
      <c r="W93" s="158"/>
      <c r="X93" s="158" t="s">
        <v>257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258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>
      <c r="A94" s="168">
        <v>41</v>
      </c>
      <c r="B94" s="169" t="s">
        <v>261</v>
      </c>
      <c r="C94" s="176" t="s">
        <v>262</v>
      </c>
      <c r="D94" s="170" t="s">
        <v>207</v>
      </c>
      <c r="E94" s="171">
        <v>0.69059999999999999</v>
      </c>
      <c r="F94" s="172"/>
      <c r="G94" s="173">
        <f t="shared" si="0"/>
        <v>0</v>
      </c>
      <c r="H94" s="159"/>
      <c r="I94" s="158">
        <f t="shared" si="1"/>
        <v>0</v>
      </c>
      <c r="J94" s="159"/>
      <c r="K94" s="158">
        <f t="shared" si="2"/>
        <v>0</v>
      </c>
      <c r="L94" s="158">
        <v>15</v>
      </c>
      <c r="M94" s="158">
        <f t="shared" si="3"/>
        <v>0</v>
      </c>
      <c r="N94" s="157">
        <v>0</v>
      </c>
      <c r="O94" s="157">
        <f t="shared" si="4"/>
        <v>0</v>
      </c>
      <c r="P94" s="157">
        <v>0</v>
      </c>
      <c r="Q94" s="157">
        <f t="shared" si="5"/>
        <v>0</v>
      </c>
      <c r="R94" s="158"/>
      <c r="S94" s="158" t="s">
        <v>139</v>
      </c>
      <c r="T94" s="158" t="s">
        <v>139</v>
      </c>
      <c r="U94" s="158">
        <v>0.94199999999999995</v>
      </c>
      <c r="V94" s="158">
        <f t="shared" si="6"/>
        <v>0.65</v>
      </c>
      <c r="W94" s="158"/>
      <c r="X94" s="158" t="s">
        <v>257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258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>
      <c r="A95" s="168">
        <v>42</v>
      </c>
      <c r="B95" s="169" t="s">
        <v>263</v>
      </c>
      <c r="C95" s="176" t="s">
        <v>264</v>
      </c>
      <c r="D95" s="170" t="s">
        <v>207</v>
      </c>
      <c r="E95" s="171">
        <v>3.4529800000000002</v>
      </c>
      <c r="F95" s="172"/>
      <c r="G95" s="173">
        <f t="shared" si="0"/>
        <v>0</v>
      </c>
      <c r="H95" s="159"/>
      <c r="I95" s="158">
        <f t="shared" si="1"/>
        <v>0</v>
      </c>
      <c r="J95" s="159"/>
      <c r="K95" s="158">
        <f t="shared" si="2"/>
        <v>0</v>
      </c>
      <c r="L95" s="158">
        <v>15</v>
      </c>
      <c r="M95" s="158">
        <f t="shared" si="3"/>
        <v>0</v>
      </c>
      <c r="N95" s="157">
        <v>0</v>
      </c>
      <c r="O95" s="157">
        <f t="shared" si="4"/>
        <v>0</v>
      </c>
      <c r="P95" s="157">
        <v>0</v>
      </c>
      <c r="Q95" s="157">
        <f t="shared" si="5"/>
        <v>0</v>
      </c>
      <c r="R95" s="158"/>
      <c r="S95" s="158" t="s">
        <v>139</v>
      </c>
      <c r="T95" s="158" t="s">
        <v>139</v>
      </c>
      <c r="U95" s="158">
        <v>0.105</v>
      </c>
      <c r="V95" s="158">
        <f t="shared" si="6"/>
        <v>0.36</v>
      </c>
      <c r="W95" s="158"/>
      <c r="X95" s="158" t="s">
        <v>257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258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>
      <c r="A96" s="168">
        <v>43</v>
      </c>
      <c r="B96" s="169" t="s">
        <v>265</v>
      </c>
      <c r="C96" s="176" t="s">
        <v>266</v>
      </c>
      <c r="D96" s="170" t="s">
        <v>207</v>
      </c>
      <c r="E96" s="171">
        <v>0.69059999999999999</v>
      </c>
      <c r="F96" s="172"/>
      <c r="G96" s="173">
        <f t="shared" si="0"/>
        <v>0</v>
      </c>
      <c r="H96" s="159"/>
      <c r="I96" s="158">
        <f t="shared" si="1"/>
        <v>0</v>
      </c>
      <c r="J96" s="159"/>
      <c r="K96" s="158">
        <f t="shared" si="2"/>
        <v>0</v>
      </c>
      <c r="L96" s="158">
        <v>15</v>
      </c>
      <c r="M96" s="158">
        <f t="shared" si="3"/>
        <v>0</v>
      </c>
      <c r="N96" s="157">
        <v>0</v>
      </c>
      <c r="O96" s="157">
        <f t="shared" si="4"/>
        <v>0</v>
      </c>
      <c r="P96" s="157">
        <v>0</v>
      </c>
      <c r="Q96" s="157">
        <f t="shared" si="5"/>
        <v>0</v>
      </c>
      <c r="R96" s="158"/>
      <c r="S96" s="158" t="s">
        <v>139</v>
      </c>
      <c r="T96" s="158" t="s">
        <v>139</v>
      </c>
      <c r="U96" s="158">
        <v>0.04</v>
      </c>
      <c r="V96" s="158">
        <f t="shared" si="6"/>
        <v>0.03</v>
      </c>
      <c r="W96" s="158"/>
      <c r="X96" s="158" t="s">
        <v>257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258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>
      <c r="A97" s="168">
        <v>44</v>
      </c>
      <c r="B97" s="169" t="s">
        <v>267</v>
      </c>
      <c r="C97" s="176" t="s">
        <v>268</v>
      </c>
      <c r="D97" s="170" t="s">
        <v>207</v>
      </c>
      <c r="E97" s="171">
        <v>9.6683299999999992</v>
      </c>
      <c r="F97" s="172"/>
      <c r="G97" s="173">
        <f t="shared" si="0"/>
        <v>0</v>
      </c>
      <c r="H97" s="159"/>
      <c r="I97" s="158">
        <f t="shared" si="1"/>
        <v>0</v>
      </c>
      <c r="J97" s="159"/>
      <c r="K97" s="158">
        <f t="shared" si="2"/>
        <v>0</v>
      </c>
      <c r="L97" s="158">
        <v>15</v>
      </c>
      <c r="M97" s="158">
        <f t="shared" si="3"/>
        <v>0</v>
      </c>
      <c r="N97" s="157">
        <v>0</v>
      </c>
      <c r="O97" s="157">
        <f t="shared" si="4"/>
        <v>0</v>
      </c>
      <c r="P97" s="157">
        <v>0</v>
      </c>
      <c r="Q97" s="157">
        <f t="shared" si="5"/>
        <v>0</v>
      </c>
      <c r="R97" s="158"/>
      <c r="S97" s="158" t="s">
        <v>139</v>
      </c>
      <c r="T97" s="158" t="s">
        <v>139</v>
      </c>
      <c r="U97" s="158">
        <v>0</v>
      </c>
      <c r="V97" s="158">
        <f t="shared" si="6"/>
        <v>0</v>
      </c>
      <c r="W97" s="158"/>
      <c r="X97" s="158" t="s">
        <v>257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258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>
      <c r="A98" s="168">
        <v>45</v>
      </c>
      <c r="B98" s="169" t="s">
        <v>269</v>
      </c>
      <c r="C98" s="176" t="s">
        <v>270</v>
      </c>
      <c r="D98" s="170" t="s">
        <v>207</v>
      </c>
      <c r="E98" s="171">
        <v>0.69059999999999999</v>
      </c>
      <c r="F98" s="172"/>
      <c r="G98" s="173">
        <f t="shared" si="0"/>
        <v>0</v>
      </c>
      <c r="H98" s="159"/>
      <c r="I98" s="158">
        <f t="shared" si="1"/>
        <v>0</v>
      </c>
      <c r="J98" s="159"/>
      <c r="K98" s="158">
        <f t="shared" si="2"/>
        <v>0</v>
      </c>
      <c r="L98" s="158">
        <v>15</v>
      </c>
      <c r="M98" s="158">
        <f t="shared" si="3"/>
        <v>0</v>
      </c>
      <c r="N98" s="157">
        <v>0</v>
      </c>
      <c r="O98" s="157">
        <f t="shared" si="4"/>
        <v>0</v>
      </c>
      <c r="P98" s="157">
        <v>0</v>
      </c>
      <c r="Q98" s="157">
        <f t="shared" si="5"/>
        <v>0</v>
      </c>
      <c r="R98" s="158"/>
      <c r="S98" s="158" t="s">
        <v>139</v>
      </c>
      <c r="T98" s="158" t="s">
        <v>139</v>
      </c>
      <c r="U98" s="158">
        <v>0.64</v>
      </c>
      <c r="V98" s="158">
        <f t="shared" si="6"/>
        <v>0.44</v>
      </c>
      <c r="W98" s="158"/>
      <c r="X98" s="158" t="s">
        <v>257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258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>
      <c r="A99" s="168">
        <v>46</v>
      </c>
      <c r="B99" s="169" t="s">
        <v>271</v>
      </c>
      <c r="C99" s="176" t="s">
        <v>272</v>
      </c>
      <c r="D99" s="170" t="s">
        <v>207</v>
      </c>
      <c r="E99" s="171">
        <v>0.69059999999999999</v>
      </c>
      <c r="F99" s="172"/>
      <c r="G99" s="173">
        <f t="shared" si="0"/>
        <v>0</v>
      </c>
      <c r="H99" s="159"/>
      <c r="I99" s="158">
        <f t="shared" si="1"/>
        <v>0</v>
      </c>
      <c r="J99" s="159"/>
      <c r="K99" s="158">
        <f t="shared" si="2"/>
        <v>0</v>
      </c>
      <c r="L99" s="158">
        <v>15</v>
      </c>
      <c r="M99" s="158">
        <f t="shared" si="3"/>
        <v>0</v>
      </c>
      <c r="N99" s="157">
        <v>0</v>
      </c>
      <c r="O99" s="157">
        <f t="shared" si="4"/>
        <v>0</v>
      </c>
      <c r="P99" s="157">
        <v>0</v>
      </c>
      <c r="Q99" s="157">
        <f t="shared" si="5"/>
        <v>0</v>
      </c>
      <c r="R99" s="158"/>
      <c r="S99" s="158" t="s">
        <v>139</v>
      </c>
      <c r="T99" s="158" t="s">
        <v>139</v>
      </c>
      <c r="U99" s="158">
        <v>6.0000000000000001E-3</v>
      </c>
      <c r="V99" s="158">
        <f t="shared" si="6"/>
        <v>0</v>
      </c>
      <c r="W99" s="158"/>
      <c r="X99" s="158" t="s">
        <v>257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258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ht="20.399999999999999" outlineLevel="1">
      <c r="A100" s="168">
        <v>47</v>
      </c>
      <c r="B100" s="169" t="s">
        <v>273</v>
      </c>
      <c r="C100" s="176" t="s">
        <v>274</v>
      </c>
      <c r="D100" s="170" t="s">
        <v>207</v>
      </c>
      <c r="E100" s="171">
        <v>2.1059999999999999E-2</v>
      </c>
      <c r="F100" s="172"/>
      <c r="G100" s="173">
        <f t="shared" si="0"/>
        <v>0</v>
      </c>
      <c r="H100" s="159"/>
      <c r="I100" s="158">
        <f t="shared" si="1"/>
        <v>0</v>
      </c>
      <c r="J100" s="159"/>
      <c r="K100" s="158">
        <f t="shared" si="2"/>
        <v>0</v>
      </c>
      <c r="L100" s="158">
        <v>15</v>
      </c>
      <c r="M100" s="158">
        <f t="shared" si="3"/>
        <v>0</v>
      </c>
      <c r="N100" s="157">
        <v>0</v>
      </c>
      <c r="O100" s="157">
        <f t="shared" si="4"/>
        <v>0</v>
      </c>
      <c r="P100" s="157">
        <v>0</v>
      </c>
      <c r="Q100" s="157">
        <f t="shared" si="5"/>
        <v>0</v>
      </c>
      <c r="R100" s="158"/>
      <c r="S100" s="158" t="s">
        <v>139</v>
      </c>
      <c r="T100" s="158" t="s">
        <v>139</v>
      </c>
      <c r="U100" s="158">
        <v>0</v>
      </c>
      <c r="V100" s="158">
        <f t="shared" si="6"/>
        <v>0</v>
      </c>
      <c r="W100" s="158"/>
      <c r="X100" s="158" t="s">
        <v>257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258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>
      <c r="A101" s="168">
        <v>48</v>
      </c>
      <c r="B101" s="169" t="s">
        <v>275</v>
      </c>
      <c r="C101" s="176" t="s">
        <v>276</v>
      </c>
      <c r="D101" s="170" t="s">
        <v>207</v>
      </c>
      <c r="E101" s="171">
        <v>9.1850000000000001E-2</v>
      </c>
      <c r="F101" s="172"/>
      <c r="G101" s="173">
        <f t="shared" si="0"/>
        <v>0</v>
      </c>
      <c r="H101" s="159"/>
      <c r="I101" s="158">
        <f t="shared" si="1"/>
        <v>0</v>
      </c>
      <c r="J101" s="159"/>
      <c r="K101" s="158">
        <f t="shared" si="2"/>
        <v>0</v>
      </c>
      <c r="L101" s="158">
        <v>15</v>
      </c>
      <c r="M101" s="158">
        <f t="shared" si="3"/>
        <v>0</v>
      </c>
      <c r="N101" s="157">
        <v>0</v>
      </c>
      <c r="O101" s="157">
        <f t="shared" si="4"/>
        <v>0</v>
      </c>
      <c r="P101" s="157">
        <v>0</v>
      </c>
      <c r="Q101" s="157">
        <f t="shared" si="5"/>
        <v>0</v>
      </c>
      <c r="R101" s="158"/>
      <c r="S101" s="158" t="s">
        <v>129</v>
      </c>
      <c r="T101" s="158" t="s">
        <v>277</v>
      </c>
      <c r="U101" s="158">
        <v>0</v>
      </c>
      <c r="V101" s="158">
        <f t="shared" si="6"/>
        <v>0</v>
      </c>
      <c r="W101" s="158"/>
      <c r="X101" s="158" t="s">
        <v>257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258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20.399999999999999" outlineLevel="1">
      <c r="A102" s="168">
        <v>49</v>
      </c>
      <c r="B102" s="169" t="s">
        <v>278</v>
      </c>
      <c r="C102" s="176" t="s">
        <v>279</v>
      </c>
      <c r="D102" s="170" t="s">
        <v>207</v>
      </c>
      <c r="E102" s="171">
        <v>0.57767999999999997</v>
      </c>
      <c r="F102" s="172"/>
      <c r="G102" s="173">
        <f t="shared" si="0"/>
        <v>0</v>
      </c>
      <c r="H102" s="159"/>
      <c r="I102" s="158">
        <f t="shared" si="1"/>
        <v>0</v>
      </c>
      <c r="J102" s="159"/>
      <c r="K102" s="158">
        <f t="shared" si="2"/>
        <v>0</v>
      </c>
      <c r="L102" s="158">
        <v>15</v>
      </c>
      <c r="M102" s="158">
        <f t="shared" si="3"/>
        <v>0</v>
      </c>
      <c r="N102" s="157">
        <v>0</v>
      </c>
      <c r="O102" s="157">
        <f t="shared" si="4"/>
        <v>0</v>
      </c>
      <c r="P102" s="157">
        <v>0</v>
      </c>
      <c r="Q102" s="157">
        <f t="shared" si="5"/>
        <v>0</v>
      </c>
      <c r="R102" s="158"/>
      <c r="S102" s="158" t="s">
        <v>139</v>
      </c>
      <c r="T102" s="158" t="s">
        <v>139</v>
      </c>
      <c r="U102" s="158">
        <v>0</v>
      </c>
      <c r="V102" s="158">
        <f t="shared" si="6"/>
        <v>0</v>
      </c>
      <c r="W102" s="158"/>
      <c r="X102" s="158" t="s">
        <v>257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258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>
      <c r="A103" s="150" t="s">
        <v>124</v>
      </c>
      <c r="B103" s="151" t="s">
        <v>97</v>
      </c>
      <c r="C103" s="175" t="s">
        <v>29</v>
      </c>
      <c r="D103" s="164"/>
      <c r="E103" s="165"/>
      <c r="F103" s="166"/>
      <c r="G103" s="167">
        <f>SUMIF(AG104:AG110,"&lt;&gt;NOR",G104:G110)</f>
        <v>0</v>
      </c>
      <c r="H103" s="163"/>
      <c r="I103" s="163">
        <f>SUM(I104:I110)</f>
        <v>0</v>
      </c>
      <c r="J103" s="163"/>
      <c r="K103" s="163">
        <f>SUM(K104:K110)</f>
        <v>0</v>
      </c>
      <c r="L103" s="163"/>
      <c r="M103" s="163">
        <f>SUM(M104:M110)</f>
        <v>0</v>
      </c>
      <c r="N103" s="162"/>
      <c r="O103" s="162">
        <f>SUM(O104:O110)</f>
        <v>0</v>
      </c>
      <c r="P103" s="162"/>
      <c r="Q103" s="162">
        <f>SUM(Q104:Q110)</f>
        <v>0</v>
      </c>
      <c r="R103" s="163"/>
      <c r="S103" s="163"/>
      <c r="T103" s="163"/>
      <c r="U103" s="163"/>
      <c r="V103" s="163">
        <f>SUM(V104:V110)</f>
        <v>0</v>
      </c>
      <c r="W103" s="163"/>
      <c r="X103" s="163"/>
      <c r="AG103" t="s">
        <v>125</v>
      </c>
    </row>
    <row r="104" spans="1:60" outlineLevel="1">
      <c r="A104" s="168">
        <v>50</v>
      </c>
      <c r="B104" s="169" t="s">
        <v>280</v>
      </c>
      <c r="C104" s="176" t="s">
        <v>281</v>
      </c>
      <c r="D104" s="170" t="s">
        <v>282</v>
      </c>
      <c r="E104" s="171">
        <v>1</v>
      </c>
      <c r="F104" s="172"/>
      <c r="G104" s="173">
        <f t="shared" ref="G104:G110" si="7">ROUND(E104*F104,2)</f>
        <v>0</v>
      </c>
      <c r="H104" s="159"/>
      <c r="I104" s="158">
        <f t="shared" ref="I104:I110" si="8">ROUND(E104*H104,2)</f>
        <v>0</v>
      </c>
      <c r="J104" s="159"/>
      <c r="K104" s="158">
        <f t="shared" ref="K104:K110" si="9">ROUND(E104*J104,2)</f>
        <v>0</v>
      </c>
      <c r="L104" s="158">
        <v>15</v>
      </c>
      <c r="M104" s="158">
        <f t="shared" ref="M104:M110" si="10">G104*(1+L104/100)</f>
        <v>0</v>
      </c>
      <c r="N104" s="157">
        <v>0</v>
      </c>
      <c r="O104" s="157">
        <f t="shared" ref="O104:O110" si="11">ROUND(E104*N104,2)</f>
        <v>0</v>
      </c>
      <c r="P104" s="157">
        <v>0</v>
      </c>
      <c r="Q104" s="157">
        <f t="shared" ref="Q104:Q110" si="12">ROUND(E104*P104,2)</f>
        <v>0</v>
      </c>
      <c r="R104" s="158"/>
      <c r="S104" s="158" t="s">
        <v>129</v>
      </c>
      <c r="T104" s="158" t="s">
        <v>130</v>
      </c>
      <c r="U104" s="158">
        <v>0</v>
      </c>
      <c r="V104" s="158">
        <f t="shared" ref="V104:V110" si="13">ROUND(E104*U104,2)</f>
        <v>0</v>
      </c>
      <c r="W104" s="158"/>
      <c r="X104" s="158" t="s">
        <v>283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284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>
      <c r="A105" s="168">
        <v>51</v>
      </c>
      <c r="B105" s="169" t="s">
        <v>285</v>
      </c>
      <c r="C105" s="176" t="s">
        <v>286</v>
      </c>
      <c r="D105" s="170" t="s">
        <v>282</v>
      </c>
      <c r="E105" s="171">
        <v>0</v>
      </c>
      <c r="F105" s="172"/>
      <c r="G105" s="173">
        <f t="shared" si="7"/>
        <v>0</v>
      </c>
      <c r="H105" s="159"/>
      <c r="I105" s="158">
        <f t="shared" si="8"/>
        <v>0</v>
      </c>
      <c r="J105" s="159"/>
      <c r="K105" s="158">
        <f t="shared" si="9"/>
        <v>0</v>
      </c>
      <c r="L105" s="158">
        <v>15</v>
      </c>
      <c r="M105" s="158">
        <f t="shared" si="10"/>
        <v>0</v>
      </c>
      <c r="N105" s="157">
        <v>0</v>
      </c>
      <c r="O105" s="157">
        <f t="shared" si="11"/>
        <v>0</v>
      </c>
      <c r="P105" s="157">
        <v>0</v>
      </c>
      <c r="Q105" s="157">
        <f t="shared" si="12"/>
        <v>0</v>
      </c>
      <c r="R105" s="158"/>
      <c r="S105" s="158" t="s">
        <v>129</v>
      </c>
      <c r="T105" s="158" t="s">
        <v>130</v>
      </c>
      <c r="U105" s="158">
        <v>0</v>
      </c>
      <c r="V105" s="158">
        <f t="shared" si="13"/>
        <v>0</v>
      </c>
      <c r="W105" s="158"/>
      <c r="X105" s="158" t="s">
        <v>283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287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>
      <c r="A106" s="168">
        <v>52</v>
      </c>
      <c r="B106" s="169" t="s">
        <v>288</v>
      </c>
      <c r="C106" s="176" t="s">
        <v>289</v>
      </c>
      <c r="D106" s="170" t="s">
        <v>282</v>
      </c>
      <c r="E106" s="171">
        <v>0</v>
      </c>
      <c r="F106" s="172"/>
      <c r="G106" s="173">
        <f t="shared" si="7"/>
        <v>0</v>
      </c>
      <c r="H106" s="159"/>
      <c r="I106" s="158">
        <f t="shared" si="8"/>
        <v>0</v>
      </c>
      <c r="J106" s="159"/>
      <c r="K106" s="158">
        <f t="shared" si="9"/>
        <v>0</v>
      </c>
      <c r="L106" s="158">
        <v>15</v>
      </c>
      <c r="M106" s="158">
        <f t="shared" si="10"/>
        <v>0</v>
      </c>
      <c r="N106" s="157">
        <v>0</v>
      </c>
      <c r="O106" s="157">
        <f t="shared" si="11"/>
        <v>0</v>
      </c>
      <c r="P106" s="157">
        <v>0</v>
      </c>
      <c r="Q106" s="157">
        <f t="shared" si="12"/>
        <v>0</v>
      </c>
      <c r="R106" s="158"/>
      <c r="S106" s="158" t="s">
        <v>129</v>
      </c>
      <c r="T106" s="158" t="s">
        <v>130</v>
      </c>
      <c r="U106" s="158">
        <v>0</v>
      </c>
      <c r="V106" s="158">
        <f t="shared" si="13"/>
        <v>0</v>
      </c>
      <c r="W106" s="158"/>
      <c r="X106" s="158" t="s">
        <v>283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287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>
      <c r="A107" s="168">
        <v>53</v>
      </c>
      <c r="B107" s="169" t="s">
        <v>290</v>
      </c>
      <c r="C107" s="176" t="s">
        <v>291</v>
      </c>
      <c r="D107" s="170" t="s">
        <v>282</v>
      </c>
      <c r="E107" s="171">
        <v>1</v>
      </c>
      <c r="F107" s="172"/>
      <c r="G107" s="173">
        <f t="shared" si="7"/>
        <v>0</v>
      </c>
      <c r="H107" s="159"/>
      <c r="I107" s="158">
        <f t="shared" si="8"/>
        <v>0</v>
      </c>
      <c r="J107" s="159"/>
      <c r="K107" s="158">
        <f t="shared" si="9"/>
        <v>0</v>
      </c>
      <c r="L107" s="158">
        <v>15</v>
      </c>
      <c r="M107" s="158">
        <f t="shared" si="10"/>
        <v>0</v>
      </c>
      <c r="N107" s="157">
        <v>0</v>
      </c>
      <c r="O107" s="157">
        <f t="shared" si="11"/>
        <v>0</v>
      </c>
      <c r="P107" s="157">
        <v>0</v>
      </c>
      <c r="Q107" s="157">
        <f t="shared" si="12"/>
        <v>0</v>
      </c>
      <c r="R107" s="158"/>
      <c r="S107" s="158" t="s">
        <v>129</v>
      </c>
      <c r="T107" s="158" t="s">
        <v>130</v>
      </c>
      <c r="U107" s="158">
        <v>0</v>
      </c>
      <c r="V107" s="158">
        <f t="shared" si="13"/>
        <v>0</v>
      </c>
      <c r="W107" s="158"/>
      <c r="X107" s="158" t="s">
        <v>283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284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>
      <c r="A108" s="168">
        <v>54</v>
      </c>
      <c r="B108" s="169" t="s">
        <v>292</v>
      </c>
      <c r="C108" s="176" t="s">
        <v>293</v>
      </c>
      <c r="D108" s="170" t="s">
        <v>282</v>
      </c>
      <c r="E108" s="171">
        <v>1</v>
      </c>
      <c r="F108" s="172"/>
      <c r="G108" s="173">
        <f t="shared" si="7"/>
        <v>0</v>
      </c>
      <c r="H108" s="159"/>
      <c r="I108" s="158">
        <f t="shared" si="8"/>
        <v>0</v>
      </c>
      <c r="J108" s="159"/>
      <c r="K108" s="158">
        <f t="shared" si="9"/>
        <v>0</v>
      </c>
      <c r="L108" s="158">
        <v>15</v>
      </c>
      <c r="M108" s="158">
        <f t="shared" si="10"/>
        <v>0</v>
      </c>
      <c r="N108" s="157">
        <v>0</v>
      </c>
      <c r="O108" s="157">
        <f t="shared" si="11"/>
        <v>0</v>
      </c>
      <c r="P108" s="157">
        <v>0</v>
      </c>
      <c r="Q108" s="157">
        <f t="shared" si="12"/>
        <v>0</v>
      </c>
      <c r="R108" s="158"/>
      <c r="S108" s="158" t="s">
        <v>129</v>
      </c>
      <c r="T108" s="158" t="s">
        <v>130</v>
      </c>
      <c r="U108" s="158">
        <v>0</v>
      </c>
      <c r="V108" s="158">
        <f t="shared" si="13"/>
        <v>0</v>
      </c>
      <c r="W108" s="158"/>
      <c r="X108" s="158" t="s">
        <v>283</v>
      </c>
      <c r="Y108" s="147"/>
      <c r="Z108" s="147"/>
      <c r="AA108" s="147"/>
      <c r="AB108" s="147"/>
      <c r="AC108" s="147"/>
      <c r="AD108" s="147"/>
      <c r="AE108" s="147"/>
      <c r="AF108" s="147"/>
      <c r="AG108" s="147" t="s">
        <v>284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>
      <c r="A109" s="168">
        <v>55</v>
      </c>
      <c r="B109" s="169" t="s">
        <v>294</v>
      </c>
      <c r="C109" s="176" t="s">
        <v>295</v>
      </c>
      <c r="D109" s="170" t="s">
        <v>282</v>
      </c>
      <c r="E109" s="171">
        <v>0</v>
      </c>
      <c r="F109" s="172"/>
      <c r="G109" s="173">
        <f t="shared" si="7"/>
        <v>0</v>
      </c>
      <c r="H109" s="159"/>
      <c r="I109" s="158">
        <f t="shared" si="8"/>
        <v>0</v>
      </c>
      <c r="J109" s="159"/>
      <c r="K109" s="158">
        <f t="shared" si="9"/>
        <v>0</v>
      </c>
      <c r="L109" s="158">
        <v>15</v>
      </c>
      <c r="M109" s="158">
        <f t="shared" si="10"/>
        <v>0</v>
      </c>
      <c r="N109" s="157">
        <v>0</v>
      </c>
      <c r="O109" s="157">
        <f t="shared" si="11"/>
        <v>0</v>
      </c>
      <c r="P109" s="157">
        <v>0</v>
      </c>
      <c r="Q109" s="157">
        <f t="shared" si="12"/>
        <v>0</v>
      </c>
      <c r="R109" s="158"/>
      <c r="S109" s="158" t="s">
        <v>129</v>
      </c>
      <c r="T109" s="158" t="s">
        <v>130</v>
      </c>
      <c r="U109" s="158">
        <v>0</v>
      </c>
      <c r="V109" s="158">
        <f t="shared" si="13"/>
        <v>0</v>
      </c>
      <c r="W109" s="158"/>
      <c r="X109" s="158" t="s">
        <v>283</v>
      </c>
      <c r="Y109" s="147"/>
      <c r="Z109" s="147"/>
      <c r="AA109" s="147"/>
      <c r="AB109" s="147"/>
      <c r="AC109" s="147"/>
      <c r="AD109" s="147"/>
      <c r="AE109" s="147"/>
      <c r="AF109" s="147"/>
      <c r="AG109" s="147" t="s">
        <v>284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>
      <c r="A110" s="168">
        <v>56</v>
      </c>
      <c r="B110" s="169" t="s">
        <v>296</v>
      </c>
      <c r="C110" s="176" t="s">
        <v>297</v>
      </c>
      <c r="D110" s="170" t="s">
        <v>282</v>
      </c>
      <c r="E110" s="171">
        <v>1</v>
      </c>
      <c r="F110" s="172"/>
      <c r="G110" s="173">
        <f t="shared" si="7"/>
        <v>0</v>
      </c>
      <c r="H110" s="159"/>
      <c r="I110" s="158">
        <f t="shared" si="8"/>
        <v>0</v>
      </c>
      <c r="J110" s="159"/>
      <c r="K110" s="158">
        <f t="shared" si="9"/>
        <v>0</v>
      </c>
      <c r="L110" s="158">
        <v>15</v>
      </c>
      <c r="M110" s="158">
        <f t="shared" si="10"/>
        <v>0</v>
      </c>
      <c r="N110" s="157">
        <v>0</v>
      </c>
      <c r="O110" s="157">
        <f t="shared" si="11"/>
        <v>0</v>
      </c>
      <c r="P110" s="157">
        <v>0</v>
      </c>
      <c r="Q110" s="157">
        <f t="shared" si="12"/>
        <v>0</v>
      </c>
      <c r="R110" s="158"/>
      <c r="S110" s="158" t="s">
        <v>129</v>
      </c>
      <c r="T110" s="158" t="s">
        <v>130</v>
      </c>
      <c r="U110" s="158">
        <v>0</v>
      </c>
      <c r="V110" s="158">
        <f t="shared" si="13"/>
        <v>0</v>
      </c>
      <c r="W110" s="158"/>
      <c r="X110" s="158" t="s">
        <v>283</v>
      </c>
      <c r="Y110" s="147"/>
      <c r="Z110" s="147"/>
      <c r="AA110" s="147"/>
      <c r="AB110" s="147"/>
      <c r="AC110" s="147"/>
      <c r="AD110" s="147"/>
      <c r="AE110" s="147"/>
      <c r="AF110" s="147"/>
      <c r="AG110" s="147" t="s">
        <v>284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>
      <c r="A111" s="3"/>
      <c r="B111" s="4"/>
      <c r="C111" s="179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AE111">
        <v>15</v>
      </c>
      <c r="AF111">
        <v>21</v>
      </c>
      <c r="AG111" t="s">
        <v>111</v>
      </c>
    </row>
    <row r="112" spans="1:60">
      <c r="A112" s="150"/>
      <c r="B112" s="151" t="s">
        <v>31</v>
      </c>
      <c r="C112" s="175"/>
      <c r="D112" s="152"/>
      <c r="E112" s="153"/>
      <c r="F112" s="153"/>
      <c r="G112" s="167">
        <f>G8+G11+G35+G40+G49+G53+G55+G57+G66+G69+G73+G91+G103</f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AE112">
        <f>SUMIF(L7:L110,AE111,G7:G110)</f>
        <v>0</v>
      </c>
      <c r="AF112">
        <f>SUMIF(L7:L110,AF111,G7:G110)</f>
        <v>0</v>
      </c>
      <c r="AG112" t="s">
        <v>298</v>
      </c>
    </row>
    <row r="113" spans="1:33">
      <c r="A113" s="3"/>
      <c r="B113" s="4"/>
      <c r="C113" s="179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>
      <c r="A114" s="3"/>
      <c r="B114" s="4"/>
      <c r="C114" s="179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>
      <c r="A115" s="237" t="s">
        <v>299</v>
      </c>
      <c r="B115" s="237"/>
      <c r="C115" s="238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33">
      <c r="A116" s="239"/>
      <c r="B116" s="240"/>
      <c r="C116" s="241"/>
      <c r="D116" s="240"/>
      <c r="E116" s="240"/>
      <c r="F116" s="240"/>
      <c r="G116" s="24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AG116" t="s">
        <v>300</v>
      </c>
    </row>
    <row r="117" spans="1:33">
      <c r="A117" s="243"/>
      <c r="B117" s="244"/>
      <c r="C117" s="245"/>
      <c r="D117" s="244"/>
      <c r="E117" s="244"/>
      <c r="F117" s="244"/>
      <c r="G117" s="24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33">
      <c r="A118" s="243"/>
      <c r="B118" s="244"/>
      <c r="C118" s="245"/>
      <c r="D118" s="244"/>
      <c r="E118" s="244"/>
      <c r="F118" s="244"/>
      <c r="G118" s="24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33">
      <c r="A119" s="243"/>
      <c r="B119" s="244"/>
      <c r="C119" s="245"/>
      <c r="D119" s="244"/>
      <c r="E119" s="244"/>
      <c r="F119" s="244"/>
      <c r="G119" s="24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33">
      <c r="A120" s="247"/>
      <c r="B120" s="248"/>
      <c r="C120" s="249"/>
      <c r="D120" s="248"/>
      <c r="E120" s="248"/>
      <c r="F120" s="248"/>
      <c r="G120" s="25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33">
      <c r="A121" s="3"/>
      <c r="B121" s="4"/>
      <c r="C121" s="179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33">
      <c r="C122" s="180"/>
      <c r="D122" s="10"/>
      <c r="AG122" t="s">
        <v>301</v>
      </c>
    </row>
    <row r="123" spans="1:33">
      <c r="D123" s="10"/>
    </row>
    <row r="124" spans="1:33">
      <c r="D124" s="10"/>
    </row>
    <row r="125" spans="1:33">
      <c r="D125" s="10"/>
    </row>
    <row r="126" spans="1:33">
      <c r="D126" s="10"/>
    </row>
    <row r="127" spans="1:33">
      <c r="D127" s="10"/>
    </row>
    <row r="128" spans="1:33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6">
    <mergeCell ref="A115:C115"/>
    <mergeCell ref="A116:G120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portrait" r:id="rId1"/>
  <headerFooter alignWithMargins="0"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/>
  <cols>
    <col min="1" max="1" width="3.44140625" customWidth="1"/>
    <col min="2" max="2" width="12.5546875" style="122" customWidth="1"/>
    <col min="3" max="3" width="38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51" t="s">
        <v>7</v>
      </c>
      <c r="B1" s="251"/>
      <c r="C1" s="251"/>
      <c r="D1" s="251"/>
      <c r="E1" s="251"/>
      <c r="F1" s="251"/>
      <c r="G1" s="251"/>
      <c r="AG1" t="s">
        <v>99</v>
      </c>
    </row>
    <row r="2" spans="1:60" ht="24.9" customHeight="1">
      <c r="A2" s="140" t="s">
        <v>8</v>
      </c>
      <c r="B2" s="49" t="s">
        <v>44</v>
      </c>
      <c r="C2" s="252" t="s">
        <v>45</v>
      </c>
      <c r="D2" s="253"/>
      <c r="E2" s="253"/>
      <c r="F2" s="253"/>
      <c r="G2" s="254"/>
      <c r="AG2" t="s">
        <v>100</v>
      </c>
    </row>
    <row r="3" spans="1:60" ht="24.9" customHeight="1">
      <c r="A3" s="140" t="s">
        <v>9</v>
      </c>
      <c r="B3" s="49" t="s">
        <v>56</v>
      </c>
      <c r="C3" s="252" t="s">
        <v>57</v>
      </c>
      <c r="D3" s="253"/>
      <c r="E3" s="253"/>
      <c r="F3" s="253"/>
      <c r="G3" s="254"/>
      <c r="AC3" s="122" t="s">
        <v>100</v>
      </c>
      <c r="AG3" t="s">
        <v>101</v>
      </c>
    </row>
    <row r="4" spans="1:60" ht="24.9" customHeight="1">
      <c r="A4" s="141" t="s">
        <v>10</v>
      </c>
      <c r="B4" s="142" t="s">
        <v>44</v>
      </c>
      <c r="C4" s="255" t="s">
        <v>45</v>
      </c>
      <c r="D4" s="256"/>
      <c r="E4" s="256"/>
      <c r="F4" s="256"/>
      <c r="G4" s="257"/>
      <c r="AG4" t="s">
        <v>102</v>
      </c>
    </row>
    <row r="5" spans="1:60">
      <c r="D5" s="10"/>
    </row>
    <row r="6" spans="1:60" ht="39.6">
      <c r="A6" s="143" t="s">
        <v>103</v>
      </c>
      <c r="B6" s="145" t="s">
        <v>104</v>
      </c>
      <c r="C6" s="145" t="s">
        <v>105</v>
      </c>
      <c r="D6" s="144" t="s">
        <v>106</v>
      </c>
      <c r="E6" s="143" t="s">
        <v>107</v>
      </c>
      <c r="F6" s="143" t="s">
        <v>108</v>
      </c>
      <c r="G6" s="143" t="s">
        <v>31</v>
      </c>
      <c r="H6" s="146" t="s">
        <v>32</v>
      </c>
      <c r="I6" s="146" t="s">
        <v>109</v>
      </c>
      <c r="J6" s="146" t="s">
        <v>33</v>
      </c>
      <c r="K6" s="146" t="s">
        <v>110</v>
      </c>
      <c r="L6" s="146" t="s">
        <v>111</v>
      </c>
      <c r="M6" s="146" t="s">
        <v>112</v>
      </c>
      <c r="N6" s="146" t="s">
        <v>113</v>
      </c>
      <c r="O6" s="146" t="s">
        <v>114</v>
      </c>
      <c r="P6" s="146" t="s">
        <v>115</v>
      </c>
      <c r="Q6" s="146" t="s">
        <v>116</v>
      </c>
      <c r="R6" s="146" t="s">
        <v>117</v>
      </c>
      <c r="S6" s="146" t="s">
        <v>118</v>
      </c>
      <c r="T6" s="146" t="s">
        <v>119</v>
      </c>
      <c r="U6" s="146" t="s">
        <v>120</v>
      </c>
      <c r="V6" s="146" t="s">
        <v>121</v>
      </c>
      <c r="W6" s="146" t="s">
        <v>122</v>
      </c>
      <c r="X6" s="146" t="s">
        <v>123</v>
      </c>
    </row>
    <row r="7" spans="1:60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>
      <c r="A8" s="150" t="s">
        <v>124</v>
      </c>
      <c r="B8" s="151" t="s">
        <v>70</v>
      </c>
      <c r="C8" s="175" t="s">
        <v>71</v>
      </c>
      <c r="D8" s="164"/>
      <c r="E8" s="165"/>
      <c r="F8" s="166"/>
      <c r="G8" s="167">
        <f>SUMIF(AG9:AG10,"&lt;&gt;NOR",G9:G10)</f>
        <v>0</v>
      </c>
      <c r="H8" s="163"/>
      <c r="I8" s="163">
        <f>SUM(I9:I10)</f>
        <v>0</v>
      </c>
      <c r="J8" s="163"/>
      <c r="K8" s="163">
        <f>SUM(K9:K10)</f>
        <v>0</v>
      </c>
      <c r="L8" s="163"/>
      <c r="M8" s="163">
        <f>SUM(M9:M10)</f>
        <v>0</v>
      </c>
      <c r="N8" s="162"/>
      <c r="O8" s="162">
        <f>SUM(O9:O10)</f>
        <v>0</v>
      </c>
      <c r="P8" s="162"/>
      <c r="Q8" s="162">
        <f>SUM(Q9:Q10)</f>
        <v>0</v>
      </c>
      <c r="R8" s="163"/>
      <c r="S8" s="163"/>
      <c r="T8" s="163"/>
      <c r="U8" s="163"/>
      <c r="V8" s="163">
        <f>SUM(V9:V10)</f>
        <v>0</v>
      </c>
      <c r="W8" s="163"/>
      <c r="X8" s="163"/>
      <c r="AG8" t="s">
        <v>125</v>
      </c>
    </row>
    <row r="9" spans="1:60" outlineLevel="1">
      <c r="A9" s="168">
        <v>1</v>
      </c>
      <c r="B9" s="169" t="s">
        <v>126</v>
      </c>
      <c r="C9" s="176" t="s">
        <v>127</v>
      </c>
      <c r="D9" s="170" t="s">
        <v>128</v>
      </c>
      <c r="E9" s="171">
        <v>2</v>
      </c>
      <c r="F9" s="172"/>
      <c r="G9" s="173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15</v>
      </c>
      <c r="M9" s="158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8"/>
      <c r="S9" s="158" t="s">
        <v>129</v>
      </c>
      <c r="T9" s="158" t="s">
        <v>130</v>
      </c>
      <c r="U9" s="158">
        <v>0</v>
      </c>
      <c r="V9" s="158">
        <f>ROUND(E9*U9,2)</f>
        <v>0</v>
      </c>
      <c r="W9" s="158"/>
      <c r="X9" s="158" t="s">
        <v>131</v>
      </c>
      <c r="Y9" s="147"/>
      <c r="Z9" s="147"/>
      <c r="AA9" s="147"/>
      <c r="AB9" s="147"/>
      <c r="AC9" s="147"/>
      <c r="AD9" s="147"/>
      <c r="AE9" s="147"/>
      <c r="AF9" s="147"/>
      <c r="AG9" s="147" t="s">
        <v>132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>
      <c r="A10" s="168">
        <v>2</v>
      </c>
      <c r="B10" s="169" t="s">
        <v>133</v>
      </c>
      <c r="C10" s="176" t="s">
        <v>134</v>
      </c>
      <c r="D10" s="170" t="s">
        <v>128</v>
      </c>
      <c r="E10" s="171">
        <v>2</v>
      </c>
      <c r="F10" s="172"/>
      <c r="G10" s="173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15</v>
      </c>
      <c r="M10" s="158">
        <f>G10*(1+L10/100)</f>
        <v>0</v>
      </c>
      <c r="N10" s="157">
        <v>0</v>
      </c>
      <c r="O10" s="157">
        <f>ROUND(E10*N10,2)</f>
        <v>0</v>
      </c>
      <c r="P10" s="157">
        <v>0</v>
      </c>
      <c r="Q10" s="157">
        <f>ROUND(E10*P10,2)</f>
        <v>0</v>
      </c>
      <c r="R10" s="158"/>
      <c r="S10" s="158" t="s">
        <v>129</v>
      </c>
      <c r="T10" s="158" t="s">
        <v>130</v>
      </c>
      <c r="U10" s="158">
        <v>0</v>
      </c>
      <c r="V10" s="158">
        <f>ROUND(E10*U10,2)</f>
        <v>0</v>
      </c>
      <c r="W10" s="158"/>
      <c r="X10" s="158" t="s">
        <v>131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135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>
      <c r="A11" s="150" t="s">
        <v>124</v>
      </c>
      <c r="B11" s="151" t="s">
        <v>80</v>
      </c>
      <c r="C11" s="175" t="s">
        <v>81</v>
      </c>
      <c r="D11" s="164"/>
      <c r="E11" s="165"/>
      <c r="F11" s="166"/>
      <c r="G11" s="167">
        <f>SUMIF(AG12:AG34,"&lt;&gt;NOR",G12:G34)</f>
        <v>0</v>
      </c>
      <c r="H11" s="163"/>
      <c r="I11" s="163">
        <f>SUM(I12:I34)</f>
        <v>0</v>
      </c>
      <c r="J11" s="163"/>
      <c r="K11" s="163">
        <f>SUM(K12:K34)</f>
        <v>0</v>
      </c>
      <c r="L11" s="163"/>
      <c r="M11" s="163">
        <f>SUM(M12:M34)</f>
        <v>0</v>
      </c>
      <c r="N11" s="162"/>
      <c r="O11" s="162">
        <f>SUM(O12:O34)</f>
        <v>0.01</v>
      </c>
      <c r="P11" s="162"/>
      <c r="Q11" s="162">
        <f>SUM(Q12:Q34)</f>
        <v>1.46</v>
      </c>
      <c r="R11" s="163"/>
      <c r="S11" s="163"/>
      <c r="T11" s="163"/>
      <c r="U11" s="163"/>
      <c r="V11" s="163">
        <f>SUM(V12:V34)</f>
        <v>33.230000000000004</v>
      </c>
      <c r="W11" s="163"/>
      <c r="X11" s="163"/>
      <c r="AG11" t="s">
        <v>125</v>
      </c>
    </row>
    <row r="12" spans="1:60" ht="20.399999999999999" outlineLevel="1">
      <c r="A12" s="168">
        <v>3</v>
      </c>
      <c r="B12" s="169" t="s">
        <v>136</v>
      </c>
      <c r="C12" s="176" t="s">
        <v>137</v>
      </c>
      <c r="D12" s="170" t="s">
        <v>138</v>
      </c>
      <c r="E12" s="171">
        <v>4.5220000000000002</v>
      </c>
      <c r="F12" s="172"/>
      <c r="G12" s="173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15</v>
      </c>
      <c r="M12" s="158">
        <f>G12*(1+L12/100)</f>
        <v>0</v>
      </c>
      <c r="N12" s="157">
        <v>0</v>
      </c>
      <c r="O12" s="157">
        <f>ROUND(E12*N12,2)</f>
        <v>0</v>
      </c>
      <c r="P12" s="157">
        <v>0.02</v>
      </c>
      <c r="Q12" s="157">
        <f>ROUND(E12*P12,2)</f>
        <v>0.09</v>
      </c>
      <c r="R12" s="158"/>
      <c r="S12" s="158" t="s">
        <v>139</v>
      </c>
      <c r="T12" s="158" t="s">
        <v>139</v>
      </c>
      <c r="U12" s="158">
        <v>0.23</v>
      </c>
      <c r="V12" s="158">
        <f>ROUND(E12*U12,2)</f>
        <v>1.04</v>
      </c>
      <c r="W12" s="158"/>
      <c r="X12" s="158" t="s">
        <v>131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132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>
      <c r="A13" s="154"/>
      <c r="B13" s="155"/>
      <c r="C13" s="177" t="s">
        <v>351</v>
      </c>
      <c r="D13" s="160"/>
      <c r="E13" s="161">
        <v>4.5220000000000002</v>
      </c>
      <c r="F13" s="158"/>
      <c r="G13" s="158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47"/>
      <c r="Z13" s="147"/>
      <c r="AA13" s="147"/>
      <c r="AB13" s="147"/>
      <c r="AC13" s="147"/>
      <c r="AD13" s="147"/>
      <c r="AE13" s="147"/>
      <c r="AF13" s="147"/>
      <c r="AG13" s="147" t="s">
        <v>141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>
      <c r="A14" s="168">
        <v>4</v>
      </c>
      <c r="B14" s="169" t="s">
        <v>142</v>
      </c>
      <c r="C14" s="176" t="s">
        <v>143</v>
      </c>
      <c r="D14" s="170" t="s">
        <v>144</v>
      </c>
      <c r="E14" s="171">
        <v>4.76</v>
      </c>
      <c r="F14" s="172"/>
      <c r="G14" s="173">
        <f>ROUND(E14*F14,2)</f>
        <v>0</v>
      </c>
      <c r="H14" s="159"/>
      <c r="I14" s="158">
        <f>ROUND(E14*H14,2)</f>
        <v>0</v>
      </c>
      <c r="J14" s="159"/>
      <c r="K14" s="158">
        <f>ROUND(E14*J14,2)</f>
        <v>0</v>
      </c>
      <c r="L14" s="158">
        <v>15</v>
      </c>
      <c r="M14" s="158">
        <f>G14*(1+L14/100)</f>
        <v>0</v>
      </c>
      <c r="N14" s="157">
        <v>0</v>
      </c>
      <c r="O14" s="157">
        <f>ROUND(E14*N14,2)</f>
        <v>0</v>
      </c>
      <c r="P14" s="157">
        <v>4.0000000000000002E-4</v>
      </c>
      <c r="Q14" s="157">
        <f>ROUND(E14*P14,2)</f>
        <v>0</v>
      </c>
      <c r="R14" s="158"/>
      <c r="S14" s="158" t="s">
        <v>139</v>
      </c>
      <c r="T14" s="158" t="s">
        <v>139</v>
      </c>
      <c r="U14" s="158">
        <v>7.0000000000000007E-2</v>
      </c>
      <c r="V14" s="158">
        <f>ROUND(E14*U14,2)</f>
        <v>0.33</v>
      </c>
      <c r="W14" s="158"/>
      <c r="X14" s="158" t="s">
        <v>131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132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>
      <c r="A15" s="154"/>
      <c r="B15" s="155"/>
      <c r="C15" s="177" t="s">
        <v>352</v>
      </c>
      <c r="D15" s="160"/>
      <c r="E15" s="161">
        <v>4.76</v>
      </c>
      <c r="F15" s="158"/>
      <c r="G15" s="158"/>
      <c r="H15" s="158"/>
      <c r="I15" s="158"/>
      <c r="J15" s="158"/>
      <c r="K15" s="158"/>
      <c r="L15" s="158"/>
      <c r="M15" s="158"/>
      <c r="N15" s="157"/>
      <c r="O15" s="157"/>
      <c r="P15" s="157"/>
      <c r="Q15" s="157"/>
      <c r="R15" s="158"/>
      <c r="S15" s="158"/>
      <c r="T15" s="158"/>
      <c r="U15" s="158"/>
      <c r="V15" s="158"/>
      <c r="W15" s="158"/>
      <c r="X15" s="158"/>
      <c r="Y15" s="147"/>
      <c r="Z15" s="147"/>
      <c r="AA15" s="147"/>
      <c r="AB15" s="147"/>
      <c r="AC15" s="147"/>
      <c r="AD15" s="147"/>
      <c r="AE15" s="147"/>
      <c r="AF15" s="147"/>
      <c r="AG15" s="147" t="s">
        <v>141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0.399999999999999" outlineLevel="1">
      <c r="A16" s="168">
        <v>5</v>
      </c>
      <c r="B16" s="169" t="s">
        <v>146</v>
      </c>
      <c r="C16" s="176" t="s">
        <v>147</v>
      </c>
      <c r="D16" s="170" t="s">
        <v>138</v>
      </c>
      <c r="E16" s="171">
        <v>4.5220000000000002</v>
      </c>
      <c r="F16" s="172"/>
      <c r="G16" s="173">
        <f>ROUND(E16*F16,2)</f>
        <v>0</v>
      </c>
      <c r="H16" s="159"/>
      <c r="I16" s="158">
        <f>ROUND(E16*H16,2)</f>
        <v>0</v>
      </c>
      <c r="J16" s="159"/>
      <c r="K16" s="158">
        <f>ROUND(E16*J16,2)</f>
        <v>0</v>
      </c>
      <c r="L16" s="158">
        <v>15</v>
      </c>
      <c r="M16" s="158">
        <f>G16*(1+L16/100)</f>
        <v>0</v>
      </c>
      <c r="N16" s="157">
        <v>0</v>
      </c>
      <c r="O16" s="157">
        <f>ROUND(E16*N16,2)</f>
        <v>0</v>
      </c>
      <c r="P16" s="157">
        <v>1.8E-3</v>
      </c>
      <c r="Q16" s="157">
        <f>ROUND(E16*P16,2)</f>
        <v>0.01</v>
      </c>
      <c r="R16" s="158"/>
      <c r="S16" s="158" t="s">
        <v>129</v>
      </c>
      <c r="T16" s="158" t="s">
        <v>148</v>
      </c>
      <c r="U16" s="158">
        <v>0.16500000000000001</v>
      </c>
      <c r="V16" s="158">
        <f>ROUND(E16*U16,2)</f>
        <v>0.75</v>
      </c>
      <c r="W16" s="158"/>
      <c r="X16" s="158" t="s">
        <v>131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132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>
      <c r="A17" s="154"/>
      <c r="B17" s="155"/>
      <c r="C17" s="177" t="s">
        <v>353</v>
      </c>
      <c r="D17" s="160"/>
      <c r="E17" s="161">
        <v>4.5220000000000002</v>
      </c>
      <c r="F17" s="158"/>
      <c r="G17" s="158"/>
      <c r="H17" s="158"/>
      <c r="I17" s="158"/>
      <c r="J17" s="158"/>
      <c r="K17" s="158"/>
      <c r="L17" s="158"/>
      <c r="M17" s="158"/>
      <c r="N17" s="157"/>
      <c r="O17" s="157"/>
      <c r="P17" s="157"/>
      <c r="Q17" s="157"/>
      <c r="R17" s="158"/>
      <c r="S17" s="158"/>
      <c r="T17" s="158"/>
      <c r="U17" s="158"/>
      <c r="V17" s="158"/>
      <c r="W17" s="158"/>
      <c r="X17" s="158"/>
      <c r="Y17" s="147"/>
      <c r="Z17" s="147"/>
      <c r="AA17" s="147"/>
      <c r="AB17" s="147"/>
      <c r="AC17" s="147"/>
      <c r="AD17" s="147"/>
      <c r="AE17" s="147"/>
      <c r="AF17" s="147"/>
      <c r="AG17" s="147" t="s">
        <v>141</v>
      </c>
      <c r="AH17" s="147">
        <v>5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0.399999999999999" outlineLevel="1">
      <c r="A18" s="168">
        <v>6</v>
      </c>
      <c r="B18" s="169" t="s">
        <v>150</v>
      </c>
      <c r="C18" s="176" t="s">
        <v>151</v>
      </c>
      <c r="D18" s="170" t="s">
        <v>152</v>
      </c>
      <c r="E18" s="171">
        <v>0.45219999999999999</v>
      </c>
      <c r="F18" s="172"/>
      <c r="G18" s="173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15</v>
      </c>
      <c r="M18" s="158">
        <f>G18*(1+L18/100)</f>
        <v>0</v>
      </c>
      <c r="N18" s="157">
        <v>0</v>
      </c>
      <c r="O18" s="157">
        <f>ROUND(E18*N18,2)</f>
        <v>0</v>
      </c>
      <c r="P18" s="157">
        <v>2.2000000000000002</v>
      </c>
      <c r="Q18" s="157">
        <f>ROUND(E18*P18,2)</f>
        <v>0.99</v>
      </c>
      <c r="R18" s="158"/>
      <c r="S18" s="158" t="s">
        <v>139</v>
      </c>
      <c r="T18" s="158" t="s">
        <v>139</v>
      </c>
      <c r="U18" s="158">
        <v>12.56</v>
      </c>
      <c r="V18" s="158">
        <f>ROUND(E18*U18,2)</f>
        <v>5.68</v>
      </c>
      <c r="W18" s="158"/>
      <c r="X18" s="158" t="s">
        <v>131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132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>
      <c r="A19" s="154"/>
      <c r="B19" s="155"/>
      <c r="C19" s="177" t="s">
        <v>354</v>
      </c>
      <c r="D19" s="160"/>
      <c r="E19" s="161">
        <v>0.45219999999999999</v>
      </c>
      <c r="F19" s="158"/>
      <c r="G19" s="158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47"/>
      <c r="Z19" s="147"/>
      <c r="AA19" s="147"/>
      <c r="AB19" s="147"/>
      <c r="AC19" s="147"/>
      <c r="AD19" s="147"/>
      <c r="AE19" s="147"/>
      <c r="AF19" s="147"/>
      <c r="AG19" s="147" t="s">
        <v>141</v>
      </c>
      <c r="AH19" s="147">
        <v>5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>
      <c r="A20" s="168">
        <v>7</v>
      </c>
      <c r="B20" s="169" t="s">
        <v>154</v>
      </c>
      <c r="C20" s="176" t="s">
        <v>155</v>
      </c>
      <c r="D20" s="170" t="s">
        <v>138</v>
      </c>
      <c r="E20" s="171">
        <v>4.5220000000000002</v>
      </c>
      <c r="F20" s="172"/>
      <c r="G20" s="173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15</v>
      </c>
      <c r="M20" s="158">
        <f>G20*(1+L20/100)</f>
        <v>0</v>
      </c>
      <c r="N20" s="157">
        <v>0</v>
      </c>
      <c r="O20" s="157">
        <f>ROUND(E20*N20,2)</f>
        <v>0</v>
      </c>
      <c r="P20" s="157">
        <v>9.7400000000000004E-3</v>
      </c>
      <c r="Q20" s="157">
        <f>ROUND(E20*P20,2)</f>
        <v>0.04</v>
      </c>
      <c r="R20" s="158"/>
      <c r="S20" s="158" t="s">
        <v>139</v>
      </c>
      <c r="T20" s="158" t="s">
        <v>139</v>
      </c>
      <c r="U20" s="158">
        <v>4.3999999999999997E-2</v>
      </c>
      <c r="V20" s="158">
        <f>ROUND(E20*U20,2)</f>
        <v>0.2</v>
      </c>
      <c r="W20" s="158"/>
      <c r="X20" s="158" t="s">
        <v>131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132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>
      <c r="A21" s="154"/>
      <c r="B21" s="155"/>
      <c r="C21" s="177" t="s">
        <v>353</v>
      </c>
      <c r="D21" s="160"/>
      <c r="E21" s="161">
        <v>4.5220000000000002</v>
      </c>
      <c r="F21" s="158"/>
      <c r="G21" s="158"/>
      <c r="H21" s="158"/>
      <c r="I21" s="158"/>
      <c r="J21" s="158"/>
      <c r="K21" s="158"/>
      <c r="L21" s="158"/>
      <c r="M21" s="158"/>
      <c r="N21" s="157"/>
      <c r="O21" s="157"/>
      <c r="P21" s="157"/>
      <c r="Q21" s="157"/>
      <c r="R21" s="158"/>
      <c r="S21" s="158"/>
      <c r="T21" s="158"/>
      <c r="U21" s="158"/>
      <c r="V21" s="158"/>
      <c r="W21" s="158"/>
      <c r="X21" s="158"/>
      <c r="Y21" s="147"/>
      <c r="Z21" s="147"/>
      <c r="AA21" s="147"/>
      <c r="AB21" s="147"/>
      <c r="AC21" s="147"/>
      <c r="AD21" s="147"/>
      <c r="AE21" s="147"/>
      <c r="AF21" s="147"/>
      <c r="AG21" s="147" t="s">
        <v>141</v>
      </c>
      <c r="AH21" s="147">
        <v>5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>
      <c r="A22" s="168">
        <v>8</v>
      </c>
      <c r="B22" s="169" t="s">
        <v>156</v>
      </c>
      <c r="C22" s="176" t="s">
        <v>157</v>
      </c>
      <c r="D22" s="170" t="s">
        <v>158</v>
      </c>
      <c r="E22" s="171">
        <v>22</v>
      </c>
      <c r="F22" s="172"/>
      <c r="G22" s="173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15</v>
      </c>
      <c r="M22" s="158">
        <f>G22*(1+L22/100)</f>
        <v>0</v>
      </c>
      <c r="N22" s="157">
        <v>0</v>
      </c>
      <c r="O22" s="157">
        <f>ROUND(E22*N22,2)</f>
        <v>0</v>
      </c>
      <c r="P22" s="157">
        <v>0</v>
      </c>
      <c r="Q22" s="157">
        <f>ROUND(E22*P22,2)</f>
        <v>0</v>
      </c>
      <c r="R22" s="158"/>
      <c r="S22" s="158" t="s">
        <v>139</v>
      </c>
      <c r="T22" s="158" t="s">
        <v>139</v>
      </c>
      <c r="U22" s="158">
        <v>0.29899999999999999</v>
      </c>
      <c r="V22" s="158">
        <f>ROUND(E22*U22,2)</f>
        <v>6.58</v>
      </c>
      <c r="W22" s="158"/>
      <c r="X22" s="158" t="s">
        <v>131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132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>
      <c r="A23" s="154"/>
      <c r="B23" s="155"/>
      <c r="C23" s="177" t="s">
        <v>159</v>
      </c>
      <c r="D23" s="160"/>
      <c r="E23" s="161"/>
      <c r="F23" s="158"/>
      <c r="G23" s="158"/>
      <c r="H23" s="158"/>
      <c r="I23" s="158"/>
      <c r="J23" s="158"/>
      <c r="K23" s="158"/>
      <c r="L23" s="158"/>
      <c r="M23" s="158"/>
      <c r="N23" s="157"/>
      <c r="O23" s="157"/>
      <c r="P23" s="157"/>
      <c r="Q23" s="157"/>
      <c r="R23" s="158"/>
      <c r="S23" s="158"/>
      <c r="T23" s="158"/>
      <c r="U23" s="158"/>
      <c r="V23" s="158"/>
      <c r="W23" s="158"/>
      <c r="X23" s="158"/>
      <c r="Y23" s="147"/>
      <c r="Z23" s="147"/>
      <c r="AA23" s="147"/>
      <c r="AB23" s="147"/>
      <c r="AC23" s="147"/>
      <c r="AD23" s="147"/>
      <c r="AE23" s="147"/>
      <c r="AF23" s="147"/>
      <c r="AG23" s="147" t="s">
        <v>141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>
      <c r="A24" s="154"/>
      <c r="B24" s="155"/>
      <c r="C24" s="177" t="s">
        <v>355</v>
      </c>
      <c r="D24" s="160"/>
      <c r="E24" s="161">
        <v>14</v>
      </c>
      <c r="F24" s="158"/>
      <c r="G24" s="158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47"/>
      <c r="Z24" s="147"/>
      <c r="AA24" s="147"/>
      <c r="AB24" s="147"/>
      <c r="AC24" s="147"/>
      <c r="AD24" s="147"/>
      <c r="AE24" s="147"/>
      <c r="AF24" s="147"/>
      <c r="AG24" s="147" t="s">
        <v>141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>
      <c r="A25" s="154"/>
      <c r="B25" s="155"/>
      <c r="C25" s="177" t="s">
        <v>356</v>
      </c>
      <c r="D25" s="160"/>
      <c r="E25" s="161">
        <v>8</v>
      </c>
      <c r="F25" s="158"/>
      <c r="G25" s="158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47"/>
      <c r="Z25" s="147"/>
      <c r="AA25" s="147"/>
      <c r="AB25" s="147"/>
      <c r="AC25" s="147"/>
      <c r="AD25" s="147"/>
      <c r="AE25" s="147"/>
      <c r="AF25" s="147"/>
      <c r="AG25" s="147" t="s">
        <v>141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>
      <c r="A26" s="168">
        <v>9</v>
      </c>
      <c r="B26" s="169" t="s">
        <v>162</v>
      </c>
      <c r="C26" s="176" t="s">
        <v>163</v>
      </c>
      <c r="D26" s="170" t="s">
        <v>164</v>
      </c>
      <c r="E26" s="171">
        <v>171.2</v>
      </c>
      <c r="F26" s="172"/>
      <c r="G26" s="173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15</v>
      </c>
      <c r="M26" s="158">
        <f>G26*(1+L26/100)</f>
        <v>0</v>
      </c>
      <c r="N26" s="157">
        <v>6.0000000000000002E-5</v>
      </c>
      <c r="O26" s="157">
        <f>ROUND(E26*N26,2)</f>
        <v>0.01</v>
      </c>
      <c r="P26" s="157">
        <v>1E-3</v>
      </c>
      <c r="Q26" s="157">
        <f>ROUND(E26*P26,2)</f>
        <v>0.17</v>
      </c>
      <c r="R26" s="158"/>
      <c r="S26" s="158" t="s">
        <v>139</v>
      </c>
      <c r="T26" s="158" t="s">
        <v>139</v>
      </c>
      <c r="U26" s="158">
        <v>9.7000000000000003E-2</v>
      </c>
      <c r="V26" s="158">
        <f>ROUND(E26*U26,2)</f>
        <v>16.61</v>
      </c>
      <c r="W26" s="158"/>
      <c r="X26" s="158" t="s">
        <v>131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132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>
      <c r="A27" s="154"/>
      <c r="B27" s="155"/>
      <c r="C27" s="177" t="s">
        <v>357</v>
      </c>
      <c r="D27" s="160"/>
      <c r="E27" s="161">
        <v>171.2</v>
      </c>
      <c r="F27" s="158"/>
      <c r="G27" s="158"/>
      <c r="H27" s="158"/>
      <c r="I27" s="158"/>
      <c r="J27" s="158"/>
      <c r="K27" s="158"/>
      <c r="L27" s="158"/>
      <c r="M27" s="158"/>
      <c r="N27" s="157"/>
      <c r="O27" s="157"/>
      <c r="P27" s="157"/>
      <c r="Q27" s="157"/>
      <c r="R27" s="158"/>
      <c r="S27" s="158"/>
      <c r="T27" s="158"/>
      <c r="U27" s="158"/>
      <c r="V27" s="158"/>
      <c r="W27" s="158"/>
      <c r="X27" s="158"/>
      <c r="Y27" s="147"/>
      <c r="Z27" s="147"/>
      <c r="AA27" s="147"/>
      <c r="AB27" s="147"/>
      <c r="AC27" s="147"/>
      <c r="AD27" s="147"/>
      <c r="AE27" s="147"/>
      <c r="AF27" s="147"/>
      <c r="AG27" s="147" t="s">
        <v>141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>
      <c r="A28" s="168">
        <v>10</v>
      </c>
      <c r="B28" s="169" t="s">
        <v>166</v>
      </c>
      <c r="C28" s="176" t="s">
        <v>167</v>
      </c>
      <c r="D28" s="170" t="s">
        <v>144</v>
      </c>
      <c r="E28" s="171">
        <v>8.56</v>
      </c>
      <c r="F28" s="172"/>
      <c r="G28" s="173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15</v>
      </c>
      <c r="M28" s="158">
        <f>G28*(1+L28/100)</f>
        <v>0</v>
      </c>
      <c r="N28" s="157">
        <v>0</v>
      </c>
      <c r="O28" s="157">
        <f>ROUND(E28*N28,2)</f>
        <v>0</v>
      </c>
      <c r="P28" s="157">
        <v>2.3E-3</v>
      </c>
      <c r="Q28" s="157">
        <f>ROUND(E28*P28,2)</f>
        <v>0.02</v>
      </c>
      <c r="R28" s="158"/>
      <c r="S28" s="158" t="s">
        <v>139</v>
      </c>
      <c r="T28" s="158" t="s">
        <v>139</v>
      </c>
      <c r="U28" s="158">
        <v>0.10349999999999999</v>
      </c>
      <c r="V28" s="158">
        <f>ROUND(E28*U28,2)</f>
        <v>0.89</v>
      </c>
      <c r="W28" s="158"/>
      <c r="X28" s="158" t="s">
        <v>131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132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>
      <c r="A29" s="154"/>
      <c r="B29" s="155"/>
      <c r="C29" s="177" t="s">
        <v>358</v>
      </c>
      <c r="D29" s="160"/>
      <c r="E29" s="161">
        <v>8.56</v>
      </c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47"/>
      <c r="Z29" s="147"/>
      <c r="AA29" s="147"/>
      <c r="AB29" s="147"/>
      <c r="AC29" s="147"/>
      <c r="AD29" s="147"/>
      <c r="AE29" s="147"/>
      <c r="AF29" s="147"/>
      <c r="AG29" s="147" t="s">
        <v>141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>
      <c r="A30" s="168">
        <v>11</v>
      </c>
      <c r="B30" s="169" t="s">
        <v>169</v>
      </c>
      <c r="C30" s="176" t="s">
        <v>170</v>
      </c>
      <c r="D30" s="170" t="s">
        <v>138</v>
      </c>
      <c r="E30" s="171">
        <v>6.234</v>
      </c>
      <c r="F30" s="172"/>
      <c r="G30" s="173">
        <f>ROUND(E30*F30,2)</f>
        <v>0</v>
      </c>
      <c r="H30" s="159"/>
      <c r="I30" s="158">
        <f>ROUND(E30*H30,2)</f>
        <v>0</v>
      </c>
      <c r="J30" s="159"/>
      <c r="K30" s="158">
        <f>ROUND(E30*J30,2)</f>
        <v>0</v>
      </c>
      <c r="L30" s="158">
        <v>15</v>
      </c>
      <c r="M30" s="158">
        <f>G30*(1+L30/100)</f>
        <v>0</v>
      </c>
      <c r="N30" s="157">
        <v>0</v>
      </c>
      <c r="O30" s="157">
        <f>ROUND(E30*N30,2)</f>
        <v>0</v>
      </c>
      <c r="P30" s="157">
        <v>0.02</v>
      </c>
      <c r="Q30" s="157">
        <f>ROUND(E30*P30,2)</f>
        <v>0.12</v>
      </c>
      <c r="R30" s="158"/>
      <c r="S30" s="158" t="s">
        <v>129</v>
      </c>
      <c r="T30" s="158" t="s">
        <v>139</v>
      </c>
      <c r="U30" s="158">
        <v>0.17</v>
      </c>
      <c r="V30" s="158">
        <f>ROUND(E30*U30,2)</f>
        <v>1.06</v>
      </c>
      <c r="W30" s="158"/>
      <c r="X30" s="158" t="s">
        <v>131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132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>
      <c r="A31" s="154"/>
      <c r="B31" s="155"/>
      <c r="C31" s="177" t="s">
        <v>359</v>
      </c>
      <c r="D31" s="160"/>
      <c r="E31" s="161">
        <v>4.5220000000000002</v>
      </c>
      <c r="F31" s="158"/>
      <c r="G31" s="158"/>
      <c r="H31" s="158"/>
      <c r="I31" s="158"/>
      <c r="J31" s="158"/>
      <c r="K31" s="158"/>
      <c r="L31" s="158"/>
      <c r="M31" s="158"/>
      <c r="N31" s="157"/>
      <c r="O31" s="157"/>
      <c r="P31" s="157"/>
      <c r="Q31" s="157"/>
      <c r="R31" s="158"/>
      <c r="S31" s="158"/>
      <c r="T31" s="158"/>
      <c r="U31" s="158"/>
      <c r="V31" s="158"/>
      <c r="W31" s="158"/>
      <c r="X31" s="158"/>
      <c r="Y31" s="147"/>
      <c r="Z31" s="147"/>
      <c r="AA31" s="147"/>
      <c r="AB31" s="147"/>
      <c r="AC31" s="147"/>
      <c r="AD31" s="147"/>
      <c r="AE31" s="147"/>
      <c r="AF31" s="147"/>
      <c r="AG31" s="147" t="s">
        <v>141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>
      <c r="A32" s="154"/>
      <c r="B32" s="155"/>
      <c r="C32" s="177" t="s">
        <v>360</v>
      </c>
      <c r="D32" s="160"/>
      <c r="E32" s="161">
        <v>1.712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7"/>
      <c r="Z32" s="147"/>
      <c r="AA32" s="147"/>
      <c r="AB32" s="147"/>
      <c r="AC32" s="147"/>
      <c r="AD32" s="147"/>
      <c r="AE32" s="147"/>
      <c r="AF32" s="147"/>
      <c r="AG32" s="147" t="s">
        <v>141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>
      <c r="A33" s="168">
        <v>12</v>
      </c>
      <c r="B33" s="169" t="s">
        <v>173</v>
      </c>
      <c r="C33" s="176" t="s">
        <v>174</v>
      </c>
      <c r="D33" s="170" t="s">
        <v>138</v>
      </c>
      <c r="E33" s="171">
        <v>1.44</v>
      </c>
      <c r="F33" s="172"/>
      <c r="G33" s="173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15</v>
      </c>
      <c r="M33" s="158">
        <f>G33*(1+L33/100)</f>
        <v>0</v>
      </c>
      <c r="N33" s="157">
        <v>0</v>
      </c>
      <c r="O33" s="157">
        <f>ROUND(E33*N33,2)</f>
        <v>0</v>
      </c>
      <c r="P33" s="157">
        <v>1.6E-2</v>
      </c>
      <c r="Q33" s="157">
        <f>ROUND(E33*P33,2)</f>
        <v>0.02</v>
      </c>
      <c r="R33" s="158"/>
      <c r="S33" s="158" t="s">
        <v>139</v>
      </c>
      <c r="T33" s="158" t="s">
        <v>139</v>
      </c>
      <c r="U33" s="158">
        <v>0.06</v>
      </c>
      <c r="V33" s="158">
        <f>ROUND(E33*U33,2)</f>
        <v>0.09</v>
      </c>
      <c r="W33" s="158"/>
      <c r="X33" s="158" t="s">
        <v>131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132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>
      <c r="A34" s="154"/>
      <c r="B34" s="155"/>
      <c r="C34" s="177" t="s">
        <v>361</v>
      </c>
      <c r="D34" s="160"/>
      <c r="E34" s="161">
        <v>1.44</v>
      </c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7"/>
      <c r="Q34" s="157"/>
      <c r="R34" s="158"/>
      <c r="S34" s="158"/>
      <c r="T34" s="158"/>
      <c r="U34" s="158"/>
      <c r="V34" s="158"/>
      <c r="W34" s="158"/>
      <c r="X34" s="158"/>
      <c r="Y34" s="147"/>
      <c r="Z34" s="147"/>
      <c r="AA34" s="147"/>
      <c r="AB34" s="147"/>
      <c r="AC34" s="147"/>
      <c r="AD34" s="147"/>
      <c r="AE34" s="147"/>
      <c r="AF34" s="147"/>
      <c r="AG34" s="147" t="s">
        <v>141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>
      <c r="A35" s="150" t="s">
        <v>124</v>
      </c>
      <c r="B35" s="151" t="s">
        <v>72</v>
      </c>
      <c r="C35" s="175" t="s">
        <v>73</v>
      </c>
      <c r="D35" s="164"/>
      <c r="E35" s="165"/>
      <c r="F35" s="166"/>
      <c r="G35" s="167">
        <f>SUMIF(AG36:AG39,"&lt;&gt;NOR",G36:G39)</f>
        <v>0</v>
      </c>
      <c r="H35" s="163"/>
      <c r="I35" s="163">
        <f>SUM(I36:I39)</f>
        <v>0</v>
      </c>
      <c r="J35" s="163"/>
      <c r="K35" s="163">
        <f>SUM(K36:K39)</f>
        <v>0</v>
      </c>
      <c r="L35" s="163"/>
      <c r="M35" s="163">
        <f>SUM(M36:M39)</f>
        <v>0</v>
      </c>
      <c r="N35" s="162"/>
      <c r="O35" s="162">
        <f>SUM(O36:O39)</f>
        <v>0.18</v>
      </c>
      <c r="P35" s="162"/>
      <c r="Q35" s="162">
        <f>SUM(Q36:Q39)</f>
        <v>0</v>
      </c>
      <c r="R35" s="163"/>
      <c r="S35" s="163"/>
      <c r="T35" s="163"/>
      <c r="U35" s="163"/>
      <c r="V35" s="163">
        <f>SUM(V36:V39)</f>
        <v>6.15</v>
      </c>
      <c r="W35" s="163"/>
      <c r="X35" s="163"/>
      <c r="AG35" t="s">
        <v>125</v>
      </c>
    </row>
    <row r="36" spans="1:60" outlineLevel="1">
      <c r="A36" s="168">
        <v>13</v>
      </c>
      <c r="B36" s="169" t="s">
        <v>176</v>
      </c>
      <c r="C36" s="176" t="s">
        <v>177</v>
      </c>
      <c r="D36" s="170" t="s">
        <v>138</v>
      </c>
      <c r="E36" s="171">
        <v>6.234</v>
      </c>
      <c r="F36" s="172"/>
      <c r="G36" s="173">
        <f>ROUND(E36*F36,2)</f>
        <v>0</v>
      </c>
      <c r="H36" s="159"/>
      <c r="I36" s="158">
        <f>ROUND(E36*H36,2)</f>
        <v>0</v>
      </c>
      <c r="J36" s="159"/>
      <c r="K36" s="158">
        <f>ROUND(E36*J36,2)</f>
        <v>0</v>
      </c>
      <c r="L36" s="158">
        <v>15</v>
      </c>
      <c r="M36" s="158">
        <f>G36*(1+L36/100)</f>
        <v>0</v>
      </c>
      <c r="N36" s="157">
        <v>2.366E-2</v>
      </c>
      <c r="O36" s="157">
        <f>ROUND(E36*N36,2)</f>
        <v>0.15</v>
      </c>
      <c r="P36" s="157">
        <v>0</v>
      </c>
      <c r="Q36" s="157">
        <f>ROUND(E36*P36,2)</f>
        <v>0</v>
      </c>
      <c r="R36" s="158"/>
      <c r="S36" s="158" t="s">
        <v>139</v>
      </c>
      <c r="T36" s="158" t="s">
        <v>139</v>
      </c>
      <c r="U36" s="158">
        <v>0.85426999999999997</v>
      </c>
      <c r="V36" s="158">
        <f>ROUND(E36*U36,2)</f>
        <v>5.33</v>
      </c>
      <c r="W36" s="158"/>
      <c r="X36" s="158" t="s">
        <v>131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132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>
      <c r="A37" s="154"/>
      <c r="B37" s="155"/>
      <c r="C37" s="177" t="s">
        <v>362</v>
      </c>
      <c r="D37" s="160"/>
      <c r="E37" s="161">
        <v>6.234</v>
      </c>
      <c r="F37" s="158"/>
      <c r="G37" s="158"/>
      <c r="H37" s="158"/>
      <c r="I37" s="158"/>
      <c r="J37" s="158"/>
      <c r="K37" s="158"/>
      <c r="L37" s="158"/>
      <c r="M37" s="158"/>
      <c r="N37" s="157"/>
      <c r="O37" s="157"/>
      <c r="P37" s="157"/>
      <c r="Q37" s="157"/>
      <c r="R37" s="158"/>
      <c r="S37" s="158"/>
      <c r="T37" s="158"/>
      <c r="U37" s="158"/>
      <c r="V37" s="158"/>
      <c r="W37" s="158"/>
      <c r="X37" s="158"/>
      <c r="Y37" s="147"/>
      <c r="Z37" s="147"/>
      <c r="AA37" s="147"/>
      <c r="AB37" s="147"/>
      <c r="AC37" s="147"/>
      <c r="AD37" s="147"/>
      <c r="AE37" s="147"/>
      <c r="AF37" s="147"/>
      <c r="AG37" s="147" t="s">
        <v>141</v>
      </c>
      <c r="AH37" s="147">
        <v>5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>
      <c r="A38" s="168">
        <v>14</v>
      </c>
      <c r="B38" s="169" t="s">
        <v>179</v>
      </c>
      <c r="C38" s="176" t="s">
        <v>180</v>
      </c>
      <c r="D38" s="170" t="s">
        <v>138</v>
      </c>
      <c r="E38" s="171">
        <v>1.44</v>
      </c>
      <c r="F38" s="172"/>
      <c r="G38" s="173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15</v>
      </c>
      <c r="M38" s="158">
        <f>G38*(1+L38/100)</f>
        <v>0</v>
      </c>
      <c r="N38" s="157">
        <v>2.3210000000000001E-2</v>
      </c>
      <c r="O38" s="157">
        <f>ROUND(E38*N38,2)</f>
        <v>0.03</v>
      </c>
      <c r="P38" s="157">
        <v>0</v>
      </c>
      <c r="Q38" s="157">
        <f>ROUND(E38*P38,2)</f>
        <v>0</v>
      </c>
      <c r="R38" s="158"/>
      <c r="S38" s="158" t="s">
        <v>139</v>
      </c>
      <c r="T38" s="158" t="s">
        <v>139</v>
      </c>
      <c r="U38" s="158">
        <v>0.56884000000000001</v>
      </c>
      <c r="V38" s="158">
        <f>ROUND(E38*U38,2)</f>
        <v>0.82</v>
      </c>
      <c r="W38" s="158"/>
      <c r="X38" s="158" t="s">
        <v>131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132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>
      <c r="A39" s="154"/>
      <c r="B39" s="155"/>
      <c r="C39" s="177" t="s">
        <v>363</v>
      </c>
      <c r="D39" s="160"/>
      <c r="E39" s="161">
        <v>1.44</v>
      </c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47"/>
      <c r="Z39" s="147"/>
      <c r="AA39" s="147"/>
      <c r="AB39" s="147"/>
      <c r="AC39" s="147"/>
      <c r="AD39" s="147"/>
      <c r="AE39" s="147"/>
      <c r="AF39" s="147"/>
      <c r="AG39" s="147" t="s">
        <v>141</v>
      </c>
      <c r="AH39" s="147">
        <v>5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>
      <c r="A40" s="150" t="s">
        <v>124</v>
      </c>
      <c r="B40" s="151" t="s">
        <v>74</v>
      </c>
      <c r="C40" s="175" t="s">
        <v>75</v>
      </c>
      <c r="D40" s="164"/>
      <c r="E40" s="165"/>
      <c r="F40" s="166"/>
      <c r="G40" s="167">
        <f>SUMIF(AG41:AG48,"&lt;&gt;NOR",G41:G48)</f>
        <v>0</v>
      </c>
      <c r="H40" s="163"/>
      <c r="I40" s="163">
        <f>SUM(I41:I48)</f>
        <v>0</v>
      </c>
      <c r="J40" s="163"/>
      <c r="K40" s="163">
        <f>SUM(K41:K48)</f>
        <v>0</v>
      </c>
      <c r="L40" s="163"/>
      <c r="M40" s="163">
        <f>SUM(M41:M48)</f>
        <v>0</v>
      </c>
      <c r="N40" s="162"/>
      <c r="O40" s="162">
        <f>SUM(O41:O48)</f>
        <v>0.9900000000000001</v>
      </c>
      <c r="P40" s="162"/>
      <c r="Q40" s="162">
        <f>SUM(Q41:Q48)</f>
        <v>0</v>
      </c>
      <c r="R40" s="163"/>
      <c r="S40" s="163"/>
      <c r="T40" s="163"/>
      <c r="U40" s="163"/>
      <c r="V40" s="163">
        <f>SUM(V41:V48)</f>
        <v>5.01</v>
      </c>
      <c r="W40" s="163"/>
      <c r="X40" s="163"/>
      <c r="AG40" t="s">
        <v>125</v>
      </c>
    </row>
    <row r="41" spans="1:60" outlineLevel="1">
      <c r="A41" s="168">
        <v>15</v>
      </c>
      <c r="B41" s="169" t="s">
        <v>182</v>
      </c>
      <c r="C41" s="176" t="s">
        <v>183</v>
      </c>
      <c r="D41" s="170" t="s">
        <v>138</v>
      </c>
      <c r="E41" s="171">
        <v>4.5220000000000002</v>
      </c>
      <c r="F41" s="172"/>
      <c r="G41" s="173">
        <f>ROUND(E41*F41,2)</f>
        <v>0</v>
      </c>
      <c r="H41" s="159"/>
      <c r="I41" s="158">
        <f>ROUND(E41*H41,2)</f>
        <v>0</v>
      </c>
      <c r="J41" s="159"/>
      <c r="K41" s="158">
        <f>ROUND(E41*J41,2)</f>
        <v>0</v>
      </c>
      <c r="L41" s="158">
        <v>15</v>
      </c>
      <c r="M41" s="158">
        <f>G41*(1+L41/100)</f>
        <v>0</v>
      </c>
      <c r="N41" s="157">
        <v>1.094E-2</v>
      </c>
      <c r="O41" s="157">
        <f>ROUND(E41*N41,2)</f>
        <v>0.05</v>
      </c>
      <c r="P41" s="157">
        <v>0</v>
      </c>
      <c r="Q41" s="157">
        <f>ROUND(E41*P41,2)</f>
        <v>0</v>
      </c>
      <c r="R41" s="158"/>
      <c r="S41" s="158" t="s">
        <v>139</v>
      </c>
      <c r="T41" s="158" t="s">
        <v>139</v>
      </c>
      <c r="U41" s="158">
        <v>0.45</v>
      </c>
      <c r="V41" s="158">
        <f>ROUND(E41*U41,2)</f>
        <v>2.0299999999999998</v>
      </c>
      <c r="W41" s="158"/>
      <c r="X41" s="158" t="s">
        <v>131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132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>
      <c r="A42" s="154"/>
      <c r="B42" s="155"/>
      <c r="C42" s="177" t="s">
        <v>353</v>
      </c>
      <c r="D42" s="160"/>
      <c r="E42" s="161">
        <v>4.5220000000000002</v>
      </c>
      <c r="F42" s="158"/>
      <c r="G42" s="158"/>
      <c r="H42" s="158"/>
      <c r="I42" s="158"/>
      <c r="J42" s="158"/>
      <c r="K42" s="158"/>
      <c r="L42" s="158"/>
      <c r="M42" s="158"/>
      <c r="N42" s="157"/>
      <c r="O42" s="157"/>
      <c r="P42" s="157"/>
      <c r="Q42" s="157"/>
      <c r="R42" s="158"/>
      <c r="S42" s="158"/>
      <c r="T42" s="158"/>
      <c r="U42" s="158"/>
      <c r="V42" s="158"/>
      <c r="W42" s="158"/>
      <c r="X42" s="158"/>
      <c r="Y42" s="147"/>
      <c r="Z42" s="147"/>
      <c r="AA42" s="147"/>
      <c r="AB42" s="147"/>
      <c r="AC42" s="147"/>
      <c r="AD42" s="147"/>
      <c r="AE42" s="147"/>
      <c r="AF42" s="147"/>
      <c r="AG42" s="147" t="s">
        <v>141</v>
      </c>
      <c r="AH42" s="147">
        <v>5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>
      <c r="A43" s="168">
        <v>16</v>
      </c>
      <c r="B43" s="169" t="s">
        <v>184</v>
      </c>
      <c r="C43" s="176" t="s">
        <v>185</v>
      </c>
      <c r="D43" s="170" t="s">
        <v>138</v>
      </c>
      <c r="E43" s="171">
        <v>4.5220000000000002</v>
      </c>
      <c r="F43" s="172"/>
      <c r="G43" s="173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15</v>
      </c>
      <c r="M43" s="158">
        <f>G43*(1+L43/100)</f>
        <v>0</v>
      </c>
      <c r="N43" s="157">
        <v>0.20200000000000001</v>
      </c>
      <c r="O43" s="157">
        <f>ROUND(E43*N43,2)</f>
        <v>0.91</v>
      </c>
      <c r="P43" s="157">
        <v>0</v>
      </c>
      <c r="Q43" s="157">
        <f>ROUND(E43*P43,2)</f>
        <v>0</v>
      </c>
      <c r="R43" s="158"/>
      <c r="S43" s="158" t="s">
        <v>139</v>
      </c>
      <c r="T43" s="158" t="s">
        <v>139</v>
      </c>
      <c r="U43" s="158">
        <v>0.42914999999999998</v>
      </c>
      <c r="V43" s="158">
        <f>ROUND(E43*U43,2)</f>
        <v>1.94</v>
      </c>
      <c r="W43" s="158"/>
      <c r="X43" s="158" t="s">
        <v>186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187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>
      <c r="A44" s="154"/>
      <c r="B44" s="155"/>
      <c r="C44" s="177" t="s">
        <v>364</v>
      </c>
      <c r="D44" s="160"/>
      <c r="E44" s="161">
        <v>4.5220000000000002</v>
      </c>
      <c r="F44" s="158"/>
      <c r="G44" s="158"/>
      <c r="H44" s="158"/>
      <c r="I44" s="158"/>
      <c r="J44" s="158"/>
      <c r="K44" s="158"/>
      <c r="L44" s="158"/>
      <c r="M44" s="158"/>
      <c r="N44" s="157"/>
      <c r="O44" s="157"/>
      <c r="P44" s="157"/>
      <c r="Q44" s="157"/>
      <c r="R44" s="158"/>
      <c r="S44" s="158"/>
      <c r="T44" s="158"/>
      <c r="U44" s="158"/>
      <c r="V44" s="158"/>
      <c r="W44" s="158"/>
      <c r="X44" s="158"/>
      <c r="Y44" s="147"/>
      <c r="Z44" s="147"/>
      <c r="AA44" s="147"/>
      <c r="AB44" s="147"/>
      <c r="AC44" s="147"/>
      <c r="AD44" s="147"/>
      <c r="AE44" s="147"/>
      <c r="AF44" s="147"/>
      <c r="AG44" s="147" t="s">
        <v>141</v>
      </c>
      <c r="AH44" s="147">
        <v>5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>
      <c r="A45" s="168">
        <v>17</v>
      </c>
      <c r="B45" s="169" t="s">
        <v>189</v>
      </c>
      <c r="C45" s="176" t="s">
        <v>190</v>
      </c>
      <c r="D45" s="170" t="s">
        <v>144</v>
      </c>
      <c r="E45" s="171">
        <v>0.94159999999999999</v>
      </c>
      <c r="F45" s="172"/>
      <c r="G45" s="173">
        <f>ROUND(E45*F45,2)</f>
        <v>0</v>
      </c>
      <c r="H45" s="159"/>
      <c r="I45" s="158">
        <f>ROUND(E45*H45,2)</f>
        <v>0</v>
      </c>
      <c r="J45" s="159"/>
      <c r="K45" s="158">
        <f>ROUND(E45*J45,2)</f>
        <v>0</v>
      </c>
      <c r="L45" s="158">
        <v>15</v>
      </c>
      <c r="M45" s="158">
        <f>G45*(1+L45/100)</f>
        <v>0</v>
      </c>
      <c r="N45" s="157">
        <v>3.0470000000000001E-2</v>
      </c>
      <c r="O45" s="157">
        <f>ROUND(E45*N45,2)</f>
        <v>0.03</v>
      </c>
      <c r="P45" s="157">
        <v>0</v>
      </c>
      <c r="Q45" s="157">
        <f>ROUND(E45*P45,2)</f>
        <v>0</v>
      </c>
      <c r="R45" s="158"/>
      <c r="S45" s="158" t="s">
        <v>139</v>
      </c>
      <c r="T45" s="158" t="s">
        <v>139</v>
      </c>
      <c r="U45" s="158">
        <v>0.87</v>
      </c>
      <c r="V45" s="158">
        <f>ROUND(E45*U45,2)</f>
        <v>0.82</v>
      </c>
      <c r="W45" s="158"/>
      <c r="X45" s="158" t="s">
        <v>131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132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>
      <c r="A46" s="154"/>
      <c r="B46" s="155"/>
      <c r="C46" s="177" t="s">
        <v>365</v>
      </c>
      <c r="D46" s="160"/>
      <c r="E46" s="161">
        <v>0.94159999999999999</v>
      </c>
      <c r="F46" s="158"/>
      <c r="G46" s="158"/>
      <c r="H46" s="158"/>
      <c r="I46" s="158"/>
      <c r="J46" s="158"/>
      <c r="K46" s="158"/>
      <c r="L46" s="158"/>
      <c r="M46" s="158"/>
      <c r="N46" s="157"/>
      <c r="O46" s="157"/>
      <c r="P46" s="157"/>
      <c r="Q46" s="157"/>
      <c r="R46" s="158"/>
      <c r="S46" s="158"/>
      <c r="T46" s="158"/>
      <c r="U46" s="158"/>
      <c r="V46" s="158"/>
      <c r="W46" s="158"/>
      <c r="X46" s="158"/>
      <c r="Y46" s="147"/>
      <c r="Z46" s="147"/>
      <c r="AA46" s="147"/>
      <c r="AB46" s="147"/>
      <c r="AC46" s="147"/>
      <c r="AD46" s="147"/>
      <c r="AE46" s="147"/>
      <c r="AF46" s="147"/>
      <c r="AG46" s="147" t="s">
        <v>141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>
      <c r="A47" s="168">
        <v>18</v>
      </c>
      <c r="B47" s="169" t="s">
        <v>192</v>
      </c>
      <c r="C47" s="176" t="s">
        <v>193</v>
      </c>
      <c r="D47" s="170" t="s">
        <v>144</v>
      </c>
      <c r="E47" s="171">
        <v>0.94159999999999999</v>
      </c>
      <c r="F47" s="172"/>
      <c r="G47" s="173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15</v>
      </c>
      <c r="M47" s="158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8"/>
      <c r="S47" s="158" t="s">
        <v>139</v>
      </c>
      <c r="T47" s="158" t="s">
        <v>139</v>
      </c>
      <c r="U47" s="158">
        <v>0.23200000000000001</v>
      </c>
      <c r="V47" s="158">
        <f>ROUND(E47*U47,2)</f>
        <v>0.22</v>
      </c>
      <c r="W47" s="158"/>
      <c r="X47" s="158" t="s">
        <v>131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132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>
      <c r="A48" s="154"/>
      <c r="B48" s="155"/>
      <c r="C48" s="177" t="s">
        <v>366</v>
      </c>
      <c r="D48" s="160"/>
      <c r="E48" s="161">
        <v>0.94159999999999999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47"/>
      <c r="Z48" s="147"/>
      <c r="AA48" s="147"/>
      <c r="AB48" s="147"/>
      <c r="AC48" s="147"/>
      <c r="AD48" s="147"/>
      <c r="AE48" s="147"/>
      <c r="AF48" s="147"/>
      <c r="AG48" s="147" t="s">
        <v>141</v>
      </c>
      <c r="AH48" s="147">
        <v>5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>
      <c r="A49" s="150" t="s">
        <v>124</v>
      </c>
      <c r="B49" s="151" t="s">
        <v>76</v>
      </c>
      <c r="C49" s="175" t="s">
        <v>77</v>
      </c>
      <c r="D49" s="164"/>
      <c r="E49" s="165"/>
      <c r="F49" s="166"/>
      <c r="G49" s="167">
        <f>SUMIF(AG50:AG52,"&lt;&gt;NOR",G50:G52)</f>
        <v>0</v>
      </c>
      <c r="H49" s="163"/>
      <c r="I49" s="163">
        <f>SUM(I50:I52)</f>
        <v>0</v>
      </c>
      <c r="J49" s="163"/>
      <c r="K49" s="163">
        <f>SUM(K50:K52)</f>
        <v>0</v>
      </c>
      <c r="L49" s="163"/>
      <c r="M49" s="163">
        <f>SUM(M50:M52)</f>
        <v>0</v>
      </c>
      <c r="N49" s="162"/>
      <c r="O49" s="162">
        <f>SUM(O50:O52)</f>
        <v>0</v>
      </c>
      <c r="P49" s="162"/>
      <c r="Q49" s="162">
        <f>SUM(Q50:Q52)</f>
        <v>0</v>
      </c>
      <c r="R49" s="163"/>
      <c r="S49" s="163"/>
      <c r="T49" s="163"/>
      <c r="U49" s="163"/>
      <c r="V49" s="163">
        <f>SUM(V50:V52)</f>
        <v>8.9</v>
      </c>
      <c r="W49" s="163"/>
      <c r="X49" s="163"/>
      <c r="AG49" t="s">
        <v>125</v>
      </c>
    </row>
    <row r="50" spans="1:60" ht="20.399999999999999" outlineLevel="1">
      <c r="A50" s="168">
        <v>19</v>
      </c>
      <c r="B50" s="169" t="s">
        <v>195</v>
      </c>
      <c r="C50" s="176" t="s">
        <v>196</v>
      </c>
      <c r="D50" s="170" t="s">
        <v>197</v>
      </c>
      <c r="E50" s="171">
        <v>2</v>
      </c>
      <c r="F50" s="172"/>
      <c r="G50" s="173">
        <f>ROUND(E50*F50,2)</f>
        <v>0</v>
      </c>
      <c r="H50" s="159"/>
      <c r="I50" s="158">
        <f>ROUND(E50*H50,2)</f>
        <v>0</v>
      </c>
      <c r="J50" s="159"/>
      <c r="K50" s="158">
        <f>ROUND(E50*J50,2)</f>
        <v>0</v>
      </c>
      <c r="L50" s="158">
        <v>15</v>
      </c>
      <c r="M50" s="158">
        <f>G50*(1+L50/100)</f>
        <v>0</v>
      </c>
      <c r="N50" s="157">
        <v>0</v>
      </c>
      <c r="O50" s="157">
        <f>ROUND(E50*N50,2)</f>
        <v>0</v>
      </c>
      <c r="P50" s="157">
        <v>0</v>
      </c>
      <c r="Q50" s="157">
        <f>ROUND(E50*P50,2)</f>
        <v>0</v>
      </c>
      <c r="R50" s="158"/>
      <c r="S50" s="158" t="s">
        <v>139</v>
      </c>
      <c r="T50" s="158" t="s">
        <v>139</v>
      </c>
      <c r="U50" s="158">
        <v>2.46</v>
      </c>
      <c r="V50" s="158">
        <f>ROUND(E50*U50,2)</f>
        <v>4.92</v>
      </c>
      <c r="W50" s="158"/>
      <c r="X50" s="158" t="s">
        <v>131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132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ht="20.399999999999999" outlineLevel="1">
      <c r="A51" s="168">
        <v>20</v>
      </c>
      <c r="B51" s="169" t="s">
        <v>198</v>
      </c>
      <c r="C51" s="176" t="s">
        <v>199</v>
      </c>
      <c r="D51" s="170" t="s">
        <v>200</v>
      </c>
      <c r="E51" s="171">
        <v>2</v>
      </c>
      <c r="F51" s="172"/>
      <c r="G51" s="173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15</v>
      </c>
      <c r="M51" s="158">
        <f>G51*(1+L51/100)</f>
        <v>0</v>
      </c>
      <c r="N51" s="157">
        <v>0</v>
      </c>
      <c r="O51" s="157">
        <f>ROUND(E51*N51,2)</f>
        <v>0</v>
      </c>
      <c r="P51" s="157">
        <v>0</v>
      </c>
      <c r="Q51" s="157">
        <f>ROUND(E51*P51,2)</f>
        <v>0</v>
      </c>
      <c r="R51" s="158"/>
      <c r="S51" s="158" t="s">
        <v>139</v>
      </c>
      <c r="T51" s="158" t="s">
        <v>139</v>
      </c>
      <c r="U51" s="158">
        <v>0</v>
      </c>
      <c r="V51" s="158">
        <f>ROUND(E51*U51,2)</f>
        <v>0</v>
      </c>
      <c r="W51" s="158"/>
      <c r="X51" s="158" t="s">
        <v>131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132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20.399999999999999" outlineLevel="1">
      <c r="A52" s="168">
        <v>21</v>
      </c>
      <c r="B52" s="169" t="s">
        <v>201</v>
      </c>
      <c r="C52" s="176" t="s">
        <v>202</v>
      </c>
      <c r="D52" s="170" t="s">
        <v>197</v>
      </c>
      <c r="E52" s="171">
        <v>2</v>
      </c>
      <c r="F52" s="172"/>
      <c r="G52" s="173">
        <f>ROUND(E52*F52,2)</f>
        <v>0</v>
      </c>
      <c r="H52" s="159"/>
      <c r="I52" s="158">
        <f>ROUND(E52*H52,2)</f>
        <v>0</v>
      </c>
      <c r="J52" s="159"/>
      <c r="K52" s="158">
        <f>ROUND(E52*J52,2)</f>
        <v>0</v>
      </c>
      <c r="L52" s="158">
        <v>15</v>
      </c>
      <c r="M52" s="158">
        <f>G52*(1+L52/100)</f>
        <v>0</v>
      </c>
      <c r="N52" s="157">
        <v>0</v>
      </c>
      <c r="O52" s="157">
        <f>ROUND(E52*N52,2)</f>
        <v>0</v>
      </c>
      <c r="P52" s="157">
        <v>0</v>
      </c>
      <c r="Q52" s="157">
        <f>ROUND(E52*P52,2)</f>
        <v>0</v>
      </c>
      <c r="R52" s="158"/>
      <c r="S52" s="158" t="s">
        <v>139</v>
      </c>
      <c r="T52" s="158" t="s">
        <v>139</v>
      </c>
      <c r="U52" s="158">
        <v>1.99</v>
      </c>
      <c r="V52" s="158">
        <f>ROUND(E52*U52,2)</f>
        <v>3.98</v>
      </c>
      <c r="W52" s="158"/>
      <c r="X52" s="158" t="s">
        <v>131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132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ht="26.4">
      <c r="A53" s="150" t="s">
        <v>124</v>
      </c>
      <c r="B53" s="151" t="s">
        <v>78</v>
      </c>
      <c r="C53" s="175" t="s">
        <v>79</v>
      </c>
      <c r="D53" s="164"/>
      <c r="E53" s="165"/>
      <c r="F53" s="166"/>
      <c r="G53" s="167">
        <f>SUMIF(AG54:AG54,"&lt;&gt;NOR",G54:G54)</f>
        <v>0</v>
      </c>
      <c r="H53" s="163"/>
      <c r="I53" s="163">
        <f>SUM(I54:I54)</f>
        <v>0</v>
      </c>
      <c r="J53" s="163"/>
      <c r="K53" s="163">
        <f>SUM(K54:K54)</f>
        <v>0</v>
      </c>
      <c r="L53" s="163"/>
      <c r="M53" s="163">
        <f>SUM(M54:M54)</f>
        <v>0</v>
      </c>
      <c r="N53" s="162"/>
      <c r="O53" s="162">
        <f>SUM(O54:O54)</f>
        <v>0</v>
      </c>
      <c r="P53" s="162"/>
      <c r="Q53" s="162">
        <f>SUM(Q54:Q54)</f>
        <v>0</v>
      </c>
      <c r="R53" s="163"/>
      <c r="S53" s="163"/>
      <c r="T53" s="163"/>
      <c r="U53" s="163"/>
      <c r="V53" s="163">
        <f>SUM(V54:V54)</f>
        <v>6.2</v>
      </c>
      <c r="W53" s="163"/>
      <c r="X53" s="163"/>
      <c r="AG53" t="s">
        <v>125</v>
      </c>
    </row>
    <row r="54" spans="1:60" outlineLevel="1">
      <c r="A54" s="168">
        <v>22</v>
      </c>
      <c r="B54" s="169" t="s">
        <v>203</v>
      </c>
      <c r="C54" s="176" t="s">
        <v>204</v>
      </c>
      <c r="D54" s="170" t="s">
        <v>138</v>
      </c>
      <c r="E54" s="171">
        <v>20</v>
      </c>
      <c r="F54" s="172"/>
      <c r="G54" s="173">
        <f>ROUND(E54*F54,2)</f>
        <v>0</v>
      </c>
      <c r="H54" s="159"/>
      <c r="I54" s="158">
        <f>ROUND(E54*H54,2)</f>
        <v>0</v>
      </c>
      <c r="J54" s="159"/>
      <c r="K54" s="158">
        <f>ROUND(E54*J54,2)</f>
        <v>0</v>
      </c>
      <c r="L54" s="158">
        <v>15</v>
      </c>
      <c r="M54" s="158">
        <f>G54*(1+L54/100)</f>
        <v>0</v>
      </c>
      <c r="N54" s="157">
        <v>4.0000000000000003E-5</v>
      </c>
      <c r="O54" s="157">
        <f>ROUND(E54*N54,2)</f>
        <v>0</v>
      </c>
      <c r="P54" s="157">
        <v>0</v>
      </c>
      <c r="Q54" s="157">
        <f>ROUND(E54*P54,2)</f>
        <v>0</v>
      </c>
      <c r="R54" s="158"/>
      <c r="S54" s="158" t="s">
        <v>139</v>
      </c>
      <c r="T54" s="158" t="s">
        <v>139</v>
      </c>
      <c r="U54" s="158">
        <v>0.31</v>
      </c>
      <c r="V54" s="158">
        <f>ROUND(E54*U54,2)</f>
        <v>6.2</v>
      </c>
      <c r="W54" s="158"/>
      <c r="X54" s="158" t="s">
        <v>131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135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>
      <c r="A55" s="150" t="s">
        <v>124</v>
      </c>
      <c r="B55" s="151" t="s">
        <v>82</v>
      </c>
      <c r="C55" s="175" t="s">
        <v>83</v>
      </c>
      <c r="D55" s="164"/>
      <c r="E55" s="165"/>
      <c r="F55" s="166"/>
      <c r="G55" s="167">
        <f>SUMIF(AG56:AG56,"&lt;&gt;NOR",G56:G56)</f>
        <v>0</v>
      </c>
      <c r="H55" s="163"/>
      <c r="I55" s="163">
        <f>SUM(I56:I56)</f>
        <v>0</v>
      </c>
      <c r="J55" s="163"/>
      <c r="K55" s="163">
        <f>SUM(K56:K56)</f>
        <v>0</v>
      </c>
      <c r="L55" s="163"/>
      <c r="M55" s="163">
        <f>SUM(M56:M56)</f>
        <v>0</v>
      </c>
      <c r="N55" s="162"/>
      <c r="O55" s="162">
        <f>SUM(O56:O56)</f>
        <v>0</v>
      </c>
      <c r="P55" s="162"/>
      <c r="Q55" s="162">
        <f>SUM(Q56:Q56)</f>
        <v>0</v>
      </c>
      <c r="R55" s="163"/>
      <c r="S55" s="163"/>
      <c r="T55" s="163"/>
      <c r="U55" s="163"/>
      <c r="V55" s="163">
        <f>SUM(V56:V56)</f>
        <v>0.7</v>
      </c>
      <c r="W55" s="163"/>
      <c r="X55" s="163"/>
      <c r="AG55" t="s">
        <v>125</v>
      </c>
    </row>
    <row r="56" spans="1:60" outlineLevel="1">
      <c r="A56" s="168">
        <v>23</v>
      </c>
      <c r="B56" s="169" t="s">
        <v>205</v>
      </c>
      <c r="C56" s="176" t="s">
        <v>206</v>
      </c>
      <c r="D56" s="170" t="s">
        <v>207</v>
      </c>
      <c r="E56" s="171">
        <v>0.27015</v>
      </c>
      <c r="F56" s="172"/>
      <c r="G56" s="173">
        <f>ROUND(E56*F56,2)</f>
        <v>0</v>
      </c>
      <c r="H56" s="159"/>
      <c r="I56" s="158">
        <f>ROUND(E56*H56,2)</f>
        <v>0</v>
      </c>
      <c r="J56" s="159"/>
      <c r="K56" s="158">
        <f>ROUND(E56*J56,2)</f>
        <v>0</v>
      </c>
      <c r="L56" s="158">
        <v>15</v>
      </c>
      <c r="M56" s="158">
        <f>G56*(1+L56/100)</f>
        <v>0</v>
      </c>
      <c r="N56" s="157">
        <v>0</v>
      </c>
      <c r="O56" s="157">
        <f>ROUND(E56*N56,2)</f>
        <v>0</v>
      </c>
      <c r="P56" s="157">
        <v>0</v>
      </c>
      <c r="Q56" s="157">
        <f>ROUND(E56*P56,2)</f>
        <v>0</v>
      </c>
      <c r="R56" s="158"/>
      <c r="S56" s="158" t="s">
        <v>139</v>
      </c>
      <c r="T56" s="158" t="s">
        <v>139</v>
      </c>
      <c r="U56" s="158">
        <v>2.577</v>
      </c>
      <c r="V56" s="158">
        <f>ROUND(E56*U56,2)</f>
        <v>0.7</v>
      </c>
      <c r="W56" s="158"/>
      <c r="X56" s="158" t="s">
        <v>208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209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>
      <c r="A57" s="150" t="s">
        <v>124</v>
      </c>
      <c r="B57" s="151" t="s">
        <v>84</v>
      </c>
      <c r="C57" s="175" t="s">
        <v>85</v>
      </c>
      <c r="D57" s="164"/>
      <c r="E57" s="165"/>
      <c r="F57" s="166"/>
      <c r="G57" s="167">
        <f>SUMIF(AG58:AG65,"&lt;&gt;NOR",G58:G65)</f>
        <v>0</v>
      </c>
      <c r="H57" s="163"/>
      <c r="I57" s="163">
        <f>SUM(I58:I65)</f>
        <v>0</v>
      </c>
      <c r="J57" s="163"/>
      <c r="K57" s="163">
        <f>SUM(K58:K65)</f>
        <v>0</v>
      </c>
      <c r="L57" s="163"/>
      <c r="M57" s="163">
        <f>SUM(M58:M65)</f>
        <v>0</v>
      </c>
      <c r="N57" s="162"/>
      <c r="O57" s="162">
        <f>SUM(O58:O65)</f>
        <v>0.02</v>
      </c>
      <c r="P57" s="162"/>
      <c r="Q57" s="162">
        <f>SUM(Q58:Q65)</f>
        <v>0</v>
      </c>
      <c r="R57" s="163"/>
      <c r="S57" s="163"/>
      <c r="T57" s="163"/>
      <c r="U57" s="163"/>
      <c r="V57" s="163">
        <f>SUM(V58:V65)</f>
        <v>3.15</v>
      </c>
      <c r="W57" s="163"/>
      <c r="X57" s="163"/>
      <c r="AG57" t="s">
        <v>125</v>
      </c>
    </row>
    <row r="58" spans="1:60" ht="20.399999999999999" outlineLevel="1">
      <c r="A58" s="168">
        <v>24</v>
      </c>
      <c r="B58" s="169" t="s">
        <v>210</v>
      </c>
      <c r="C58" s="176" t="s">
        <v>211</v>
      </c>
      <c r="D58" s="170" t="s">
        <v>138</v>
      </c>
      <c r="E58" s="171">
        <v>5.4740000000000002</v>
      </c>
      <c r="F58" s="172"/>
      <c r="G58" s="173">
        <f>ROUND(E58*F58,2)</f>
        <v>0</v>
      </c>
      <c r="H58" s="159"/>
      <c r="I58" s="158">
        <f>ROUND(E58*H58,2)</f>
        <v>0</v>
      </c>
      <c r="J58" s="159"/>
      <c r="K58" s="158">
        <f>ROUND(E58*J58,2)</f>
        <v>0</v>
      </c>
      <c r="L58" s="158">
        <v>15</v>
      </c>
      <c r="M58" s="158">
        <f>G58*(1+L58/100)</f>
        <v>0</v>
      </c>
      <c r="N58" s="157">
        <v>2.1000000000000001E-4</v>
      </c>
      <c r="O58" s="157">
        <f>ROUND(E58*N58,2)</f>
        <v>0</v>
      </c>
      <c r="P58" s="157">
        <v>0</v>
      </c>
      <c r="Q58" s="157">
        <f>ROUND(E58*P58,2)</f>
        <v>0</v>
      </c>
      <c r="R58" s="158"/>
      <c r="S58" s="158" t="s">
        <v>139</v>
      </c>
      <c r="T58" s="158" t="s">
        <v>139</v>
      </c>
      <c r="U58" s="158">
        <v>9.5000000000000001E-2</v>
      </c>
      <c r="V58" s="158">
        <f>ROUND(E58*U58,2)</f>
        <v>0.52</v>
      </c>
      <c r="W58" s="158"/>
      <c r="X58" s="158" t="s">
        <v>131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212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>
      <c r="A59" s="154"/>
      <c r="B59" s="155"/>
      <c r="C59" s="177" t="s">
        <v>353</v>
      </c>
      <c r="D59" s="160"/>
      <c r="E59" s="161">
        <v>4.5220000000000002</v>
      </c>
      <c r="F59" s="158"/>
      <c r="G59" s="158"/>
      <c r="H59" s="158"/>
      <c r="I59" s="158"/>
      <c r="J59" s="158"/>
      <c r="K59" s="158"/>
      <c r="L59" s="158"/>
      <c r="M59" s="158"/>
      <c r="N59" s="157"/>
      <c r="O59" s="157"/>
      <c r="P59" s="157"/>
      <c r="Q59" s="157"/>
      <c r="R59" s="158"/>
      <c r="S59" s="158"/>
      <c r="T59" s="158"/>
      <c r="U59" s="158"/>
      <c r="V59" s="158"/>
      <c r="W59" s="158"/>
      <c r="X59" s="158"/>
      <c r="Y59" s="147"/>
      <c r="Z59" s="147"/>
      <c r="AA59" s="147"/>
      <c r="AB59" s="147"/>
      <c r="AC59" s="147"/>
      <c r="AD59" s="147"/>
      <c r="AE59" s="147"/>
      <c r="AF59" s="147"/>
      <c r="AG59" s="147" t="s">
        <v>141</v>
      </c>
      <c r="AH59" s="147">
        <v>5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>
      <c r="A60" s="154"/>
      <c r="B60" s="155"/>
      <c r="C60" s="177" t="s">
        <v>367</v>
      </c>
      <c r="D60" s="160"/>
      <c r="E60" s="161">
        <v>0.95199999999999996</v>
      </c>
      <c r="F60" s="158"/>
      <c r="G60" s="158"/>
      <c r="H60" s="158"/>
      <c r="I60" s="158"/>
      <c r="J60" s="158"/>
      <c r="K60" s="158"/>
      <c r="L60" s="158"/>
      <c r="M60" s="158"/>
      <c r="N60" s="157"/>
      <c r="O60" s="157"/>
      <c r="P60" s="157"/>
      <c r="Q60" s="157"/>
      <c r="R60" s="158"/>
      <c r="S60" s="158"/>
      <c r="T60" s="158"/>
      <c r="U60" s="158"/>
      <c r="V60" s="158"/>
      <c r="W60" s="158"/>
      <c r="X60" s="158"/>
      <c r="Y60" s="147"/>
      <c r="Z60" s="147"/>
      <c r="AA60" s="147"/>
      <c r="AB60" s="147"/>
      <c r="AC60" s="147"/>
      <c r="AD60" s="147"/>
      <c r="AE60" s="147"/>
      <c r="AF60" s="147"/>
      <c r="AG60" s="147" t="s">
        <v>141</v>
      </c>
      <c r="AH60" s="147">
        <v>5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ht="20.399999999999999" outlineLevel="1">
      <c r="A61" s="168">
        <v>25</v>
      </c>
      <c r="B61" s="169" t="s">
        <v>214</v>
      </c>
      <c r="C61" s="176" t="s">
        <v>215</v>
      </c>
      <c r="D61" s="170" t="s">
        <v>138</v>
      </c>
      <c r="E61" s="171">
        <v>5.4740000000000002</v>
      </c>
      <c r="F61" s="172"/>
      <c r="G61" s="173">
        <f>ROUND(E61*F61,2)</f>
        <v>0</v>
      </c>
      <c r="H61" s="159"/>
      <c r="I61" s="158">
        <f>ROUND(E61*H61,2)</f>
        <v>0</v>
      </c>
      <c r="J61" s="159"/>
      <c r="K61" s="158">
        <f>ROUND(E61*J61,2)</f>
        <v>0</v>
      </c>
      <c r="L61" s="158">
        <v>15</v>
      </c>
      <c r="M61" s="158">
        <f>G61*(1+L61/100)</f>
        <v>0</v>
      </c>
      <c r="N61" s="157">
        <v>3.3999999999999998E-3</v>
      </c>
      <c r="O61" s="157">
        <f>ROUND(E61*N61,2)</f>
        <v>0.02</v>
      </c>
      <c r="P61" s="157">
        <v>0</v>
      </c>
      <c r="Q61" s="157">
        <f>ROUND(E61*P61,2)</f>
        <v>0</v>
      </c>
      <c r="R61" s="158"/>
      <c r="S61" s="158" t="s">
        <v>139</v>
      </c>
      <c r="T61" s="158" t="s">
        <v>139</v>
      </c>
      <c r="U61" s="158">
        <v>0.38500000000000001</v>
      </c>
      <c r="V61" s="158">
        <f>ROUND(E61*U61,2)</f>
        <v>2.11</v>
      </c>
      <c r="W61" s="158"/>
      <c r="X61" s="158" t="s">
        <v>131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212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>
      <c r="A62" s="154"/>
      <c r="B62" s="155"/>
      <c r="C62" s="177" t="s">
        <v>368</v>
      </c>
      <c r="D62" s="160"/>
      <c r="E62" s="161">
        <v>5.4740000000000002</v>
      </c>
      <c r="F62" s="158"/>
      <c r="G62" s="158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47"/>
      <c r="Z62" s="147"/>
      <c r="AA62" s="147"/>
      <c r="AB62" s="147"/>
      <c r="AC62" s="147"/>
      <c r="AD62" s="147"/>
      <c r="AE62" s="147"/>
      <c r="AF62" s="147"/>
      <c r="AG62" s="147" t="s">
        <v>141</v>
      </c>
      <c r="AH62" s="147">
        <v>5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ht="20.399999999999999" outlineLevel="1">
      <c r="A63" s="168">
        <v>26</v>
      </c>
      <c r="B63" s="169" t="s">
        <v>217</v>
      </c>
      <c r="C63" s="176" t="s">
        <v>218</v>
      </c>
      <c r="D63" s="170" t="s">
        <v>144</v>
      </c>
      <c r="E63" s="171">
        <v>4.76</v>
      </c>
      <c r="F63" s="172"/>
      <c r="G63" s="173">
        <f>ROUND(E63*F63,2)</f>
        <v>0</v>
      </c>
      <c r="H63" s="159"/>
      <c r="I63" s="158">
        <f>ROUND(E63*H63,2)</f>
        <v>0</v>
      </c>
      <c r="J63" s="159"/>
      <c r="K63" s="158">
        <f>ROUND(E63*J63,2)</f>
        <v>0</v>
      </c>
      <c r="L63" s="158">
        <v>15</v>
      </c>
      <c r="M63" s="158">
        <f>G63*(1+L63/100)</f>
        <v>0</v>
      </c>
      <c r="N63" s="157">
        <v>2.9E-4</v>
      </c>
      <c r="O63" s="157">
        <f>ROUND(E63*N63,2)</f>
        <v>0</v>
      </c>
      <c r="P63" s="157">
        <v>0</v>
      </c>
      <c r="Q63" s="157">
        <f>ROUND(E63*P63,2)</f>
        <v>0</v>
      </c>
      <c r="R63" s="158"/>
      <c r="S63" s="158" t="s">
        <v>139</v>
      </c>
      <c r="T63" s="158" t="s">
        <v>139</v>
      </c>
      <c r="U63" s="158">
        <v>0.11</v>
      </c>
      <c r="V63" s="158">
        <f>ROUND(E63*U63,2)</f>
        <v>0.52</v>
      </c>
      <c r="W63" s="158"/>
      <c r="X63" s="158" t="s">
        <v>131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212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>
      <c r="A64" s="154"/>
      <c r="B64" s="155"/>
      <c r="C64" s="177" t="s">
        <v>352</v>
      </c>
      <c r="D64" s="160"/>
      <c r="E64" s="161">
        <v>4.76</v>
      </c>
      <c r="F64" s="158"/>
      <c r="G64" s="158"/>
      <c r="H64" s="158"/>
      <c r="I64" s="158"/>
      <c r="J64" s="158"/>
      <c r="K64" s="158"/>
      <c r="L64" s="158"/>
      <c r="M64" s="158"/>
      <c r="N64" s="157"/>
      <c r="O64" s="157"/>
      <c r="P64" s="157"/>
      <c r="Q64" s="157"/>
      <c r="R64" s="158"/>
      <c r="S64" s="158"/>
      <c r="T64" s="158"/>
      <c r="U64" s="158"/>
      <c r="V64" s="158"/>
      <c r="W64" s="158"/>
      <c r="X64" s="158"/>
      <c r="Y64" s="147"/>
      <c r="Z64" s="147"/>
      <c r="AA64" s="147"/>
      <c r="AB64" s="147"/>
      <c r="AC64" s="147"/>
      <c r="AD64" s="147"/>
      <c r="AE64" s="147"/>
      <c r="AF64" s="147"/>
      <c r="AG64" s="147" t="s">
        <v>141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>
      <c r="A65" s="154">
        <v>27</v>
      </c>
      <c r="B65" s="155" t="s">
        <v>220</v>
      </c>
      <c r="C65" s="178" t="s">
        <v>221</v>
      </c>
      <c r="D65" s="156" t="s">
        <v>0</v>
      </c>
      <c r="E65" s="174"/>
      <c r="F65" s="159"/>
      <c r="G65" s="158">
        <f>ROUND(E65*F65,2)</f>
        <v>0</v>
      </c>
      <c r="H65" s="159"/>
      <c r="I65" s="158">
        <f>ROUND(E65*H65,2)</f>
        <v>0</v>
      </c>
      <c r="J65" s="159"/>
      <c r="K65" s="158">
        <f>ROUND(E65*J65,2)</f>
        <v>0</v>
      </c>
      <c r="L65" s="158">
        <v>15</v>
      </c>
      <c r="M65" s="158">
        <f>G65*(1+L65/100)</f>
        <v>0</v>
      </c>
      <c r="N65" s="157">
        <v>0</v>
      </c>
      <c r="O65" s="157">
        <f>ROUND(E65*N65,2)</f>
        <v>0</v>
      </c>
      <c r="P65" s="157">
        <v>0</v>
      </c>
      <c r="Q65" s="157">
        <f>ROUND(E65*P65,2)</f>
        <v>0</v>
      </c>
      <c r="R65" s="158"/>
      <c r="S65" s="158" t="s">
        <v>139</v>
      </c>
      <c r="T65" s="158" t="s">
        <v>139</v>
      </c>
      <c r="U65" s="158">
        <v>0</v>
      </c>
      <c r="V65" s="158">
        <f>ROUND(E65*U65,2)</f>
        <v>0</v>
      </c>
      <c r="W65" s="158"/>
      <c r="X65" s="158" t="s">
        <v>208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209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>
      <c r="A66" s="150" t="s">
        <v>124</v>
      </c>
      <c r="B66" s="151" t="s">
        <v>86</v>
      </c>
      <c r="C66" s="175" t="s">
        <v>87</v>
      </c>
      <c r="D66" s="164"/>
      <c r="E66" s="165"/>
      <c r="F66" s="166"/>
      <c r="G66" s="167">
        <f>SUMIF(AG67:AG68,"&lt;&gt;NOR",G67:G68)</f>
        <v>0</v>
      </c>
      <c r="H66" s="163"/>
      <c r="I66" s="163">
        <f>SUM(I67:I68)</f>
        <v>0</v>
      </c>
      <c r="J66" s="163"/>
      <c r="K66" s="163">
        <f>SUM(K67:K68)</f>
        <v>0</v>
      </c>
      <c r="L66" s="163"/>
      <c r="M66" s="163">
        <f>SUM(M67:M68)</f>
        <v>0</v>
      </c>
      <c r="N66" s="162"/>
      <c r="O66" s="162">
        <f>SUM(O67:O68)</f>
        <v>0.03</v>
      </c>
      <c r="P66" s="162"/>
      <c r="Q66" s="162">
        <f>SUM(Q67:Q68)</f>
        <v>0</v>
      </c>
      <c r="R66" s="163"/>
      <c r="S66" s="163"/>
      <c r="T66" s="163"/>
      <c r="U66" s="163"/>
      <c r="V66" s="163">
        <f>SUM(V67:V68)</f>
        <v>6.66</v>
      </c>
      <c r="W66" s="163"/>
      <c r="X66" s="163"/>
      <c r="AG66" t="s">
        <v>125</v>
      </c>
    </row>
    <row r="67" spans="1:60" outlineLevel="1">
      <c r="A67" s="168">
        <v>28</v>
      </c>
      <c r="B67" s="169" t="s">
        <v>222</v>
      </c>
      <c r="C67" s="176" t="s">
        <v>223</v>
      </c>
      <c r="D67" s="170" t="s">
        <v>144</v>
      </c>
      <c r="E67" s="171">
        <v>8.56</v>
      </c>
      <c r="F67" s="172"/>
      <c r="G67" s="173">
        <f>ROUND(E67*F67,2)</f>
        <v>0</v>
      </c>
      <c r="H67" s="159"/>
      <c r="I67" s="158">
        <f>ROUND(E67*H67,2)</f>
        <v>0</v>
      </c>
      <c r="J67" s="159"/>
      <c r="K67" s="158">
        <f>ROUND(E67*J67,2)</f>
        <v>0</v>
      </c>
      <c r="L67" s="158">
        <v>15</v>
      </c>
      <c r="M67" s="158">
        <f>G67*(1+L67/100)</f>
        <v>0</v>
      </c>
      <c r="N67" s="157">
        <v>3.4199999999999999E-3</v>
      </c>
      <c r="O67" s="157">
        <f>ROUND(E67*N67,2)</f>
        <v>0.03</v>
      </c>
      <c r="P67" s="157">
        <v>0</v>
      </c>
      <c r="Q67" s="157">
        <f>ROUND(E67*P67,2)</f>
        <v>0</v>
      </c>
      <c r="R67" s="158"/>
      <c r="S67" s="158" t="s">
        <v>139</v>
      </c>
      <c r="T67" s="158" t="s">
        <v>139</v>
      </c>
      <c r="U67" s="158">
        <v>0.77788999999999997</v>
      </c>
      <c r="V67" s="158">
        <f>ROUND(E67*U67,2)</f>
        <v>6.66</v>
      </c>
      <c r="W67" s="158"/>
      <c r="X67" s="158" t="s">
        <v>186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187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>
      <c r="A68" s="154"/>
      <c r="B68" s="155"/>
      <c r="C68" s="177" t="s">
        <v>369</v>
      </c>
      <c r="D68" s="160"/>
      <c r="E68" s="161">
        <v>8.56</v>
      </c>
      <c r="F68" s="158"/>
      <c r="G68" s="158"/>
      <c r="H68" s="158"/>
      <c r="I68" s="158"/>
      <c r="J68" s="158"/>
      <c r="K68" s="158"/>
      <c r="L68" s="158"/>
      <c r="M68" s="158"/>
      <c r="N68" s="157"/>
      <c r="O68" s="157"/>
      <c r="P68" s="157"/>
      <c r="Q68" s="157"/>
      <c r="R68" s="158"/>
      <c r="S68" s="158"/>
      <c r="T68" s="158"/>
      <c r="U68" s="158"/>
      <c r="V68" s="158"/>
      <c r="W68" s="158"/>
      <c r="X68" s="158"/>
      <c r="Y68" s="147"/>
      <c r="Z68" s="147"/>
      <c r="AA68" s="147"/>
      <c r="AB68" s="147"/>
      <c r="AC68" s="147"/>
      <c r="AD68" s="147"/>
      <c r="AE68" s="147"/>
      <c r="AF68" s="147"/>
      <c r="AG68" s="147" t="s">
        <v>141</v>
      </c>
      <c r="AH68" s="147">
        <v>5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>
      <c r="A69" s="150" t="s">
        <v>124</v>
      </c>
      <c r="B69" s="151" t="s">
        <v>88</v>
      </c>
      <c r="C69" s="175" t="s">
        <v>89</v>
      </c>
      <c r="D69" s="164"/>
      <c r="E69" s="165"/>
      <c r="F69" s="166"/>
      <c r="G69" s="167">
        <f>SUMIF(AG70:AG72,"&lt;&gt;NOR",G70:G72)</f>
        <v>0</v>
      </c>
      <c r="H69" s="163"/>
      <c r="I69" s="163">
        <f>SUM(I70:I72)</f>
        <v>0</v>
      </c>
      <c r="J69" s="163"/>
      <c r="K69" s="163">
        <f>SUM(K70:K72)</f>
        <v>0</v>
      </c>
      <c r="L69" s="163"/>
      <c r="M69" s="163">
        <f>SUM(M70:M72)</f>
        <v>0</v>
      </c>
      <c r="N69" s="162"/>
      <c r="O69" s="162">
        <f>SUM(O70:O72)</f>
        <v>0.3</v>
      </c>
      <c r="P69" s="162"/>
      <c r="Q69" s="162">
        <f>SUM(Q70:Q72)</f>
        <v>0</v>
      </c>
      <c r="R69" s="163"/>
      <c r="S69" s="163"/>
      <c r="T69" s="163"/>
      <c r="U69" s="163"/>
      <c r="V69" s="163">
        <f>SUM(V70:V72)</f>
        <v>0</v>
      </c>
      <c r="W69" s="163"/>
      <c r="X69" s="163"/>
      <c r="AG69" t="s">
        <v>125</v>
      </c>
    </row>
    <row r="70" spans="1:60" ht="20.399999999999999" outlineLevel="1">
      <c r="A70" s="168">
        <v>29</v>
      </c>
      <c r="B70" s="169" t="s">
        <v>225</v>
      </c>
      <c r="C70" s="176" t="s">
        <v>226</v>
      </c>
      <c r="D70" s="170" t="s">
        <v>227</v>
      </c>
      <c r="E70" s="171">
        <v>8.56</v>
      </c>
      <c r="F70" s="172"/>
      <c r="G70" s="173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15</v>
      </c>
      <c r="M70" s="158">
        <f>G70*(1+L70/100)</f>
        <v>0</v>
      </c>
      <c r="N70" s="157">
        <v>3.5000000000000003E-2</v>
      </c>
      <c r="O70" s="157">
        <f>ROUND(E70*N70,2)</f>
        <v>0.3</v>
      </c>
      <c r="P70" s="157">
        <v>0</v>
      </c>
      <c r="Q70" s="157">
        <f>ROUND(E70*P70,2)</f>
        <v>0</v>
      </c>
      <c r="R70" s="158"/>
      <c r="S70" s="158" t="s">
        <v>129</v>
      </c>
      <c r="T70" s="158" t="s">
        <v>130</v>
      </c>
      <c r="U70" s="158">
        <v>0</v>
      </c>
      <c r="V70" s="158">
        <f>ROUND(E70*U70,2)</f>
        <v>0</v>
      </c>
      <c r="W70" s="158"/>
      <c r="X70" s="158" t="s">
        <v>131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132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>
      <c r="A71" s="154"/>
      <c r="B71" s="155"/>
      <c r="C71" s="177" t="s">
        <v>370</v>
      </c>
      <c r="D71" s="160"/>
      <c r="E71" s="161">
        <v>8.56</v>
      </c>
      <c r="F71" s="158"/>
      <c r="G71" s="158"/>
      <c r="H71" s="158"/>
      <c r="I71" s="158"/>
      <c r="J71" s="158"/>
      <c r="K71" s="158"/>
      <c r="L71" s="158"/>
      <c r="M71" s="158"/>
      <c r="N71" s="157"/>
      <c r="O71" s="157"/>
      <c r="P71" s="157"/>
      <c r="Q71" s="157"/>
      <c r="R71" s="158"/>
      <c r="S71" s="158"/>
      <c r="T71" s="158"/>
      <c r="U71" s="158"/>
      <c r="V71" s="158"/>
      <c r="W71" s="158"/>
      <c r="X71" s="158"/>
      <c r="Y71" s="147"/>
      <c r="Z71" s="147"/>
      <c r="AA71" s="147"/>
      <c r="AB71" s="147"/>
      <c r="AC71" s="147"/>
      <c r="AD71" s="147"/>
      <c r="AE71" s="147"/>
      <c r="AF71" s="147"/>
      <c r="AG71" s="147" t="s">
        <v>141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>
      <c r="A72" s="154">
        <v>30</v>
      </c>
      <c r="B72" s="155" t="s">
        <v>229</v>
      </c>
      <c r="C72" s="178" t="s">
        <v>230</v>
      </c>
      <c r="D72" s="156" t="s">
        <v>0</v>
      </c>
      <c r="E72" s="174"/>
      <c r="F72" s="159"/>
      <c r="G72" s="158">
        <f>ROUND(E72*F72,2)</f>
        <v>0</v>
      </c>
      <c r="H72" s="159"/>
      <c r="I72" s="158">
        <f>ROUND(E72*H72,2)</f>
        <v>0</v>
      </c>
      <c r="J72" s="159"/>
      <c r="K72" s="158">
        <f>ROUND(E72*J72,2)</f>
        <v>0</v>
      </c>
      <c r="L72" s="158">
        <v>15</v>
      </c>
      <c r="M72" s="158">
        <f>G72*(1+L72/100)</f>
        <v>0</v>
      </c>
      <c r="N72" s="157">
        <v>0</v>
      </c>
      <c r="O72" s="157">
        <f>ROUND(E72*N72,2)</f>
        <v>0</v>
      </c>
      <c r="P72" s="157">
        <v>0</v>
      </c>
      <c r="Q72" s="157">
        <f>ROUND(E72*P72,2)</f>
        <v>0</v>
      </c>
      <c r="R72" s="158"/>
      <c r="S72" s="158" t="s">
        <v>139</v>
      </c>
      <c r="T72" s="158" t="s">
        <v>139</v>
      </c>
      <c r="U72" s="158">
        <v>0</v>
      </c>
      <c r="V72" s="158">
        <f>ROUND(E72*U72,2)</f>
        <v>0</v>
      </c>
      <c r="W72" s="158"/>
      <c r="X72" s="158" t="s">
        <v>208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209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>
      <c r="A73" s="150" t="s">
        <v>124</v>
      </c>
      <c r="B73" s="151" t="s">
        <v>90</v>
      </c>
      <c r="C73" s="175" t="s">
        <v>91</v>
      </c>
      <c r="D73" s="164"/>
      <c r="E73" s="165"/>
      <c r="F73" s="166"/>
      <c r="G73" s="167">
        <f>SUMIF(AG74:AG90,"&lt;&gt;NOR",G74:G90)</f>
        <v>0</v>
      </c>
      <c r="H73" s="163"/>
      <c r="I73" s="163">
        <f>SUM(I74:I90)</f>
        <v>0</v>
      </c>
      <c r="J73" s="163"/>
      <c r="K73" s="163">
        <f>SUM(K74:K90)</f>
        <v>0</v>
      </c>
      <c r="L73" s="163"/>
      <c r="M73" s="163">
        <f>SUM(M74:M90)</f>
        <v>0</v>
      </c>
      <c r="N73" s="162"/>
      <c r="O73" s="162">
        <f>SUM(O74:O90)</f>
        <v>0.14000000000000001</v>
      </c>
      <c r="P73" s="162"/>
      <c r="Q73" s="162">
        <f>SUM(Q74:Q90)</f>
        <v>0</v>
      </c>
      <c r="R73" s="163"/>
      <c r="S73" s="163"/>
      <c r="T73" s="163"/>
      <c r="U73" s="163"/>
      <c r="V73" s="163">
        <f>SUM(V74:V90)</f>
        <v>7.01</v>
      </c>
      <c r="W73" s="163"/>
      <c r="X73" s="163"/>
      <c r="AG73" t="s">
        <v>125</v>
      </c>
    </row>
    <row r="74" spans="1:60" ht="20.399999999999999" outlineLevel="1">
      <c r="A74" s="168">
        <v>31</v>
      </c>
      <c r="B74" s="169" t="s">
        <v>231</v>
      </c>
      <c r="C74" s="176" t="s">
        <v>232</v>
      </c>
      <c r="D74" s="170" t="s">
        <v>138</v>
      </c>
      <c r="E74" s="171">
        <v>5.4740000000000002</v>
      </c>
      <c r="F74" s="172"/>
      <c r="G74" s="173">
        <f>ROUND(E74*F74,2)</f>
        <v>0</v>
      </c>
      <c r="H74" s="159"/>
      <c r="I74" s="158">
        <f>ROUND(E74*H74,2)</f>
        <v>0</v>
      </c>
      <c r="J74" s="159"/>
      <c r="K74" s="158">
        <f>ROUND(E74*J74,2)</f>
        <v>0</v>
      </c>
      <c r="L74" s="158">
        <v>15</v>
      </c>
      <c r="M74" s="158">
        <f>G74*(1+L74/100)</f>
        <v>0</v>
      </c>
      <c r="N74" s="157">
        <v>2.1000000000000001E-4</v>
      </c>
      <c r="O74" s="157">
        <f>ROUND(E74*N74,2)</f>
        <v>0</v>
      </c>
      <c r="P74" s="157">
        <v>0</v>
      </c>
      <c r="Q74" s="157">
        <f>ROUND(E74*P74,2)</f>
        <v>0</v>
      </c>
      <c r="R74" s="158"/>
      <c r="S74" s="158" t="s">
        <v>139</v>
      </c>
      <c r="T74" s="158" t="s">
        <v>139</v>
      </c>
      <c r="U74" s="158">
        <v>0.05</v>
      </c>
      <c r="V74" s="158">
        <f>ROUND(E74*U74,2)</f>
        <v>0.27</v>
      </c>
      <c r="W74" s="158"/>
      <c r="X74" s="158" t="s">
        <v>131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212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>
      <c r="A75" s="154"/>
      <c r="B75" s="155"/>
      <c r="C75" s="177" t="s">
        <v>353</v>
      </c>
      <c r="D75" s="160"/>
      <c r="E75" s="161">
        <v>4.5220000000000002</v>
      </c>
      <c r="F75" s="158"/>
      <c r="G75" s="158"/>
      <c r="H75" s="158"/>
      <c r="I75" s="158"/>
      <c r="J75" s="158"/>
      <c r="K75" s="158"/>
      <c r="L75" s="158"/>
      <c r="M75" s="158"/>
      <c r="N75" s="157"/>
      <c r="O75" s="157"/>
      <c r="P75" s="157"/>
      <c r="Q75" s="157"/>
      <c r="R75" s="158"/>
      <c r="S75" s="158"/>
      <c r="T75" s="158"/>
      <c r="U75" s="158"/>
      <c r="V75" s="158"/>
      <c r="W75" s="158"/>
      <c r="X75" s="158"/>
      <c r="Y75" s="147"/>
      <c r="Z75" s="147"/>
      <c r="AA75" s="147"/>
      <c r="AB75" s="147"/>
      <c r="AC75" s="147"/>
      <c r="AD75" s="147"/>
      <c r="AE75" s="147"/>
      <c r="AF75" s="147"/>
      <c r="AG75" s="147" t="s">
        <v>141</v>
      </c>
      <c r="AH75" s="147">
        <v>5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>
      <c r="A76" s="154"/>
      <c r="B76" s="155"/>
      <c r="C76" s="177" t="s">
        <v>367</v>
      </c>
      <c r="D76" s="160"/>
      <c r="E76" s="161">
        <v>0.95199999999999996</v>
      </c>
      <c r="F76" s="158"/>
      <c r="G76" s="158"/>
      <c r="H76" s="158"/>
      <c r="I76" s="158"/>
      <c r="J76" s="158"/>
      <c r="K76" s="158"/>
      <c r="L76" s="158"/>
      <c r="M76" s="158"/>
      <c r="N76" s="157"/>
      <c r="O76" s="157"/>
      <c r="P76" s="157"/>
      <c r="Q76" s="157"/>
      <c r="R76" s="158"/>
      <c r="S76" s="158"/>
      <c r="T76" s="158"/>
      <c r="U76" s="158"/>
      <c r="V76" s="158"/>
      <c r="W76" s="158"/>
      <c r="X76" s="158"/>
      <c r="Y76" s="147"/>
      <c r="Z76" s="147"/>
      <c r="AA76" s="147"/>
      <c r="AB76" s="147"/>
      <c r="AC76" s="147"/>
      <c r="AD76" s="147"/>
      <c r="AE76" s="147"/>
      <c r="AF76" s="147"/>
      <c r="AG76" s="147" t="s">
        <v>141</v>
      </c>
      <c r="AH76" s="147">
        <v>5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0.399999999999999" outlineLevel="1">
      <c r="A77" s="168">
        <v>32</v>
      </c>
      <c r="B77" s="169" t="s">
        <v>233</v>
      </c>
      <c r="C77" s="176" t="s">
        <v>234</v>
      </c>
      <c r="D77" s="170" t="s">
        <v>144</v>
      </c>
      <c r="E77" s="171">
        <v>4.76</v>
      </c>
      <c r="F77" s="172"/>
      <c r="G77" s="173">
        <f>ROUND(E77*F77,2)</f>
        <v>0</v>
      </c>
      <c r="H77" s="159"/>
      <c r="I77" s="158">
        <f>ROUND(E77*H77,2)</f>
        <v>0</v>
      </c>
      <c r="J77" s="159"/>
      <c r="K77" s="158">
        <f>ROUND(E77*J77,2)</f>
        <v>0</v>
      </c>
      <c r="L77" s="158">
        <v>15</v>
      </c>
      <c r="M77" s="158">
        <f>G77*(1+L77/100)</f>
        <v>0</v>
      </c>
      <c r="N77" s="157">
        <v>4.0000000000000002E-4</v>
      </c>
      <c r="O77" s="157">
        <f>ROUND(E77*N77,2)</f>
        <v>0</v>
      </c>
      <c r="P77" s="157">
        <v>0</v>
      </c>
      <c r="Q77" s="157">
        <f>ROUND(E77*P77,2)</f>
        <v>0</v>
      </c>
      <c r="R77" s="158"/>
      <c r="S77" s="158" t="s">
        <v>139</v>
      </c>
      <c r="T77" s="158" t="s">
        <v>139</v>
      </c>
      <c r="U77" s="158">
        <v>0.23599999999999999</v>
      </c>
      <c r="V77" s="158">
        <f>ROUND(E77*U77,2)</f>
        <v>1.1200000000000001</v>
      </c>
      <c r="W77" s="158"/>
      <c r="X77" s="158" t="s">
        <v>131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132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>
      <c r="A78" s="154"/>
      <c r="B78" s="155"/>
      <c r="C78" s="177" t="s">
        <v>371</v>
      </c>
      <c r="D78" s="160"/>
      <c r="E78" s="161">
        <v>4.76</v>
      </c>
      <c r="F78" s="158"/>
      <c r="G78" s="158"/>
      <c r="H78" s="158"/>
      <c r="I78" s="158"/>
      <c r="J78" s="158"/>
      <c r="K78" s="158"/>
      <c r="L78" s="158"/>
      <c r="M78" s="158"/>
      <c r="N78" s="157"/>
      <c r="O78" s="157"/>
      <c r="P78" s="157"/>
      <c r="Q78" s="157"/>
      <c r="R78" s="158"/>
      <c r="S78" s="158"/>
      <c r="T78" s="158"/>
      <c r="U78" s="158"/>
      <c r="V78" s="158"/>
      <c r="W78" s="158"/>
      <c r="X78" s="158"/>
      <c r="Y78" s="147"/>
      <c r="Z78" s="147"/>
      <c r="AA78" s="147"/>
      <c r="AB78" s="147"/>
      <c r="AC78" s="147"/>
      <c r="AD78" s="147"/>
      <c r="AE78" s="147"/>
      <c r="AF78" s="147"/>
      <c r="AG78" s="147" t="s">
        <v>141</v>
      </c>
      <c r="AH78" s="147">
        <v>5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>
      <c r="A79" s="168">
        <v>33</v>
      </c>
      <c r="B79" s="169" t="s">
        <v>236</v>
      </c>
      <c r="C79" s="176" t="s">
        <v>237</v>
      </c>
      <c r="D79" s="170" t="s">
        <v>144</v>
      </c>
      <c r="E79" s="171">
        <v>4.76</v>
      </c>
      <c r="F79" s="172"/>
      <c r="G79" s="173">
        <f>ROUND(E79*F79,2)</f>
        <v>0</v>
      </c>
      <c r="H79" s="159"/>
      <c r="I79" s="158">
        <f>ROUND(E79*H79,2)</f>
        <v>0</v>
      </c>
      <c r="J79" s="159"/>
      <c r="K79" s="158">
        <f>ROUND(E79*J79,2)</f>
        <v>0</v>
      </c>
      <c r="L79" s="158">
        <v>15</v>
      </c>
      <c r="M79" s="158">
        <f>G79*(1+L79/100)</f>
        <v>0</v>
      </c>
      <c r="N79" s="157">
        <v>0</v>
      </c>
      <c r="O79" s="157">
        <f>ROUND(E79*N79,2)</f>
        <v>0</v>
      </c>
      <c r="P79" s="157">
        <v>0</v>
      </c>
      <c r="Q79" s="157">
        <f>ROUND(E79*P79,2)</f>
        <v>0</v>
      </c>
      <c r="R79" s="158"/>
      <c r="S79" s="158" t="s">
        <v>139</v>
      </c>
      <c r="T79" s="158" t="s">
        <v>139</v>
      </c>
      <c r="U79" s="158">
        <v>0.154</v>
      </c>
      <c r="V79" s="158">
        <f>ROUND(E79*U79,2)</f>
        <v>0.73</v>
      </c>
      <c r="W79" s="158"/>
      <c r="X79" s="158" t="s">
        <v>131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132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>
      <c r="A80" s="154"/>
      <c r="B80" s="155"/>
      <c r="C80" s="177" t="s">
        <v>372</v>
      </c>
      <c r="D80" s="160"/>
      <c r="E80" s="161">
        <v>4.76</v>
      </c>
      <c r="F80" s="158"/>
      <c r="G80" s="158"/>
      <c r="H80" s="158"/>
      <c r="I80" s="158"/>
      <c r="J80" s="158"/>
      <c r="K80" s="158"/>
      <c r="L80" s="158"/>
      <c r="M80" s="158"/>
      <c r="N80" s="157"/>
      <c r="O80" s="157"/>
      <c r="P80" s="157"/>
      <c r="Q80" s="157"/>
      <c r="R80" s="158"/>
      <c r="S80" s="158"/>
      <c r="T80" s="158"/>
      <c r="U80" s="158"/>
      <c r="V80" s="158"/>
      <c r="W80" s="158"/>
      <c r="X80" s="158"/>
      <c r="Y80" s="147"/>
      <c r="Z80" s="147"/>
      <c r="AA80" s="147"/>
      <c r="AB80" s="147"/>
      <c r="AC80" s="147"/>
      <c r="AD80" s="147"/>
      <c r="AE80" s="147"/>
      <c r="AF80" s="147"/>
      <c r="AG80" s="147" t="s">
        <v>141</v>
      </c>
      <c r="AH80" s="147">
        <v>5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20.399999999999999" outlineLevel="1">
      <c r="A81" s="168">
        <v>34</v>
      </c>
      <c r="B81" s="169" t="s">
        <v>239</v>
      </c>
      <c r="C81" s="176" t="s">
        <v>240</v>
      </c>
      <c r="D81" s="170" t="s">
        <v>138</v>
      </c>
      <c r="E81" s="171">
        <v>4.5220000000000002</v>
      </c>
      <c r="F81" s="172"/>
      <c r="G81" s="173">
        <f>ROUND(E81*F81,2)</f>
        <v>0</v>
      </c>
      <c r="H81" s="159"/>
      <c r="I81" s="158">
        <f>ROUND(E81*H81,2)</f>
        <v>0</v>
      </c>
      <c r="J81" s="159"/>
      <c r="K81" s="158">
        <f>ROUND(E81*J81,2)</f>
        <v>0</v>
      </c>
      <c r="L81" s="158">
        <v>15</v>
      </c>
      <c r="M81" s="158">
        <f>G81*(1+L81/100)</f>
        <v>0</v>
      </c>
      <c r="N81" s="157">
        <v>3.2599999999999999E-3</v>
      </c>
      <c r="O81" s="157">
        <f>ROUND(E81*N81,2)</f>
        <v>0.01</v>
      </c>
      <c r="P81" s="157">
        <v>0</v>
      </c>
      <c r="Q81" s="157">
        <f>ROUND(E81*P81,2)</f>
        <v>0</v>
      </c>
      <c r="R81" s="158"/>
      <c r="S81" s="158" t="s">
        <v>139</v>
      </c>
      <c r="T81" s="158" t="s">
        <v>139</v>
      </c>
      <c r="U81" s="158">
        <v>0.97799999999999998</v>
      </c>
      <c r="V81" s="158">
        <f>ROUND(E81*U81,2)</f>
        <v>4.42</v>
      </c>
      <c r="W81" s="158"/>
      <c r="X81" s="158" t="s">
        <v>131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212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>
      <c r="A82" s="154"/>
      <c r="B82" s="155"/>
      <c r="C82" s="177" t="s">
        <v>353</v>
      </c>
      <c r="D82" s="160"/>
      <c r="E82" s="161">
        <v>4.5220000000000002</v>
      </c>
      <c r="F82" s="158"/>
      <c r="G82" s="158"/>
      <c r="H82" s="158"/>
      <c r="I82" s="158"/>
      <c r="J82" s="158"/>
      <c r="K82" s="158"/>
      <c r="L82" s="158"/>
      <c r="M82" s="158"/>
      <c r="N82" s="157"/>
      <c r="O82" s="157"/>
      <c r="P82" s="157"/>
      <c r="Q82" s="157"/>
      <c r="R82" s="158"/>
      <c r="S82" s="158"/>
      <c r="T82" s="158"/>
      <c r="U82" s="158"/>
      <c r="V82" s="158"/>
      <c r="W82" s="158"/>
      <c r="X82" s="158"/>
      <c r="Y82" s="147"/>
      <c r="Z82" s="147"/>
      <c r="AA82" s="147"/>
      <c r="AB82" s="147"/>
      <c r="AC82" s="147"/>
      <c r="AD82" s="147"/>
      <c r="AE82" s="147"/>
      <c r="AF82" s="147"/>
      <c r="AG82" s="147" t="s">
        <v>141</v>
      </c>
      <c r="AH82" s="147">
        <v>5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>
      <c r="A83" s="168">
        <v>35</v>
      </c>
      <c r="B83" s="169" t="s">
        <v>241</v>
      </c>
      <c r="C83" s="176" t="s">
        <v>242</v>
      </c>
      <c r="D83" s="170" t="s">
        <v>138</v>
      </c>
      <c r="E83" s="171">
        <v>4.5220000000000002</v>
      </c>
      <c r="F83" s="172"/>
      <c r="G83" s="173">
        <f>ROUND(E83*F83,2)</f>
        <v>0</v>
      </c>
      <c r="H83" s="159"/>
      <c r="I83" s="158">
        <f>ROUND(E83*H83,2)</f>
        <v>0</v>
      </c>
      <c r="J83" s="159"/>
      <c r="K83" s="158">
        <f>ROUND(E83*J83,2)</f>
        <v>0</v>
      </c>
      <c r="L83" s="158">
        <v>15</v>
      </c>
      <c r="M83" s="158">
        <f>G83*(1+L83/100)</f>
        <v>0</v>
      </c>
      <c r="N83" s="157">
        <v>0</v>
      </c>
      <c r="O83" s="157">
        <f>ROUND(E83*N83,2)</f>
        <v>0</v>
      </c>
      <c r="P83" s="157">
        <v>0</v>
      </c>
      <c r="Q83" s="157">
        <f>ROUND(E83*P83,2)</f>
        <v>0</v>
      </c>
      <c r="R83" s="158"/>
      <c r="S83" s="158" t="s">
        <v>139</v>
      </c>
      <c r="T83" s="158" t="s">
        <v>139</v>
      </c>
      <c r="U83" s="158">
        <v>0.03</v>
      </c>
      <c r="V83" s="158">
        <f>ROUND(E83*U83,2)</f>
        <v>0.14000000000000001</v>
      </c>
      <c r="W83" s="158"/>
      <c r="X83" s="158" t="s">
        <v>131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212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>
      <c r="A84" s="154"/>
      <c r="B84" s="155"/>
      <c r="C84" s="177" t="s">
        <v>373</v>
      </c>
      <c r="D84" s="160"/>
      <c r="E84" s="161">
        <v>4.5220000000000002</v>
      </c>
      <c r="F84" s="158"/>
      <c r="G84" s="158"/>
      <c r="H84" s="158"/>
      <c r="I84" s="158"/>
      <c r="J84" s="158"/>
      <c r="K84" s="158"/>
      <c r="L84" s="158"/>
      <c r="M84" s="158"/>
      <c r="N84" s="157"/>
      <c r="O84" s="157"/>
      <c r="P84" s="157"/>
      <c r="Q84" s="157"/>
      <c r="R84" s="158"/>
      <c r="S84" s="158"/>
      <c r="T84" s="158"/>
      <c r="U84" s="158"/>
      <c r="V84" s="158"/>
      <c r="W84" s="158"/>
      <c r="X84" s="158"/>
      <c r="Y84" s="147"/>
      <c r="Z84" s="147"/>
      <c r="AA84" s="147"/>
      <c r="AB84" s="147"/>
      <c r="AC84" s="147"/>
      <c r="AD84" s="147"/>
      <c r="AE84" s="147"/>
      <c r="AF84" s="147"/>
      <c r="AG84" s="147" t="s">
        <v>141</v>
      </c>
      <c r="AH84" s="147">
        <v>5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>
      <c r="A85" s="168">
        <v>36</v>
      </c>
      <c r="B85" s="169" t="s">
        <v>244</v>
      </c>
      <c r="C85" s="176" t="s">
        <v>245</v>
      </c>
      <c r="D85" s="170" t="s">
        <v>144</v>
      </c>
      <c r="E85" s="171">
        <v>4.76</v>
      </c>
      <c r="F85" s="172"/>
      <c r="G85" s="173">
        <f>ROUND(E85*F85,2)</f>
        <v>0</v>
      </c>
      <c r="H85" s="159"/>
      <c r="I85" s="158">
        <f>ROUND(E85*H85,2)</f>
        <v>0</v>
      </c>
      <c r="J85" s="159"/>
      <c r="K85" s="158">
        <f>ROUND(E85*J85,2)</f>
        <v>0</v>
      </c>
      <c r="L85" s="158">
        <v>15</v>
      </c>
      <c r="M85" s="158">
        <f>G85*(1+L85/100)</f>
        <v>0</v>
      </c>
      <c r="N85" s="157">
        <v>4.0000000000000003E-5</v>
      </c>
      <c r="O85" s="157">
        <f>ROUND(E85*N85,2)</f>
        <v>0</v>
      </c>
      <c r="P85" s="157">
        <v>0</v>
      </c>
      <c r="Q85" s="157">
        <f>ROUND(E85*P85,2)</f>
        <v>0</v>
      </c>
      <c r="R85" s="158"/>
      <c r="S85" s="158" t="s">
        <v>139</v>
      </c>
      <c r="T85" s="158" t="s">
        <v>139</v>
      </c>
      <c r="U85" s="158">
        <v>7.0000000000000007E-2</v>
      </c>
      <c r="V85" s="158">
        <f>ROUND(E85*U85,2)</f>
        <v>0.33</v>
      </c>
      <c r="W85" s="158"/>
      <c r="X85" s="158" t="s">
        <v>131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212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>
      <c r="A86" s="154"/>
      <c r="B86" s="155"/>
      <c r="C86" s="177" t="s">
        <v>372</v>
      </c>
      <c r="D86" s="160"/>
      <c r="E86" s="161">
        <v>4.76</v>
      </c>
      <c r="F86" s="158"/>
      <c r="G86" s="158"/>
      <c r="H86" s="158"/>
      <c r="I86" s="158"/>
      <c r="J86" s="158"/>
      <c r="K86" s="158"/>
      <c r="L86" s="158"/>
      <c r="M86" s="158"/>
      <c r="N86" s="157"/>
      <c r="O86" s="157"/>
      <c r="P86" s="157"/>
      <c r="Q86" s="157"/>
      <c r="R86" s="158"/>
      <c r="S86" s="158"/>
      <c r="T86" s="158"/>
      <c r="U86" s="158"/>
      <c r="V86" s="158"/>
      <c r="W86" s="158"/>
      <c r="X86" s="158"/>
      <c r="Y86" s="147"/>
      <c r="Z86" s="147"/>
      <c r="AA86" s="147"/>
      <c r="AB86" s="147"/>
      <c r="AC86" s="147"/>
      <c r="AD86" s="147"/>
      <c r="AE86" s="147"/>
      <c r="AF86" s="147"/>
      <c r="AG86" s="147" t="s">
        <v>141</v>
      </c>
      <c r="AH86" s="147">
        <v>5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>
      <c r="A87" s="168">
        <v>37</v>
      </c>
      <c r="B87" s="169" t="s">
        <v>246</v>
      </c>
      <c r="C87" s="176" t="s">
        <v>247</v>
      </c>
      <c r="D87" s="170" t="s">
        <v>138</v>
      </c>
      <c r="E87" s="171">
        <v>6.5449999999999999</v>
      </c>
      <c r="F87" s="172"/>
      <c r="G87" s="173">
        <f>ROUND(E87*F87,2)</f>
        <v>0</v>
      </c>
      <c r="H87" s="159"/>
      <c r="I87" s="158">
        <f>ROUND(E87*H87,2)</f>
        <v>0</v>
      </c>
      <c r="J87" s="159"/>
      <c r="K87" s="158">
        <f>ROUND(E87*J87,2)</f>
        <v>0</v>
      </c>
      <c r="L87" s="158">
        <v>15</v>
      </c>
      <c r="M87" s="158">
        <f>G87*(1+L87/100)</f>
        <v>0</v>
      </c>
      <c r="N87" s="157">
        <v>1.9199999999999998E-2</v>
      </c>
      <c r="O87" s="157">
        <f>ROUND(E87*N87,2)</f>
        <v>0.13</v>
      </c>
      <c r="P87" s="157">
        <v>0</v>
      </c>
      <c r="Q87" s="157">
        <f>ROUND(E87*P87,2)</f>
        <v>0</v>
      </c>
      <c r="R87" s="158" t="s">
        <v>248</v>
      </c>
      <c r="S87" s="158" t="s">
        <v>139</v>
      </c>
      <c r="T87" s="158" t="s">
        <v>139</v>
      </c>
      <c r="U87" s="158">
        <v>0</v>
      </c>
      <c r="V87" s="158">
        <f>ROUND(E87*U87,2)</f>
        <v>0</v>
      </c>
      <c r="W87" s="158"/>
      <c r="X87" s="158" t="s">
        <v>249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250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>
      <c r="A88" s="154"/>
      <c r="B88" s="155"/>
      <c r="C88" s="177" t="s">
        <v>374</v>
      </c>
      <c r="D88" s="160"/>
      <c r="E88" s="161">
        <v>1.5708</v>
      </c>
      <c r="F88" s="158"/>
      <c r="G88" s="158"/>
      <c r="H88" s="158"/>
      <c r="I88" s="158"/>
      <c r="J88" s="158"/>
      <c r="K88" s="158"/>
      <c r="L88" s="158"/>
      <c r="M88" s="158"/>
      <c r="N88" s="157"/>
      <c r="O88" s="157"/>
      <c r="P88" s="157"/>
      <c r="Q88" s="157"/>
      <c r="R88" s="158"/>
      <c r="S88" s="158"/>
      <c r="T88" s="158"/>
      <c r="U88" s="158"/>
      <c r="V88" s="158"/>
      <c r="W88" s="158"/>
      <c r="X88" s="158"/>
      <c r="Y88" s="147"/>
      <c r="Z88" s="147"/>
      <c r="AA88" s="147"/>
      <c r="AB88" s="147"/>
      <c r="AC88" s="147"/>
      <c r="AD88" s="147"/>
      <c r="AE88" s="147"/>
      <c r="AF88" s="147"/>
      <c r="AG88" s="147" t="s">
        <v>141</v>
      </c>
      <c r="AH88" s="147">
        <v>5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>
      <c r="A89" s="154"/>
      <c r="B89" s="155"/>
      <c r="C89" s="177" t="s">
        <v>375</v>
      </c>
      <c r="D89" s="160"/>
      <c r="E89" s="161">
        <v>4.9741999999999997</v>
      </c>
      <c r="F89" s="158"/>
      <c r="G89" s="158"/>
      <c r="H89" s="158"/>
      <c r="I89" s="158"/>
      <c r="J89" s="158"/>
      <c r="K89" s="158"/>
      <c r="L89" s="158"/>
      <c r="M89" s="158"/>
      <c r="N89" s="157"/>
      <c r="O89" s="157"/>
      <c r="P89" s="157"/>
      <c r="Q89" s="157"/>
      <c r="R89" s="158"/>
      <c r="S89" s="158"/>
      <c r="T89" s="158"/>
      <c r="U89" s="158"/>
      <c r="V89" s="158"/>
      <c r="W89" s="158"/>
      <c r="X89" s="158"/>
      <c r="Y89" s="147"/>
      <c r="Z89" s="147"/>
      <c r="AA89" s="147"/>
      <c r="AB89" s="147"/>
      <c r="AC89" s="147"/>
      <c r="AD89" s="147"/>
      <c r="AE89" s="147"/>
      <c r="AF89" s="147"/>
      <c r="AG89" s="147" t="s">
        <v>141</v>
      </c>
      <c r="AH89" s="147">
        <v>5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>
      <c r="A90" s="154">
        <v>38</v>
      </c>
      <c r="B90" s="155" t="s">
        <v>253</v>
      </c>
      <c r="C90" s="178" t="s">
        <v>254</v>
      </c>
      <c r="D90" s="156" t="s">
        <v>0</v>
      </c>
      <c r="E90" s="174"/>
      <c r="F90" s="159"/>
      <c r="G90" s="158">
        <f>ROUND(E90*F90,2)</f>
        <v>0</v>
      </c>
      <c r="H90" s="159"/>
      <c r="I90" s="158">
        <f>ROUND(E90*H90,2)</f>
        <v>0</v>
      </c>
      <c r="J90" s="159"/>
      <c r="K90" s="158">
        <f>ROUND(E90*J90,2)</f>
        <v>0</v>
      </c>
      <c r="L90" s="158">
        <v>15</v>
      </c>
      <c r="M90" s="158">
        <f>G90*(1+L90/100)</f>
        <v>0</v>
      </c>
      <c r="N90" s="157">
        <v>0</v>
      </c>
      <c r="O90" s="157">
        <f>ROUND(E90*N90,2)</f>
        <v>0</v>
      </c>
      <c r="P90" s="157">
        <v>0</v>
      </c>
      <c r="Q90" s="157">
        <f>ROUND(E90*P90,2)</f>
        <v>0</v>
      </c>
      <c r="R90" s="158"/>
      <c r="S90" s="158" t="s">
        <v>139</v>
      </c>
      <c r="T90" s="158" t="s">
        <v>139</v>
      </c>
      <c r="U90" s="158">
        <v>0</v>
      </c>
      <c r="V90" s="158">
        <f>ROUND(E90*U90,2)</f>
        <v>0</v>
      </c>
      <c r="W90" s="158"/>
      <c r="X90" s="158" t="s">
        <v>208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209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>
      <c r="A91" s="150" t="s">
        <v>124</v>
      </c>
      <c r="B91" s="151" t="s">
        <v>94</v>
      </c>
      <c r="C91" s="175" t="s">
        <v>95</v>
      </c>
      <c r="D91" s="164"/>
      <c r="E91" s="165"/>
      <c r="F91" s="166"/>
      <c r="G91" s="167">
        <f>SUMIF(AG92:AG102,"&lt;&gt;NOR",G92:G102)</f>
        <v>0</v>
      </c>
      <c r="H91" s="163"/>
      <c r="I91" s="163">
        <f>SUM(I92:I102)</f>
        <v>0</v>
      </c>
      <c r="J91" s="163"/>
      <c r="K91" s="163">
        <f>SUM(K92:K102)</f>
        <v>0</v>
      </c>
      <c r="L91" s="163"/>
      <c r="M91" s="163">
        <f>SUM(M92:M102)</f>
        <v>0</v>
      </c>
      <c r="N91" s="162"/>
      <c r="O91" s="162">
        <f>SUM(O92:O102)</f>
        <v>0</v>
      </c>
      <c r="P91" s="162"/>
      <c r="Q91" s="162">
        <f>SUM(Q92:Q102)</f>
        <v>0</v>
      </c>
      <c r="R91" s="163"/>
      <c r="S91" s="163"/>
      <c r="T91" s="163"/>
      <c r="U91" s="163"/>
      <c r="V91" s="163">
        <f>SUM(V92:V102)</f>
        <v>6.87</v>
      </c>
      <c r="W91" s="163"/>
      <c r="X91" s="163"/>
      <c r="AG91" t="s">
        <v>125</v>
      </c>
    </row>
    <row r="92" spans="1:60" outlineLevel="1">
      <c r="A92" s="168">
        <v>39</v>
      </c>
      <c r="B92" s="169" t="s">
        <v>255</v>
      </c>
      <c r="C92" s="176" t="s">
        <v>256</v>
      </c>
      <c r="D92" s="170" t="s">
        <v>207</v>
      </c>
      <c r="E92" s="171">
        <v>1.4779800000000001</v>
      </c>
      <c r="F92" s="172"/>
      <c r="G92" s="173">
        <f t="shared" ref="G92:G102" si="0">ROUND(E92*F92,2)</f>
        <v>0</v>
      </c>
      <c r="H92" s="159"/>
      <c r="I92" s="158">
        <f t="shared" ref="I92:I102" si="1">ROUND(E92*H92,2)</f>
        <v>0</v>
      </c>
      <c r="J92" s="159"/>
      <c r="K92" s="158">
        <f t="shared" ref="K92:K102" si="2">ROUND(E92*J92,2)</f>
        <v>0</v>
      </c>
      <c r="L92" s="158">
        <v>15</v>
      </c>
      <c r="M92" s="158">
        <f t="shared" ref="M92:M102" si="3">G92*(1+L92/100)</f>
        <v>0</v>
      </c>
      <c r="N92" s="157">
        <v>0</v>
      </c>
      <c r="O92" s="157">
        <f t="shared" ref="O92:O102" si="4">ROUND(E92*N92,2)</f>
        <v>0</v>
      </c>
      <c r="P92" s="157">
        <v>0</v>
      </c>
      <c r="Q92" s="157">
        <f t="shared" ref="Q92:Q102" si="5">ROUND(E92*P92,2)</f>
        <v>0</v>
      </c>
      <c r="R92" s="158"/>
      <c r="S92" s="158" t="s">
        <v>139</v>
      </c>
      <c r="T92" s="158" t="s">
        <v>139</v>
      </c>
      <c r="U92" s="158">
        <v>2.0089999999999999</v>
      </c>
      <c r="V92" s="158">
        <f t="shared" ref="V92:V102" si="6">ROUND(E92*U92,2)</f>
        <v>2.97</v>
      </c>
      <c r="W92" s="158"/>
      <c r="X92" s="158" t="s">
        <v>257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258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>
      <c r="A93" s="168">
        <v>40</v>
      </c>
      <c r="B93" s="169" t="s">
        <v>259</v>
      </c>
      <c r="C93" s="176" t="s">
        <v>260</v>
      </c>
      <c r="D93" s="170" t="s">
        <v>207</v>
      </c>
      <c r="E93" s="171">
        <v>0.73899000000000004</v>
      </c>
      <c r="F93" s="172"/>
      <c r="G93" s="173">
        <f t="shared" si="0"/>
        <v>0</v>
      </c>
      <c r="H93" s="159"/>
      <c r="I93" s="158">
        <f t="shared" si="1"/>
        <v>0</v>
      </c>
      <c r="J93" s="159"/>
      <c r="K93" s="158">
        <f t="shared" si="2"/>
        <v>0</v>
      </c>
      <c r="L93" s="158">
        <v>15</v>
      </c>
      <c r="M93" s="158">
        <f t="shared" si="3"/>
        <v>0</v>
      </c>
      <c r="N93" s="157">
        <v>0</v>
      </c>
      <c r="O93" s="157">
        <f t="shared" si="4"/>
        <v>0</v>
      </c>
      <c r="P93" s="157">
        <v>0</v>
      </c>
      <c r="Q93" s="157">
        <f t="shared" si="5"/>
        <v>0</v>
      </c>
      <c r="R93" s="158"/>
      <c r="S93" s="158" t="s">
        <v>139</v>
      </c>
      <c r="T93" s="158" t="s">
        <v>139</v>
      </c>
      <c r="U93" s="158">
        <v>0.95899999999999996</v>
      </c>
      <c r="V93" s="158">
        <f t="shared" si="6"/>
        <v>0.71</v>
      </c>
      <c r="W93" s="158"/>
      <c r="X93" s="158" t="s">
        <v>257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258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>
      <c r="A94" s="168">
        <v>41</v>
      </c>
      <c r="B94" s="169" t="s">
        <v>261</v>
      </c>
      <c r="C94" s="176" t="s">
        <v>262</v>
      </c>
      <c r="D94" s="170" t="s">
        <v>207</v>
      </c>
      <c r="E94" s="171">
        <v>1.4779800000000001</v>
      </c>
      <c r="F94" s="172"/>
      <c r="G94" s="173">
        <f t="shared" si="0"/>
        <v>0</v>
      </c>
      <c r="H94" s="159"/>
      <c r="I94" s="158">
        <f t="shared" si="1"/>
        <v>0</v>
      </c>
      <c r="J94" s="159"/>
      <c r="K94" s="158">
        <f t="shared" si="2"/>
        <v>0</v>
      </c>
      <c r="L94" s="158">
        <v>15</v>
      </c>
      <c r="M94" s="158">
        <f t="shared" si="3"/>
        <v>0</v>
      </c>
      <c r="N94" s="157">
        <v>0</v>
      </c>
      <c r="O94" s="157">
        <f t="shared" si="4"/>
        <v>0</v>
      </c>
      <c r="P94" s="157">
        <v>0</v>
      </c>
      <c r="Q94" s="157">
        <f t="shared" si="5"/>
        <v>0</v>
      </c>
      <c r="R94" s="158"/>
      <c r="S94" s="158" t="s">
        <v>139</v>
      </c>
      <c r="T94" s="158" t="s">
        <v>139</v>
      </c>
      <c r="U94" s="158">
        <v>0.94199999999999995</v>
      </c>
      <c r="V94" s="158">
        <f t="shared" si="6"/>
        <v>1.39</v>
      </c>
      <c r="W94" s="158"/>
      <c r="X94" s="158" t="s">
        <v>257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258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>
      <c r="A95" s="168">
        <v>42</v>
      </c>
      <c r="B95" s="169" t="s">
        <v>263</v>
      </c>
      <c r="C95" s="176" t="s">
        <v>264</v>
      </c>
      <c r="D95" s="170" t="s">
        <v>207</v>
      </c>
      <c r="E95" s="171">
        <v>7.3898799999999998</v>
      </c>
      <c r="F95" s="172"/>
      <c r="G95" s="173">
        <f t="shared" si="0"/>
        <v>0</v>
      </c>
      <c r="H95" s="159"/>
      <c r="I95" s="158">
        <f t="shared" si="1"/>
        <v>0</v>
      </c>
      <c r="J95" s="159"/>
      <c r="K95" s="158">
        <f t="shared" si="2"/>
        <v>0</v>
      </c>
      <c r="L95" s="158">
        <v>15</v>
      </c>
      <c r="M95" s="158">
        <f t="shared" si="3"/>
        <v>0</v>
      </c>
      <c r="N95" s="157">
        <v>0</v>
      </c>
      <c r="O95" s="157">
        <f t="shared" si="4"/>
        <v>0</v>
      </c>
      <c r="P95" s="157">
        <v>0</v>
      </c>
      <c r="Q95" s="157">
        <f t="shared" si="5"/>
        <v>0</v>
      </c>
      <c r="R95" s="158"/>
      <c r="S95" s="158" t="s">
        <v>139</v>
      </c>
      <c r="T95" s="158" t="s">
        <v>139</v>
      </c>
      <c r="U95" s="158">
        <v>0.105</v>
      </c>
      <c r="V95" s="158">
        <f t="shared" si="6"/>
        <v>0.78</v>
      </c>
      <c r="W95" s="158"/>
      <c r="X95" s="158" t="s">
        <v>257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258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>
      <c r="A96" s="168">
        <v>43</v>
      </c>
      <c r="B96" s="169" t="s">
        <v>265</v>
      </c>
      <c r="C96" s="176" t="s">
        <v>266</v>
      </c>
      <c r="D96" s="170" t="s">
        <v>207</v>
      </c>
      <c r="E96" s="171">
        <v>1.4779800000000001</v>
      </c>
      <c r="F96" s="172"/>
      <c r="G96" s="173">
        <f t="shared" si="0"/>
        <v>0</v>
      </c>
      <c r="H96" s="159"/>
      <c r="I96" s="158">
        <f t="shared" si="1"/>
        <v>0</v>
      </c>
      <c r="J96" s="159"/>
      <c r="K96" s="158">
        <f t="shared" si="2"/>
        <v>0</v>
      </c>
      <c r="L96" s="158">
        <v>15</v>
      </c>
      <c r="M96" s="158">
        <f t="shared" si="3"/>
        <v>0</v>
      </c>
      <c r="N96" s="157">
        <v>0</v>
      </c>
      <c r="O96" s="157">
        <f t="shared" si="4"/>
        <v>0</v>
      </c>
      <c r="P96" s="157">
        <v>0</v>
      </c>
      <c r="Q96" s="157">
        <f t="shared" si="5"/>
        <v>0</v>
      </c>
      <c r="R96" s="158"/>
      <c r="S96" s="158" t="s">
        <v>139</v>
      </c>
      <c r="T96" s="158" t="s">
        <v>139</v>
      </c>
      <c r="U96" s="158">
        <v>0.04</v>
      </c>
      <c r="V96" s="158">
        <f t="shared" si="6"/>
        <v>0.06</v>
      </c>
      <c r="W96" s="158"/>
      <c r="X96" s="158" t="s">
        <v>257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258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>
      <c r="A97" s="168">
        <v>44</v>
      </c>
      <c r="B97" s="169" t="s">
        <v>267</v>
      </c>
      <c r="C97" s="176" t="s">
        <v>268</v>
      </c>
      <c r="D97" s="170" t="s">
        <v>207</v>
      </c>
      <c r="E97" s="171">
        <v>20.691659999999999</v>
      </c>
      <c r="F97" s="172"/>
      <c r="G97" s="173">
        <f t="shared" si="0"/>
        <v>0</v>
      </c>
      <c r="H97" s="159"/>
      <c r="I97" s="158">
        <f t="shared" si="1"/>
        <v>0</v>
      </c>
      <c r="J97" s="159"/>
      <c r="K97" s="158">
        <f t="shared" si="2"/>
        <v>0</v>
      </c>
      <c r="L97" s="158">
        <v>15</v>
      </c>
      <c r="M97" s="158">
        <f t="shared" si="3"/>
        <v>0</v>
      </c>
      <c r="N97" s="157">
        <v>0</v>
      </c>
      <c r="O97" s="157">
        <f t="shared" si="4"/>
        <v>0</v>
      </c>
      <c r="P97" s="157">
        <v>0</v>
      </c>
      <c r="Q97" s="157">
        <f t="shared" si="5"/>
        <v>0</v>
      </c>
      <c r="R97" s="158"/>
      <c r="S97" s="158" t="s">
        <v>139</v>
      </c>
      <c r="T97" s="158" t="s">
        <v>139</v>
      </c>
      <c r="U97" s="158">
        <v>0</v>
      </c>
      <c r="V97" s="158">
        <f t="shared" si="6"/>
        <v>0</v>
      </c>
      <c r="W97" s="158"/>
      <c r="X97" s="158" t="s">
        <v>257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258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>
      <c r="A98" s="168">
        <v>45</v>
      </c>
      <c r="B98" s="169" t="s">
        <v>269</v>
      </c>
      <c r="C98" s="176" t="s">
        <v>270</v>
      </c>
      <c r="D98" s="170" t="s">
        <v>207</v>
      </c>
      <c r="E98" s="171">
        <v>1.4779800000000001</v>
      </c>
      <c r="F98" s="172"/>
      <c r="G98" s="173">
        <f t="shared" si="0"/>
        <v>0</v>
      </c>
      <c r="H98" s="159"/>
      <c r="I98" s="158">
        <f t="shared" si="1"/>
        <v>0</v>
      </c>
      <c r="J98" s="159"/>
      <c r="K98" s="158">
        <f t="shared" si="2"/>
        <v>0</v>
      </c>
      <c r="L98" s="158">
        <v>15</v>
      </c>
      <c r="M98" s="158">
        <f t="shared" si="3"/>
        <v>0</v>
      </c>
      <c r="N98" s="157">
        <v>0</v>
      </c>
      <c r="O98" s="157">
        <f t="shared" si="4"/>
        <v>0</v>
      </c>
      <c r="P98" s="157">
        <v>0</v>
      </c>
      <c r="Q98" s="157">
        <f t="shared" si="5"/>
        <v>0</v>
      </c>
      <c r="R98" s="158"/>
      <c r="S98" s="158" t="s">
        <v>139</v>
      </c>
      <c r="T98" s="158" t="s">
        <v>139</v>
      </c>
      <c r="U98" s="158">
        <v>0.64</v>
      </c>
      <c r="V98" s="158">
        <f t="shared" si="6"/>
        <v>0.95</v>
      </c>
      <c r="W98" s="158"/>
      <c r="X98" s="158" t="s">
        <v>257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258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>
      <c r="A99" s="168">
        <v>46</v>
      </c>
      <c r="B99" s="169" t="s">
        <v>271</v>
      </c>
      <c r="C99" s="176" t="s">
        <v>272</v>
      </c>
      <c r="D99" s="170" t="s">
        <v>207</v>
      </c>
      <c r="E99" s="171">
        <v>1.4779800000000001</v>
      </c>
      <c r="F99" s="172"/>
      <c r="G99" s="173">
        <f t="shared" si="0"/>
        <v>0</v>
      </c>
      <c r="H99" s="159"/>
      <c r="I99" s="158">
        <f t="shared" si="1"/>
        <v>0</v>
      </c>
      <c r="J99" s="159"/>
      <c r="K99" s="158">
        <f t="shared" si="2"/>
        <v>0</v>
      </c>
      <c r="L99" s="158">
        <v>15</v>
      </c>
      <c r="M99" s="158">
        <f t="shared" si="3"/>
        <v>0</v>
      </c>
      <c r="N99" s="157">
        <v>0</v>
      </c>
      <c r="O99" s="157">
        <f t="shared" si="4"/>
        <v>0</v>
      </c>
      <c r="P99" s="157">
        <v>0</v>
      </c>
      <c r="Q99" s="157">
        <f t="shared" si="5"/>
        <v>0</v>
      </c>
      <c r="R99" s="158"/>
      <c r="S99" s="158" t="s">
        <v>139</v>
      </c>
      <c r="T99" s="158" t="s">
        <v>139</v>
      </c>
      <c r="U99" s="158">
        <v>6.0000000000000001E-3</v>
      </c>
      <c r="V99" s="158">
        <f t="shared" si="6"/>
        <v>0.01</v>
      </c>
      <c r="W99" s="158"/>
      <c r="X99" s="158" t="s">
        <v>257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258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ht="20.399999999999999" outlineLevel="1">
      <c r="A100" s="168">
        <v>47</v>
      </c>
      <c r="B100" s="169" t="s">
        <v>273</v>
      </c>
      <c r="C100" s="176" t="s">
        <v>274</v>
      </c>
      <c r="D100" s="170" t="s">
        <v>207</v>
      </c>
      <c r="E100" s="171">
        <v>4.4040000000000003E-2</v>
      </c>
      <c r="F100" s="172"/>
      <c r="G100" s="173">
        <f t="shared" si="0"/>
        <v>0</v>
      </c>
      <c r="H100" s="159"/>
      <c r="I100" s="158">
        <f t="shared" si="1"/>
        <v>0</v>
      </c>
      <c r="J100" s="159"/>
      <c r="K100" s="158">
        <f t="shared" si="2"/>
        <v>0</v>
      </c>
      <c r="L100" s="158">
        <v>15</v>
      </c>
      <c r="M100" s="158">
        <f t="shared" si="3"/>
        <v>0</v>
      </c>
      <c r="N100" s="157">
        <v>0</v>
      </c>
      <c r="O100" s="157">
        <f t="shared" si="4"/>
        <v>0</v>
      </c>
      <c r="P100" s="157">
        <v>0</v>
      </c>
      <c r="Q100" s="157">
        <f t="shared" si="5"/>
        <v>0</v>
      </c>
      <c r="R100" s="158"/>
      <c r="S100" s="158" t="s">
        <v>139</v>
      </c>
      <c r="T100" s="158" t="s">
        <v>139</v>
      </c>
      <c r="U100" s="158">
        <v>0</v>
      </c>
      <c r="V100" s="158">
        <f t="shared" si="6"/>
        <v>0</v>
      </c>
      <c r="W100" s="158"/>
      <c r="X100" s="158" t="s">
        <v>257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258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>
      <c r="A101" s="168">
        <v>48</v>
      </c>
      <c r="B101" s="169" t="s">
        <v>275</v>
      </c>
      <c r="C101" s="176" t="s">
        <v>276</v>
      </c>
      <c r="D101" s="170" t="s">
        <v>207</v>
      </c>
      <c r="E101" s="171">
        <v>0.19066</v>
      </c>
      <c r="F101" s="172"/>
      <c r="G101" s="173">
        <f t="shared" si="0"/>
        <v>0</v>
      </c>
      <c r="H101" s="159"/>
      <c r="I101" s="158">
        <f t="shared" si="1"/>
        <v>0</v>
      </c>
      <c r="J101" s="159"/>
      <c r="K101" s="158">
        <f t="shared" si="2"/>
        <v>0</v>
      </c>
      <c r="L101" s="158">
        <v>15</v>
      </c>
      <c r="M101" s="158">
        <f t="shared" si="3"/>
        <v>0</v>
      </c>
      <c r="N101" s="157">
        <v>0</v>
      </c>
      <c r="O101" s="157">
        <f t="shared" si="4"/>
        <v>0</v>
      </c>
      <c r="P101" s="157">
        <v>0</v>
      </c>
      <c r="Q101" s="157">
        <f t="shared" si="5"/>
        <v>0</v>
      </c>
      <c r="R101" s="158"/>
      <c r="S101" s="158" t="s">
        <v>129</v>
      </c>
      <c r="T101" s="158" t="s">
        <v>277</v>
      </c>
      <c r="U101" s="158">
        <v>0</v>
      </c>
      <c r="V101" s="158">
        <f t="shared" si="6"/>
        <v>0</v>
      </c>
      <c r="W101" s="158"/>
      <c r="X101" s="158" t="s">
        <v>257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258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20.399999999999999" outlineLevel="1">
      <c r="A102" s="168">
        <v>49</v>
      </c>
      <c r="B102" s="169" t="s">
        <v>278</v>
      </c>
      <c r="C102" s="176" t="s">
        <v>279</v>
      </c>
      <c r="D102" s="170" t="s">
        <v>207</v>
      </c>
      <c r="E102" s="171">
        <v>1.2432700000000001</v>
      </c>
      <c r="F102" s="172"/>
      <c r="G102" s="173">
        <f t="shared" si="0"/>
        <v>0</v>
      </c>
      <c r="H102" s="159"/>
      <c r="I102" s="158">
        <f t="shared" si="1"/>
        <v>0</v>
      </c>
      <c r="J102" s="159"/>
      <c r="K102" s="158">
        <f t="shared" si="2"/>
        <v>0</v>
      </c>
      <c r="L102" s="158">
        <v>15</v>
      </c>
      <c r="M102" s="158">
        <f t="shared" si="3"/>
        <v>0</v>
      </c>
      <c r="N102" s="157">
        <v>0</v>
      </c>
      <c r="O102" s="157">
        <f t="shared" si="4"/>
        <v>0</v>
      </c>
      <c r="P102" s="157">
        <v>0</v>
      </c>
      <c r="Q102" s="157">
        <f t="shared" si="5"/>
        <v>0</v>
      </c>
      <c r="R102" s="158"/>
      <c r="S102" s="158" t="s">
        <v>139</v>
      </c>
      <c r="T102" s="158" t="s">
        <v>139</v>
      </c>
      <c r="U102" s="158">
        <v>0</v>
      </c>
      <c r="V102" s="158">
        <f t="shared" si="6"/>
        <v>0</v>
      </c>
      <c r="W102" s="158"/>
      <c r="X102" s="158" t="s">
        <v>257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258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>
      <c r="A103" s="150" t="s">
        <v>124</v>
      </c>
      <c r="B103" s="151" t="s">
        <v>97</v>
      </c>
      <c r="C103" s="175" t="s">
        <v>29</v>
      </c>
      <c r="D103" s="164"/>
      <c r="E103" s="165"/>
      <c r="F103" s="166"/>
      <c r="G103" s="167">
        <f>SUMIF(AG104:AG110,"&lt;&gt;NOR",G104:G110)</f>
        <v>0</v>
      </c>
      <c r="H103" s="163"/>
      <c r="I103" s="163">
        <f>SUM(I104:I110)</f>
        <v>0</v>
      </c>
      <c r="J103" s="163"/>
      <c r="K103" s="163">
        <f>SUM(K104:K110)</f>
        <v>0</v>
      </c>
      <c r="L103" s="163"/>
      <c r="M103" s="163">
        <f>SUM(M104:M110)</f>
        <v>0</v>
      </c>
      <c r="N103" s="162"/>
      <c r="O103" s="162">
        <f>SUM(O104:O110)</f>
        <v>0</v>
      </c>
      <c r="P103" s="162"/>
      <c r="Q103" s="162">
        <f>SUM(Q104:Q110)</f>
        <v>0</v>
      </c>
      <c r="R103" s="163"/>
      <c r="S103" s="163"/>
      <c r="T103" s="163"/>
      <c r="U103" s="163"/>
      <c r="V103" s="163">
        <f>SUM(V104:V110)</f>
        <v>0</v>
      </c>
      <c r="W103" s="163"/>
      <c r="X103" s="163"/>
      <c r="AG103" t="s">
        <v>125</v>
      </c>
    </row>
    <row r="104" spans="1:60" outlineLevel="1">
      <c r="A104" s="168">
        <v>50</v>
      </c>
      <c r="B104" s="169" t="s">
        <v>280</v>
      </c>
      <c r="C104" s="176" t="s">
        <v>281</v>
      </c>
      <c r="D104" s="170" t="s">
        <v>282</v>
      </c>
      <c r="E104" s="171">
        <v>1</v>
      </c>
      <c r="F104" s="172"/>
      <c r="G104" s="173">
        <f t="shared" ref="G104:G110" si="7">ROUND(E104*F104,2)</f>
        <v>0</v>
      </c>
      <c r="H104" s="159"/>
      <c r="I104" s="158">
        <f t="shared" ref="I104:I110" si="8">ROUND(E104*H104,2)</f>
        <v>0</v>
      </c>
      <c r="J104" s="159"/>
      <c r="K104" s="158">
        <f t="shared" ref="K104:K110" si="9">ROUND(E104*J104,2)</f>
        <v>0</v>
      </c>
      <c r="L104" s="158">
        <v>15</v>
      </c>
      <c r="M104" s="158">
        <f t="shared" ref="M104:M110" si="10">G104*(1+L104/100)</f>
        <v>0</v>
      </c>
      <c r="N104" s="157">
        <v>0</v>
      </c>
      <c r="O104" s="157">
        <f t="shared" ref="O104:O110" si="11">ROUND(E104*N104,2)</f>
        <v>0</v>
      </c>
      <c r="P104" s="157">
        <v>0</v>
      </c>
      <c r="Q104" s="157">
        <f t="shared" ref="Q104:Q110" si="12">ROUND(E104*P104,2)</f>
        <v>0</v>
      </c>
      <c r="R104" s="158"/>
      <c r="S104" s="158" t="s">
        <v>129</v>
      </c>
      <c r="T104" s="158" t="s">
        <v>130</v>
      </c>
      <c r="U104" s="158">
        <v>0</v>
      </c>
      <c r="V104" s="158">
        <f t="shared" ref="V104:V110" si="13">ROUND(E104*U104,2)</f>
        <v>0</v>
      </c>
      <c r="W104" s="158"/>
      <c r="X104" s="158" t="s">
        <v>283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284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>
      <c r="A105" s="168">
        <v>51</v>
      </c>
      <c r="B105" s="169" t="s">
        <v>285</v>
      </c>
      <c r="C105" s="176" t="s">
        <v>286</v>
      </c>
      <c r="D105" s="170" t="s">
        <v>282</v>
      </c>
      <c r="E105" s="171">
        <v>0</v>
      </c>
      <c r="F105" s="172"/>
      <c r="G105" s="173">
        <f t="shared" si="7"/>
        <v>0</v>
      </c>
      <c r="H105" s="159"/>
      <c r="I105" s="158">
        <f t="shared" si="8"/>
        <v>0</v>
      </c>
      <c r="J105" s="159"/>
      <c r="K105" s="158">
        <f t="shared" si="9"/>
        <v>0</v>
      </c>
      <c r="L105" s="158">
        <v>15</v>
      </c>
      <c r="M105" s="158">
        <f t="shared" si="10"/>
        <v>0</v>
      </c>
      <c r="N105" s="157">
        <v>0</v>
      </c>
      <c r="O105" s="157">
        <f t="shared" si="11"/>
        <v>0</v>
      </c>
      <c r="P105" s="157">
        <v>0</v>
      </c>
      <c r="Q105" s="157">
        <f t="shared" si="12"/>
        <v>0</v>
      </c>
      <c r="R105" s="158"/>
      <c r="S105" s="158" t="s">
        <v>129</v>
      </c>
      <c r="T105" s="158" t="s">
        <v>130</v>
      </c>
      <c r="U105" s="158">
        <v>0</v>
      </c>
      <c r="V105" s="158">
        <f t="shared" si="13"/>
        <v>0</v>
      </c>
      <c r="W105" s="158"/>
      <c r="X105" s="158" t="s">
        <v>283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287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>
      <c r="A106" s="168">
        <v>52</v>
      </c>
      <c r="B106" s="169" t="s">
        <v>288</v>
      </c>
      <c r="C106" s="176" t="s">
        <v>289</v>
      </c>
      <c r="D106" s="170" t="s">
        <v>282</v>
      </c>
      <c r="E106" s="171">
        <v>0</v>
      </c>
      <c r="F106" s="172"/>
      <c r="G106" s="173">
        <f t="shared" si="7"/>
        <v>0</v>
      </c>
      <c r="H106" s="159"/>
      <c r="I106" s="158">
        <f t="shared" si="8"/>
        <v>0</v>
      </c>
      <c r="J106" s="159"/>
      <c r="K106" s="158">
        <f t="shared" si="9"/>
        <v>0</v>
      </c>
      <c r="L106" s="158">
        <v>15</v>
      </c>
      <c r="M106" s="158">
        <f t="shared" si="10"/>
        <v>0</v>
      </c>
      <c r="N106" s="157">
        <v>0</v>
      </c>
      <c r="O106" s="157">
        <f t="shared" si="11"/>
        <v>0</v>
      </c>
      <c r="P106" s="157">
        <v>0</v>
      </c>
      <c r="Q106" s="157">
        <f t="shared" si="12"/>
        <v>0</v>
      </c>
      <c r="R106" s="158"/>
      <c r="S106" s="158" t="s">
        <v>129</v>
      </c>
      <c r="T106" s="158" t="s">
        <v>130</v>
      </c>
      <c r="U106" s="158">
        <v>0</v>
      </c>
      <c r="V106" s="158">
        <f t="shared" si="13"/>
        <v>0</v>
      </c>
      <c r="W106" s="158"/>
      <c r="X106" s="158" t="s">
        <v>283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287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>
      <c r="A107" s="168">
        <v>53</v>
      </c>
      <c r="B107" s="169" t="s">
        <v>290</v>
      </c>
      <c r="C107" s="176" t="s">
        <v>291</v>
      </c>
      <c r="D107" s="170" t="s">
        <v>282</v>
      </c>
      <c r="E107" s="171">
        <v>1</v>
      </c>
      <c r="F107" s="172"/>
      <c r="G107" s="173">
        <f t="shared" si="7"/>
        <v>0</v>
      </c>
      <c r="H107" s="159"/>
      <c r="I107" s="158">
        <f t="shared" si="8"/>
        <v>0</v>
      </c>
      <c r="J107" s="159"/>
      <c r="K107" s="158">
        <f t="shared" si="9"/>
        <v>0</v>
      </c>
      <c r="L107" s="158">
        <v>15</v>
      </c>
      <c r="M107" s="158">
        <f t="shared" si="10"/>
        <v>0</v>
      </c>
      <c r="N107" s="157">
        <v>0</v>
      </c>
      <c r="O107" s="157">
        <f t="shared" si="11"/>
        <v>0</v>
      </c>
      <c r="P107" s="157">
        <v>0</v>
      </c>
      <c r="Q107" s="157">
        <f t="shared" si="12"/>
        <v>0</v>
      </c>
      <c r="R107" s="158"/>
      <c r="S107" s="158" t="s">
        <v>129</v>
      </c>
      <c r="T107" s="158" t="s">
        <v>130</v>
      </c>
      <c r="U107" s="158">
        <v>0</v>
      </c>
      <c r="V107" s="158">
        <f t="shared" si="13"/>
        <v>0</v>
      </c>
      <c r="W107" s="158"/>
      <c r="X107" s="158" t="s">
        <v>283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284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>
      <c r="A108" s="168">
        <v>54</v>
      </c>
      <c r="B108" s="169" t="s">
        <v>292</v>
      </c>
      <c r="C108" s="176" t="s">
        <v>293</v>
      </c>
      <c r="D108" s="170" t="s">
        <v>282</v>
      </c>
      <c r="E108" s="171">
        <v>1</v>
      </c>
      <c r="F108" s="172"/>
      <c r="G108" s="173">
        <f t="shared" si="7"/>
        <v>0</v>
      </c>
      <c r="H108" s="159"/>
      <c r="I108" s="158">
        <f t="shared" si="8"/>
        <v>0</v>
      </c>
      <c r="J108" s="159"/>
      <c r="K108" s="158">
        <f t="shared" si="9"/>
        <v>0</v>
      </c>
      <c r="L108" s="158">
        <v>15</v>
      </c>
      <c r="M108" s="158">
        <f t="shared" si="10"/>
        <v>0</v>
      </c>
      <c r="N108" s="157">
        <v>0</v>
      </c>
      <c r="O108" s="157">
        <f t="shared" si="11"/>
        <v>0</v>
      </c>
      <c r="P108" s="157">
        <v>0</v>
      </c>
      <c r="Q108" s="157">
        <f t="shared" si="12"/>
        <v>0</v>
      </c>
      <c r="R108" s="158"/>
      <c r="S108" s="158" t="s">
        <v>129</v>
      </c>
      <c r="T108" s="158" t="s">
        <v>130</v>
      </c>
      <c r="U108" s="158">
        <v>0</v>
      </c>
      <c r="V108" s="158">
        <f t="shared" si="13"/>
        <v>0</v>
      </c>
      <c r="W108" s="158"/>
      <c r="X108" s="158" t="s">
        <v>283</v>
      </c>
      <c r="Y108" s="147"/>
      <c r="Z108" s="147"/>
      <c r="AA108" s="147"/>
      <c r="AB108" s="147"/>
      <c r="AC108" s="147"/>
      <c r="AD108" s="147"/>
      <c r="AE108" s="147"/>
      <c r="AF108" s="147"/>
      <c r="AG108" s="147" t="s">
        <v>284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>
      <c r="A109" s="168">
        <v>55</v>
      </c>
      <c r="B109" s="169" t="s">
        <v>294</v>
      </c>
      <c r="C109" s="176" t="s">
        <v>295</v>
      </c>
      <c r="D109" s="170" t="s">
        <v>282</v>
      </c>
      <c r="E109" s="171">
        <v>0</v>
      </c>
      <c r="F109" s="172"/>
      <c r="G109" s="173">
        <f t="shared" si="7"/>
        <v>0</v>
      </c>
      <c r="H109" s="159"/>
      <c r="I109" s="158">
        <f t="shared" si="8"/>
        <v>0</v>
      </c>
      <c r="J109" s="159"/>
      <c r="K109" s="158">
        <f t="shared" si="9"/>
        <v>0</v>
      </c>
      <c r="L109" s="158">
        <v>15</v>
      </c>
      <c r="M109" s="158">
        <f t="shared" si="10"/>
        <v>0</v>
      </c>
      <c r="N109" s="157">
        <v>0</v>
      </c>
      <c r="O109" s="157">
        <f t="shared" si="11"/>
        <v>0</v>
      </c>
      <c r="P109" s="157">
        <v>0</v>
      </c>
      <c r="Q109" s="157">
        <f t="shared" si="12"/>
        <v>0</v>
      </c>
      <c r="R109" s="158"/>
      <c r="S109" s="158" t="s">
        <v>129</v>
      </c>
      <c r="T109" s="158" t="s">
        <v>130</v>
      </c>
      <c r="U109" s="158">
        <v>0</v>
      </c>
      <c r="V109" s="158">
        <f t="shared" si="13"/>
        <v>0</v>
      </c>
      <c r="W109" s="158"/>
      <c r="X109" s="158" t="s">
        <v>283</v>
      </c>
      <c r="Y109" s="147"/>
      <c r="Z109" s="147"/>
      <c r="AA109" s="147"/>
      <c r="AB109" s="147"/>
      <c r="AC109" s="147"/>
      <c r="AD109" s="147"/>
      <c r="AE109" s="147"/>
      <c r="AF109" s="147"/>
      <c r="AG109" s="147" t="s">
        <v>284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>
      <c r="A110" s="168">
        <v>56</v>
      </c>
      <c r="B110" s="169" t="s">
        <v>296</v>
      </c>
      <c r="C110" s="176" t="s">
        <v>297</v>
      </c>
      <c r="D110" s="170" t="s">
        <v>282</v>
      </c>
      <c r="E110" s="171">
        <v>1</v>
      </c>
      <c r="F110" s="172"/>
      <c r="G110" s="173">
        <f t="shared" si="7"/>
        <v>0</v>
      </c>
      <c r="H110" s="159"/>
      <c r="I110" s="158">
        <f t="shared" si="8"/>
        <v>0</v>
      </c>
      <c r="J110" s="159"/>
      <c r="K110" s="158">
        <f t="shared" si="9"/>
        <v>0</v>
      </c>
      <c r="L110" s="158">
        <v>15</v>
      </c>
      <c r="M110" s="158">
        <f t="shared" si="10"/>
        <v>0</v>
      </c>
      <c r="N110" s="157">
        <v>0</v>
      </c>
      <c r="O110" s="157">
        <f t="shared" si="11"/>
        <v>0</v>
      </c>
      <c r="P110" s="157">
        <v>0</v>
      </c>
      <c r="Q110" s="157">
        <f t="shared" si="12"/>
        <v>0</v>
      </c>
      <c r="R110" s="158"/>
      <c r="S110" s="158" t="s">
        <v>129</v>
      </c>
      <c r="T110" s="158" t="s">
        <v>130</v>
      </c>
      <c r="U110" s="158">
        <v>0</v>
      </c>
      <c r="V110" s="158">
        <f t="shared" si="13"/>
        <v>0</v>
      </c>
      <c r="W110" s="158"/>
      <c r="X110" s="158" t="s">
        <v>283</v>
      </c>
      <c r="Y110" s="147"/>
      <c r="Z110" s="147"/>
      <c r="AA110" s="147"/>
      <c r="AB110" s="147"/>
      <c r="AC110" s="147"/>
      <c r="AD110" s="147"/>
      <c r="AE110" s="147"/>
      <c r="AF110" s="147"/>
      <c r="AG110" s="147" t="s">
        <v>284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>
      <c r="A111" s="3"/>
      <c r="B111" s="4"/>
      <c r="C111" s="179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AE111">
        <v>15</v>
      </c>
      <c r="AF111">
        <v>21</v>
      </c>
      <c r="AG111" t="s">
        <v>111</v>
      </c>
    </row>
    <row r="112" spans="1:60">
      <c r="A112" s="150"/>
      <c r="B112" s="151" t="s">
        <v>31</v>
      </c>
      <c r="C112" s="175"/>
      <c r="D112" s="152"/>
      <c r="E112" s="153"/>
      <c r="F112" s="153"/>
      <c r="G112" s="167">
        <f>G8+G11+G35+G40+G49+G53+G55+G57+G66+G69+G73+G91+G103</f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AE112">
        <f>SUMIF(L7:L110,AE111,G7:G110)</f>
        <v>0</v>
      </c>
      <c r="AF112">
        <f>SUMIF(L7:L110,AF111,G7:G110)</f>
        <v>0</v>
      </c>
      <c r="AG112" t="s">
        <v>298</v>
      </c>
    </row>
    <row r="113" spans="1:33">
      <c r="A113" s="3"/>
      <c r="B113" s="4"/>
      <c r="C113" s="179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>
      <c r="A114" s="3"/>
      <c r="B114" s="4"/>
      <c r="C114" s="179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>
      <c r="A115" s="237" t="s">
        <v>299</v>
      </c>
      <c r="B115" s="237"/>
      <c r="C115" s="238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33">
      <c r="A116" s="239"/>
      <c r="B116" s="240"/>
      <c r="C116" s="241"/>
      <c r="D116" s="240"/>
      <c r="E116" s="240"/>
      <c r="F116" s="240"/>
      <c r="G116" s="24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AG116" t="s">
        <v>300</v>
      </c>
    </row>
    <row r="117" spans="1:33">
      <c r="A117" s="243"/>
      <c r="B117" s="244"/>
      <c r="C117" s="245"/>
      <c r="D117" s="244"/>
      <c r="E117" s="244"/>
      <c r="F117" s="244"/>
      <c r="G117" s="24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33">
      <c r="A118" s="243"/>
      <c r="B118" s="244"/>
      <c r="C118" s="245"/>
      <c r="D118" s="244"/>
      <c r="E118" s="244"/>
      <c r="F118" s="244"/>
      <c r="G118" s="24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33">
      <c r="A119" s="243"/>
      <c r="B119" s="244"/>
      <c r="C119" s="245"/>
      <c r="D119" s="244"/>
      <c r="E119" s="244"/>
      <c r="F119" s="244"/>
      <c r="G119" s="24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33">
      <c r="A120" s="247"/>
      <c r="B120" s="248"/>
      <c r="C120" s="249"/>
      <c r="D120" s="248"/>
      <c r="E120" s="248"/>
      <c r="F120" s="248"/>
      <c r="G120" s="25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33">
      <c r="A121" s="3"/>
      <c r="B121" s="4"/>
      <c r="C121" s="179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33">
      <c r="C122" s="180"/>
      <c r="D122" s="10"/>
      <c r="AG122" t="s">
        <v>301</v>
      </c>
    </row>
    <row r="123" spans="1:33">
      <c r="D123" s="10"/>
    </row>
    <row r="124" spans="1:33">
      <c r="D124" s="10"/>
    </row>
    <row r="125" spans="1:33">
      <c r="D125" s="10"/>
    </row>
    <row r="126" spans="1:33">
      <c r="D126" s="10"/>
    </row>
    <row r="127" spans="1:33">
      <c r="D127" s="10"/>
    </row>
    <row r="128" spans="1:33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6">
    <mergeCell ref="A115:C115"/>
    <mergeCell ref="A116:G120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portrait" r:id="rId1"/>
  <headerFooter alignWithMargins="0"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/>
  <cols>
    <col min="1" max="1" width="3.44140625" customWidth="1"/>
    <col min="2" max="2" width="12.5546875" style="122" customWidth="1"/>
    <col min="3" max="3" width="38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51" t="s">
        <v>7</v>
      </c>
      <c r="B1" s="251"/>
      <c r="C1" s="251"/>
      <c r="D1" s="251"/>
      <c r="E1" s="251"/>
      <c r="F1" s="251"/>
      <c r="G1" s="251"/>
      <c r="AG1" t="s">
        <v>99</v>
      </c>
    </row>
    <row r="2" spans="1:60" ht="24.9" customHeight="1">
      <c r="A2" s="140" t="s">
        <v>8</v>
      </c>
      <c r="B2" s="49" t="s">
        <v>44</v>
      </c>
      <c r="C2" s="252" t="s">
        <v>45</v>
      </c>
      <c r="D2" s="253"/>
      <c r="E2" s="253"/>
      <c r="F2" s="253"/>
      <c r="G2" s="254"/>
      <c r="AG2" t="s">
        <v>100</v>
      </c>
    </row>
    <row r="3" spans="1:60" ht="24.9" customHeight="1">
      <c r="A3" s="140" t="s">
        <v>9</v>
      </c>
      <c r="B3" s="49" t="s">
        <v>58</v>
      </c>
      <c r="C3" s="252" t="s">
        <v>59</v>
      </c>
      <c r="D3" s="253"/>
      <c r="E3" s="253"/>
      <c r="F3" s="253"/>
      <c r="G3" s="254"/>
      <c r="AC3" s="122" t="s">
        <v>100</v>
      </c>
      <c r="AG3" t="s">
        <v>101</v>
      </c>
    </row>
    <row r="4" spans="1:60" ht="24.9" customHeight="1">
      <c r="A4" s="141" t="s">
        <v>10</v>
      </c>
      <c r="B4" s="142" t="s">
        <v>44</v>
      </c>
      <c r="C4" s="255" t="s">
        <v>45</v>
      </c>
      <c r="D4" s="256"/>
      <c r="E4" s="256"/>
      <c r="F4" s="256"/>
      <c r="G4" s="257"/>
      <c r="AG4" t="s">
        <v>102</v>
      </c>
    </row>
    <row r="5" spans="1:60">
      <c r="D5" s="10"/>
    </row>
    <row r="6" spans="1:60" ht="39.6">
      <c r="A6" s="143" t="s">
        <v>103</v>
      </c>
      <c r="B6" s="145" t="s">
        <v>104</v>
      </c>
      <c r="C6" s="145" t="s">
        <v>105</v>
      </c>
      <c r="D6" s="144" t="s">
        <v>106</v>
      </c>
      <c r="E6" s="143" t="s">
        <v>107</v>
      </c>
      <c r="F6" s="143" t="s">
        <v>108</v>
      </c>
      <c r="G6" s="143" t="s">
        <v>31</v>
      </c>
      <c r="H6" s="146" t="s">
        <v>32</v>
      </c>
      <c r="I6" s="146" t="s">
        <v>109</v>
      </c>
      <c r="J6" s="146" t="s">
        <v>33</v>
      </c>
      <c r="K6" s="146" t="s">
        <v>110</v>
      </c>
      <c r="L6" s="146" t="s">
        <v>111</v>
      </c>
      <c r="M6" s="146" t="s">
        <v>112</v>
      </c>
      <c r="N6" s="146" t="s">
        <v>113</v>
      </c>
      <c r="O6" s="146" t="s">
        <v>114</v>
      </c>
      <c r="P6" s="146" t="s">
        <v>115</v>
      </c>
      <c r="Q6" s="146" t="s">
        <v>116</v>
      </c>
      <c r="R6" s="146" t="s">
        <v>117</v>
      </c>
      <c r="S6" s="146" t="s">
        <v>118</v>
      </c>
      <c r="T6" s="146" t="s">
        <v>119</v>
      </c>
      <c r="U6" s="146" t="s">
        <v>120</v>
      </c>
      <c r="V6" s="146" t="s">
        <v>121</v>
      </c>
      <c r="W6" s="146" t="s">
        <v>122</v>
      </c>
      <c r="X6" s="146" t="s">
        <v>123</v>
      </c>
    </row>
    <row r="7" spans="1:60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>
      <c r="A8" s="150" t="s">
        <v>124</v>
      </c>
      <c r="B8" s="151" t="s">
        <v>70</v>
      </c>
      <c r="C8" s="175" t="s">
        <v>71</v>
      </c>
      <c r="D8" s="164"/>
      <c r="E8" s="165"/>
      <c r="F8" s="166"/>
      <c r="G8" s="167">
        <f>SUMIF(AG9:AG10,"&lt;&gt;NOR",G9:G10)</f>
        <v>0</v>
      </c>
      <c r="H8" s="163"/>
      <c r="I8" s="163">
        <f>SUM(I9:I10)</f>
        <v>0</v>
      </c>
      <c r="J8" s="163"/>
      <c r="K8" s="163">
        <f>SUM(K9:K10)</f>
        <v>0</v>
      </c>
      <c r="L8" s="163"/>
      <c r="M8" s="163">
        <f>SUM(M9:M10)</f>
        <v>0</v>
      </c>
      <c r="N8" s="162"/>
      <c r="O8" s="162">
        <f>SUM(O9:O10)</f>
        <v>0</v>
      </c>
      <c r="P8" s="162"/>
      <c r="Q8" s="162">
        <f>SUM(Q9:Q10)</f>
        <v>0</v>
      </c>
      <c r="R8" s="163"/>
      <c r="S8" s="163"/>
      <c r="T8" s="163"/>
      <c r="U8" s="163"/>
      <c r="V8" s="163">
        <f>SUM(V9:V10)</f>
        <v>0</v>
      </c>
      <c r="W8" s="163"/>
      <c r="X8" s="163"/>
      <c r="AG8" t="s">
        <v>125</v>
      </c>
    </row>
    <row r="9" spans="1:60" outlineLevel="1">
      <c r="A9" s="168">
        <v>1</v>
      </c>
      <c r="B9" s="169" t="s">
        <v>126</v>
      </c>
      <c r="C9" s="176" t="s">
        <v>127</v>
      </c>
      <c r="D9" s="170" t="s">
        <v>128</v>
      </c>
      <c r="E9" s="171">
        <v>1</v>
      </c>
      <c r="F9" s="172"/>
      <c r="G9" s="173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15</v>
      </c>
      <c r="M9" s="158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8"/>
      <c r="S9" s="158" t="s">
        <v>129</v>
      </c>
      <c r="T9" s="158" t="s">
        <v>130</v>
      </c>
      <c r="U9" s="158">
        <v>0</v>
      </c>
      <c r="V9" s="158">
        <f>ROUND(E9*U9,2)</f>
        <v>0</v>
      </c>
      <c r="W9" s="158"/>
      <c r="X9" s="158" t="s">
        <v>131</v>
      </c>
      <c r="Y9" s="147"/>
      <c r="Z9" s="147"/>
      <c r="AA9" s="147"/>
      <c r="AB9" s="147"/>
      <c r="AC9" s="147"/>
      <c r="AD9" s="147"/>
      <c r="AE9" s="147"/>
      <c r="AF9" s="147"/>
      <c r="AG9" s="147" t="s">
        <v>132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>
      <c r="A10" s="168">
        <v>2</v>
      </c>
      <c r="B10" s="169" t="s">
        <v>133</v>
      </c>
      <c r="C10" s="176" t="s">
        <v>134</v>
      </c>
      <c r="D10" s="170" t="s">
        <v>128</v>
      </c>
      <c r="E10" s="171">
        <v>1</v>
      </c>
      <c r="F10" s="172"/>
      <c r="G10" s="173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15</v>
      </c>
      <c r="M10" s="158">
        <f>G10*(1+L10/100)</f>
        <v>0</v>
      </c>
      <c r="N10" s="157">
        <v>0</v>
      </c>
      <c r="O10" s="157">
        <f>ROUND(E10*N10,2)</f>
        <v>0</v>
      </c>
      <c r="P10" s="157">
        <v>0</v>
      </c>
      <c r="Q10" s="157">
        <f>ROUND(E10*P10,2)</f>
        <v>0</v>
      </c>
      <c r="R10" s="158"/>
      <c r="S10" s="158" t="s">
        <v>129</v>
      </c>
      <c r="T10" s="158" t="s">
        <v>130</v>
      </c>
      <c r="U10" s="158">
        <v>0</v>
      </c>
      <c r="V10" s="158">
        <f>ROUND(E10*U10,2)</f>
        <v>0</v>
      </c>
      <c r="W10" s="158"/>
      <c r="X10" s="158" t="s">
        <v>131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135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>
      <c r="A11" s="150" t="s">
        <v>124</v>
      </c>
      <c r="B11" s="151" t="s">
        <v>80</v>
      </c>
      <c r="C11" s="175" t="s">
        <v>81</v>
      </c>
      <c r="D11" s="164"/>
      <c r="E11" s="165"/>
      <c r="F11" s="166"/>
      <c r="G11" s="167">
        <f>SUMIF(AG12:AG34,"&lt;&gt;NOR",G12:G34)</f>
        <v>0</v>
      </c>
      <c r="H11" s="163"/>
      <c r="I11" s="163">
        <f>SUM(I12:I34)</f>
        <v>0</v>
      </c>
      <c r="J11" s="163"/>
      <c r="K11" s="163">
        <f>SUM(K12:K34)</f>
        <v>0</v>
      </c>
      <c r="L11" s="163"/>
      <c r="M11" s="163">
        <f>SUM(M12:M34)</f>
        <v>0</v>
      </c>
      <c r="N11" s="162"/>
      <c r="O11" s="162">
        <f>SUM(O12:O34)</f>
        <v>0.01</v>
      </c>
      <c r="P11" s="162"/>
      <c r="Q11" s="162">
        <f>SUM(Q12:Q34)</f>
        <v>1.05</v>
      </c>
      <c r="R11" s="163"/>
      <c r="S11" s="163"/>
      <c r="T11" s="163"/>
      <c r="U11" s="163"/>
      <c r="V11" s="163">
        <f>SUM(V12:V34)</f>
        <v>21.65</v>
      </c>
      <c r="W11" s="163"/>
      <c r="X11" s="163"/>
      <c r="AG11" t="s">
        <v>125</v>
      </c>
    </row>
    <row r="12" spans="1:60" ht="20.399999999999999" outlineLevel="1">
      <c r="A12" s="168">
        <v>3</v>
      </c>
      <c r="B12" s="169" t="s">
        <v>136</v>
      </c>
      <c r="C12" s="176" t="s">
        <v>137</v>
      </c>
      <c r="D12" s="170" t="s">
        <v>138</v>
      </c>
      <c r="E12" s="171">
        <v>3.2679999999999998</v>
      </c>
      <c r="F12" s="172"/>
      <c r="G12" s="173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15</v>
      </c>
      <c r="M12" s="158">
        <f>G12*(1+L12/100)</f>
        <v>0</v>
      </c>
      <c r="N12" s="157">
        <v>0</v>
      </c>
      <c r="O12" s="157">
        <f>ROUND(E12*N12,2)</f>
        <v>0</v>
      </c>
      <c r="P12" s="157">
        <v>0.02</v>
      </c>
      <c r="Q12" s="157">
        <f>ROUND(E12*P12,2)</f>
        <v>7.0000000000000007E-2</v>
      </c>
      <c r="R12" s="158"/>
      <c r="S12" s="158" t="s">
        <v>139</v>
      </c>
      <c r="T12" s="158" t="s">
        <v>139</v>
      </c>
      <c r="U12" s="158">
        <v>0.23</v>
      </c>
      <c r="V12" s="158">
        <f>ROUND(E12*U12,2)</f>
        <v>0.75</v>
      </c>
      <c r="W12" s="158"/>
      <c r="X12" s="158" t="s">
        <v>131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132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>
      <c r="A13" s="154"/>
      <c r="B13" s="155"/>
      <c r="C13" s="177" t="s">
        <v>376</v>
      </c>
      <c r="D13" s="160"/>
      <c r="E13" s="161">
        <v>3.2679999999999998</v>
      </c>
      <c r="F13" s="158"/>
      <c r="G13" s="158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47"/>
      <c r="Z13" s="147"/>
      <c r="AA13" s="147"/>
      <c r="AB13" s="147"/>
      <c r="AC13" s="147"/>
      <c r="AD13" s="147"/>
      <c r="AE13" s="147"/>
      <c r="AF13" s="147"/>
      <c r="AG13" s="147" t="s">
        <v>141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>
      <c r="A14" s="168">
        <v>4</v>
      </c>
      <c r="B14" s="169" t="s">
        <v>142</v>
      </c>
      <c r="C14" s="176" t="s">
        <v>143</v>
      </c>
      <c r="D14" s="170" t="s">
        <v>144</v>
      </c>
      <c r="E14" s="171">
        <v>3.44</v>
      </c>
      <c r="F14" s="172"/>
      <c r="G14" s="173">
        <f>ROUND(E14*F14,2)</f>
        <v>0</v>
      </c>
      <c r="H14" s="159"/>
      <c r="I14" s="158">
        <f>ROUND(E14*H14,2)</f>
        <v>0</v>
      </c>
      <c r="J14" s="159"/>
      <c r="K14" s="158">
        <f>ROUND(E14*J14,2)</f>
        <v>0</v>
      </c>
      <c r="L14" s="158">
        <v>15</v>
      </c>
      <c r="M14" s="158">
        <f>G14*(1+L14/100)</f>
        <v>0</v>
      </c>
      <c r="N14" s="157">
        <v>0</v>
      </c>
      <c r="O14" s="157">
        <f>ROUND(E14*N14,2)</f>
        <v>0</v>
      </c>
      <c r="P14" s="157">
        <v>4.0000000000000002E-4</v>
      </c>
      <c r="Q14" s="157">
        <f>ROUND(E14*P14,2)</f>
        <v>0</v>
      </c>
      <c r="R14" s="158"/>
      <c r="S14" s="158" t="s">
        <v>139</v>
      </c>
      <c r="T14" s="158" t="s">
        <v>139</v>
      </c>
      <c r="U14" s="158">
        <v>7.0000000000000007E-2</v>
      </c>
      <c r="V14" s="158">
        <f>ROUND(E14*U14,2)</f>
        <v>0.24</v>
      </c>
      <c r="W14" s="158"/>
      <c r="X14" s="158" t="s">
        <v>131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132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>
      <c r="A15" s="154"/>
      <c r="B15" s="155"/>
      <c r="C15" s="177" t="s">
        <v>377</v>
      </c>
      <c r="D15" s="160"/>
      <c r="E15" s="161">
        <v>3.44</v>
      </c>
      <c r="F15" s="158"/>
      <c r="G15" s="158"/>
      <c r="H15" s="158"/>
      <c r="I15" s="158"/>
      <c r="J15" s="158"/>
      <c r="K15" s="158"/>
      <c r="L15" s="158"/>
      <c r="M15" s="158"/>
      <c r="N15" s="157"/>
      <c r="O15" s="157"/>
      <c r="P15" s="157"/>
      <c r="Q15" s="157"/>
      <c r="R15" s="158"/>
      <c r="S15" s="158"/>
      <c r="T15" s="158"/>
      <c r="U15" s="158"/>
      <c r="V15" s="158"/>
      <c r="W15" s="158"/>
      <c r="X15" s="158"/>
      <c r="Y15" s="147"/>
      <c r="Z15" s="147"/>
      <c r="AA15" s="147"/>
      <c r="AB15" s="147"/>
      <c r="AC15" s="147"/>
      <c r="AD15" s="147"/>
      <c r="AE15" s="147"/>
      <c r="AF15" s="147"/>
      <c r="AG15" s="147" t="s">
        <v>141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0.399999999999999" outlineLevel="1">
      <c r="A16" s="168">
        <v>5</v>
      </c>
      <c r="B16" s="169" t="s">
        <v>146</v>
      </c>
      <c r="C16" s="176" t="s">
        <v>147</v>
      </c>
      <c r="D16" s="170" t="s">
        <v>138</v>
      </c>
      <c r="E16" s="171">
        <v>3.2679999999999998</v>
      </c>
      <c r="F16" s="172"/>
      <c r="G16" s="173">
        <f>ROUND(E16*F16,2)</f>
        <v>0</v>
      </c>
      <c r="H16" s="159"/>
      <c r="I16" s="158">
        <f>ROUND(E16*H16,2)</f>
        <v>0</v>
      </c>
      <c r="J16" s="159"/>
      <c r="K16" s="158">
        <f>ROUND(E16*J16,2)</f>
        <v>0</v>
      </c>
      <c r="L16" s="158">
        <v>15</v>
      </c>
      <c r="M16" s="158">
        <f>G16*(1+L16/100)</f>
        <v>0</v>
      </c>
      <c r="N16" s="157">
        <v>0</v>
      </c>
      <c r="O16" s="157">
        <f>ROUND(E16*N16,2)</f>
        <v>0</v>
      </c>
      <c r="P16" s="157">
        <v>1.8E-3</v>
      </c>
      <c r="Q16" s="157">
        <f>ROUND(E16*P16,2)</f>
        <v>0.01</v>
      </c>
      <c r="R16" s="158"/>
      <c r="S16" s="158" t="s">
        <v>129</v>
      </c>
      <c r="T16" s="158" t="s">
        <v>148</v>
      </c>
      <c r="U16" s="158">
        <v>0.16500000000000001</v>
      </c>
      <c r="V16" s="158">
        <f>ROUND(E16*U16,2)</f>
        <v>0.54</v>
      </c>
      <c r="W16" s="158"/>
      <c r="X16" s="158" t="s">
        <v>131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132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>
      <c r="A17" s="154"/>
      <c r="B17" s="155"/>
      <c r="C17" s="177" t="s">
        <v>378</v>
      </c>
      <c r="D17" s="160"/>
      <c r="E17" s="161">
        <v>3.2679999999999998</v>
      </c>
      <c r="F17" s="158"/>
      <c r="G17" s="158"/>
      <c r="H17" s="158"/>
      <c r="I17" s="158"/>
      <c r="J17" s="158"/>
      <c r="K17" s="158"/>
      <c r="L17" s="158"/>
      <c r="M17" s="158"/>
      <c r="N17" s="157"/>
      <c r="O17" s="157"/>
      <c r="P17" s="157"/>
      <c r="Q17" s="157"/>
      <c r="R17" s="158"/>
      <c r="S17" s="158"/>
      <c r="T17" s="158"/>
      <c r="U17" s="158"/>
      <c r="V17" s="158"/>
      <c r="W17" s="158"/>
      <c r="X17" s="158"/>
      <c r="Y17" s="147"/>
      <c r="Z17" s="147"/>
      <c r="AA17" s="147"/>
      <c r="AB17" s="147"/>
      <c r="AC17" s="147"/>
      <c r="AD17" s="147"/>
      <c r="AE17" s="147"/>
      <c r="AF17" s="147"/>
      <c r="AG17" s="147" t="s">
        <v>141</v>
      </c>
      <c r="AH17" s="147">
        <v>5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0.399999999999999" outlineLevel="1">
      <c r="A18" s="168">
        <v>6</v>
      </c>
      <c r="B18" s="169" t="s">
        <v>150</v>
      </c>
      <c r="C18" s="176" t="s">
        <v>151</v>
      </c>
      <c r="D18" s="170" t="s">
        <v>152</v>
      </c>
      <c r="E18" s="171">
        <v>0.32679999999999998</v>
      </c>
      <c r="F18" s="172"/>
      <c r="G18" s="173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15</v>
      </c>
      <c r="M18" s="158">
        <f>G18*(1+L18/100)</f>
        <v>0</v>
      </c>
      <c r="N18" s="157">
        <v>0</v>
      </c>
      <c r="O18" s="157">
        <f>ROUND(E18*N18,2)</f>
        <v>0</v>
      </c>
      <c r="P18" s="157">
        <v>2.2000000000000002</v>
      </c>
      <c r="Q18" s="157">
        <f>ROUND(E18*P18,2)</f>
        <v>0.72</v>
      </c>
      <c r="R18" s="158"/>
      <c r="S18" s="158" t="s">
        <v>139</v>
      </c>
      <c r="T18" s="158" t="s">
        <v>139</v>
      </c>
      <c r="U18" s="158">
        <v>12.56</v>
      </c>
      <c r="V18" s="158">
        <f>ROUND(E18*U18,2)</f>
        <v>4.0999999999999996</v>
      </c>
      <c r="W18" s="158"/>
      <c r="X18" s="158" t="s">
        <v>131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132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>
      <c r="A19" s="154"/>
      <c r="B19" s="155"/>
      <c r="C19" s="177" t="s">
        <v>379</v>
      </c>
      <c r="D19" s="160"/>
      <c r="E19" s="161">
        <v>0.32679999999999998</v>
      </c>
      <c r="F19" s="158"/>
      <c r="G19" s="158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47"/>
      <c r="Z19" s="147"/>
      <c r="AA19" s="147"/>
      <c r="AB19" s="147"/>
      <c r="AC19" s="147"/>
      <c r="AD19" s="147"/>
      <c r="AE19" s="147"/>
      <c r="AF19" s="147"/>
      <c r="AG19" s="147" t="s">
        <v>141</v>
      </c>
      <c r="AH19" s="147">
        <v>5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>
      <c r="A20" s="168">
        <v>7</v>
      </c>
      <c r="B20" s="169" t="s">
        <v>154</v>
      </c>
      <c r="C20" s="176" t="s">
        <v>155</v>
      </c>
      <c r="D20" s="170" t="s">
        <v>138</v>
      </c>
      <c r="E20" s="171">
        <v>3.2679999999999998</v>
      </c>
      <c r="F20" s="172"/>
      <c r="G20" s="173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15</v>
      </c>
      <c r="M20" s="158">
        <f>G20*(1+L20/100)</f>
        <v>0</v>
      </c>
      <c r="N20" s="157">
        <v>0</v>
      </c>
      <c r="O20" s="157">
        <f>ROUND(E20*N20,2)</f>
        <v>0</v>
      </c>
      <c r="P20" s="157">
        <v>9.7400000000000004E-3</v>
      </c>
      <c r="Q20" s="157">
        <f>ROUND(E20*P20,2)</f>
        <v>0.03</v>
      </c>
      <c r="R20" s="158"/>
      <c r="S20" s="158" t="s">
        <v>139</v>
      </c>
      <c r="T20" s="158" t="s">
        <v>139</v>
      </c>
      <c r="U20" s="158">
        <v>4.3999999999999997E-2</v>
      </c>
      <c r="V20" s="158">
        <f>ROUND(E20*U20,2)</f>
        <v>0.14000000000000001</v>
      </c>
      <c r="W20" s="158"/>
      <c r="X20" s="158" t="s">
        <v>131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132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>
      <c r="A21" s="154"/>
      <c r="B21" s="155"/>
      <c r="C21" s="177" t="s">
        <v>378</v>
      </c>
      <c r="D21" s="160"/>
      <c r="E21" s="161">
        <v>3.2679999999999998</v>
      </c>
      <c r="F21" s="158"/>
      <c r="G21" s="158"/>
      <c r="H21" s="158"/>
      <c r="I21" s="158"/>
      <c r="J21" s="158"/>
      <c r="K21" s="158"/>
      <c r="L21" s="158"/>
      <c r="M21" s="158"/>
      <c r="N21" s="157"/>
      <c r="O21" s="157"/>
      <c r="P21" s="157"/>
      <c r="Q21" s="157"/>
      <c r="R21" s="158"/>
      <c r="S21" s="158"/>
      <c r="T21" s="158"/>
      <c r="U21" s="158"/>
      <c r="V21" s="158"/>
      <c r="W21" s="158"/>
      <c r="X21" s="158"/>
      <c r="Y21" s="147"/>
      <c r="Z21" s="147"/>
      <c r="AA21" s="147"/>
      <c r="AB21" s="147"/>
      <c r="AC21" s="147"/>
      <c r="AD21" s="147"/>
      <c r="AE21" s="147"/>
      <c r="AF21" s="147"/>
      <c r="AG21" s="147" t="s">
        <v>141</v>
      </c>
      <c r="AH21" s="147">
        <v>5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>
      <c r="A22" s="168">
        <v>8</v>
      </c>
      <c r="B22" s="169" t="s">
        <v>156</v>
      </c>
      <c r="C22" s="176" t="s">
        <v>157</v>
      </c>
      <c r="D22" s="170" t="s">
        <v>158</v>
      </c>
      <c r="E22" s="171">
        <v>14</v>
      </c>
      <c r="F22" s="172"/>
      <c r="G22" s="173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15</v>
      </c>
      <c r="M22" s="158">
        <f>G22*(1+L22/100)</f>
        <v>0</v>
      </c>
      <c r="N22" s="157">
        <v>0</v>
      </c>
      <c r="O22" s="157">
        <f>ROUND(E22*N22,2)</f>
        <v>0</v>
      </c>
      <c r="P22" s="157">
        <v>0</v>
      </c>
      <c r="Q22" s="157">
        <f>ROUND(E22*P22,2)</f>
        <v>0</v>
      </c>
      <c r="R22" s="158"/>
      <c r="S22" s="158" t="s">
        <v>139</v>
      </c>
      <c r="T22" s="158" t="s">
        <v>139</v>
      </c>
      <c r="U22" s="158">
        <v>0.29899999999999999</v>
      </c>
      <c r="V22" s="158">
        <f>ROUND(E22*U22,2)</f>
        <v>4.1900000000000004</v>
      </c>
      <c r="W22" s="158"/>
      <c r="X22" s="158" t="s">
        <v>131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132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>
      <c r="A23" s="154"/>
      <c r="B23" s="155"/>
      <c r="C23" s="177" t="s">
        <v>159</v>
      </c>
      <c r="D23" s="160"/>
      <c r="E23" s="161"/>
      <c r="F23" s="158"/>
      <c r="G23" s="158"/>
      <c r="H23" s="158"/>
      <c r="I23" s="158"/>
      <c r="J23" s="158"/>
      <c r="K23" s="158"/>
      <c r="L23" s="158"/>
      <c r="M23" s="158"/>
      <c r="N23" s="157"/>
      <c r="O23" s="157"/>
      <c r="P23" s="157"/>
      <c r="Q23" s="157"/>
      <c r="R23" s="158"/>
      <c r="S23" s="158"/>
      <c r="T23" s="158"/>
      <c r="U23" s="158"/>
      <c r="V23" s="158"/>
      <c r="W23" s="158"/>
      <c r="X23" s="158"/>
      <c r="Y23" s="147"/>
      <c r="Z23" s="147"/>
      <c r="AA23" s="147"/>
      <c r="AB23" s="147"/>
      <c r="AC23" s="147"/>
      <c r="AD23" s="147"/>
      <c r="AE23" s="147"/>
      <c r="AF23" s="147"/>
      <c r="AG23" s="147" t="s">
        <v>141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>
      <c r="A24" s="154"/>
      <c r="B24" s="155"/>
      <c r="C24" s="177" t="s">
        <v>380</v>
      </c>
      <c r="D24" s="160"/>
      <c r="E24" s="161">
        <v>10</v>
      </c>
      <c r="F24" s="158"/>
      <c r="G24" s="158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47"/>
      <c r="Z24" s="147"/>
      <c r="AA24" s="147"/>
      <c r="AB24" s="147"/>
      <c r="AC24" s="147"/>
      <c r="AD24" s="147"/>
      <c r="AE24" s="147"/>
      <c r="AF24" s="147"/>
      <c r="AG24" s="147" t="s">
        <v>141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>
      <c r="A25" s="154"/>
      <c r="B25" s="155"/>
      <c r="C25" s="177" t="s">
        <v>331</v>
      </c>
      <c r="D25" s="160"/>
      <c r="E25" s="161">
        <v>4</v>
      </c>
      <c r="F25" s="158"/>
      <c r="G25" s="158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47"/>
      <c r="Z25" s="147"/>
      <c r="AA25" s="147"/>
      <c r="AB25" s="147"/>
      <c r="AC25" s="147"/>
      <c r="AD25" s="147"/>
      <c r="AE25" s="147"/>
      <c r="AF25" s="147"/>
      <c r="AG25" s="147" t="s">
        <v>141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>
      <c r="A26" s="168">
        <v>9</v>
      </c>
      <c r="B26" s="169" t="s">
        <v>162</v>
      </c>
      <c r="C26" s="176" t="s">
        <v>163</v>
      </c>
      <c r="D26" s="170" t="s">
        <v>164</v>
      </c>
      <c r="E26" s="171">
        <v>106.8</v>
      </c>
      <c r="F26" s="172"/>
      <c r="G26" s="173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15</v>
      </c>
      <c r="M26" s="158">
        <f>G26*(1+L26/100)</f>
        <v>0</v>
      </c>
      <c r="N26" s="157">
        <v>6.0000000000000002E-5</v>
      </c>
      <c r="O26" s="157">
        <f>ROUND(E26*N26,2)</f>
        <v>0.01</v>
      </c>
      <c r="P26" s="157">
        <v>1E-3</v>
      </c>
      <c r="Q26" s="157">
        <f>ROUND(E26*P26,2)</f>
        <v>0.11</v>
      </c>
      <c r="R26" s="158"/>
      <c r="S26" s="158" t="s">
        <v>139</v>
      </c>
      <c r="T26" s="158" t="s">
        <v>139</v>
      </c>
      <c r="U26" s="158">
        <v>9.7000000000000003E-2</v>
      </c>
      <c r="V26" s="158">
        <f>ROUND(E26*U26,2)</f>
        <v>10.36</v>
      </c>
      <c r="W26" s="158"/>
      <c r="X26" s="158" t="s">
        <v>131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132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>
      <c r="A27" s="154"/>
      <c r="B27" s="155"/>
      <c r="C27" s="177" t="s">
        <v>381</v>
      </c>
      <c r="D27" s="160"/>
      <c r="E27" s="161">
        <v>106.8</v>
      </c>
      <c r="F27" s="158"/>
      <c r="G27" s="158"/>
      <c r="H27" s="158"/>
      <c r="I27" s="158"/>
      <c r="J27" s="158"/>
      <c r="K27" s="158"/>
      <c r="L27" s="158"/>
      <c r="M27" s="158"/>
      <c r="N27" s="157"/>
      <c r="O27" s="157"/>
      <c r="P27" s="157"/>
      <c r="Q27" s="157"/>
      <c r="R27" s="158"/>
      <c r="S27" s="158"/>
      <c r="T27" s="158"/>
      <c r="U27" s="158"/>
      <c r="V27" s="158"/>
      <c r="W27" s="158"/>
      <c r="X27" s="158"/>
      <c r="Y27" s="147"/>
      <c r="Z27" s="147"/>
      <c r="AA27" s="147"/>
      <c r="AB27" s="147"/>
      <c r="AC27" s="147"/>
      <c r="AD27" s="147"/>
      <c r="AE27" s="147"/>
      <c r="AF27" s="147"/>
      <c r="AG27" s="147" t="s">
        <v>141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>
      <c r="A28" s="168">
        <v>10</v>
      </c>
      <c r="B28" s="169" t="s">
        <v>166</v>
      </c>
      <c r="C28" s="176" t="s">
        <v>167</v>
      </c>
      <c r="D28" s="170" t="s">
        <v>144</v>
      </c>
      <c r="E28" s="171">
        <v>5.34</v>
      </c>
      <c r="F28" s="172"/>
      <c r="G28" s="173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15</v>
      </c>
      <c r="M28" s="158">
        <f>G28*(1+L28/100)</f>
        <v>0</v>
      </c>
      <c r="N28" s="157">
        <v>0</v>
      </c>
      <c r="O28" s="157">
        <f>ROUND(E28*N28,2)</f>
        <v>0</v>
      </c>
      <c r="P28" s="157">
        <v>2.3E-3</v>
      </c>
      <c r="Q28" s="157">
        <f>ROUND(E28*P28,2)</f>
        <v>0.01</v>
      </c>
      <c r="R28" s="158"/>
      <c r="S28" s="158" t="s">
        <v>139</v>
      </c>
      <c r="T28" s="158" t="s">
        <v>139</v>
      </c>
      <c r="U28" s="158">
        <v>0.10349999999999999</v>
      </c>
      <c r="V28" s="158">
        <f>ROUND(E28*U28,2)</f>
        <v>0.55000000000000004</v>
      </c>
      <c r="W28" s="158"/>
      <c r="X28" s="158" t="s">
        <v>131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132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>
      <c r="A29" s="154"/>
      <c r="B29" s="155"/>
      <c r="C29" s="177" t="s">
        <v>382</v>
      </c>
      <c r="D29" s="160"/>
      <c r="E29" s="161">
        <v>5.34</v>
      </c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47"/>
      <c r="Z29" s="147"/>
      <c r="AA29" s="147"/>
      <c r="AB29" s="147"/>
      <c r="AC29" s="147"/>
      <c r="AD29" s="147"/>
      <c r="AE29" s="147"/>
      <c r="AF29" s="147"/>
      <c r="AG29" s="147" t="s">
        <v>141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>
      <c r="A30" s="168">
        <v>11</v>
      </c>
      <c r="B30" s="169" t="s">
        <v>169</v>
      </c>
      <c r="C30" s="176" t="s">
        <v>170</v>
      </c>
      <c r="D30" s="170" t="s">
        <v>138</v>
      </c>
      <c r="E30" s="171">
        <v>4.3360000000000003</v>
      </c>
      <c r="F30" s="172"/>
      <c r="G30" s="173">
        <f>ROUND(E30*F30,2)</f>
        <v>0</v>
      </c>
      <c r="H30" s="159"/>
      <c r="I30" s="158">
        <f>ROUND(E30*H30,2)</f>
        <v>0</v>
      </c>
      <c r="J30" s="159"/>
      <c r="K30" s="158">
        <f>ROUND(E30*J30,2)</f>
        <v>0</v>
      </c>
      <c r="L30" s="158">
        <v>15</v>
      </c>
      <c r="M30" s="158">
        <f>G30*(1+L30/100)</f>
        <v>0</v>
      </c>
      <c r="N30" s="157">
        <v>0</v>
      </c>
      <c r="O30" s="157">
        <f>ROUND(E30*N30,2)</f>
        <v>0</v>
      </c>
      <c r="P30" s="157">
        <v>0.02</v>
      </c>
      <c r="Q30" s="157">
        <f>ROUND(E30*P30,2)</f>
        <v>0.09</v>
      </c>
      <c r="R30" s="158"/>
      <c r="S30" s="158" t="s">
        <v>129</v>
      </c>
      <c r="T30" s="158" t="s">
        <v>139</v>
      </c>
      <c r="U30" s="158">
        <v>0.17</v>
      </c>
      <c r="V30" s="158">
        <f>ROUND(E30*U30,2)</f>
        <v>0.74</v>
      </c>
      <c r="W30" s="158"/>
      <c r="X30" s="158" t="s">
        <v>131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132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>
      <c r="A31" s="154"/>
      <c r="B31" s="155"/>
      <c r="C31" s="177" t="s">
        <v>383</v>
      </c>
      <c r="D31" s="160"/>
      <c r="E31" s="161">
        <v>3.2679999999999998</v>
      </c>
      <c r="F31" s="158"/>
      <c r="G31" s="158"/>
      <c r="H31" s="158"/>
      <c r="I31" s="158"/>
      <c r="J31" s="158"/>
      <c r="K31" s="158"/>
      <c r="L31" s="158"/>
      <c r="M31" s="158"/>
      <c r="N31" s="157"/>
      <c r="O31" s="157"/>
      <c r="P31" s="157"/>
      <c r="Q31" s="157"/>
      <c r="R31" s="158"/>
      <c r="S31" s="158"/>
      <c r="T31" s="158"/>
      <c r="U31" s="158"/>
      <c r="V31" s="158"/>
      <c r="W31" s="158"/>
      <c r="X31" s="158"/>
      <c r="Y31" s="147"/>
      <c r="Z31" s="147"/>
      <c r="AA31" s="147"/>
      <c r="AB31" s="147"/>
      <c r="AC31" s="147"/>
      <c r="AD31" s="147"/>
      <c r="AE31" s="147"/>
      <c r="AF31" s="147"/>
      <c r="AG31" s="147" t="s">
        <v>141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>
      <c r="A32" s="154"/>
      <c r="B32" s="155"/>
      <c r="C32" s="177" t="s">
        <v>384</v>
      </c>
      <c r="D32" s="160"/>
      <c r="E32" s="161">
        <v>1.0680000000000001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7"/>
      <c r="Z32" s="147"/>
      <c r="AA32" s="147"/>
      <c r="AB32" s="147"/>
      <c r="AC32" s="147"/>
      <c r="AD32" s="147"/>
      <c r="AE32" s="147"/>
      <c r="AF32" s="147"/>
      <c r="AG32" s="147" t="s">
        <v>141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>
      <c r="A33" s="168">
        <v>12</v>
      </c>
      <c r="B33" s="169" t="s">
        <v>173</v>
      </c>
      <c r="C33" s="176" t="s">
        <v>174</v>
      </c>
      <c r="D33" s="170" t="s">
        <v>138</v>
      </c>
      <c r="E33" s="171">
        <v>0.72</v>
      </c>
      <c r="F33" s="172"/>
      <c r="G33" s="173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15</v>
      </c>
      <c r="M33" s="158">
        <f>G33*(1+L33/100)</f>
        <v>0</v>
      </c>
      <c r="N33" s="157">
        <v>0</v>
      </c>
      <c r="O33" s="157">
        <f>ROUND(E33*N33,2)</f>
        <v>0</v>
      </c>
      <c r="P33" s="157">
        <v>1.6E-2</v>
      </c>
      <c r="Q33" s="157">
        <f>ROUND(E33*P33,2)</f>
        <v>0.01</v>
      </c>
      <c r="R33" s="158"/>
      <c r="S33" s="158" t="s">
        <v>139</v>
      </c>
      <c r="T33" s="158" t="s">
        <v>139</v>
      </c>
      <c r="U33" s="158">
        <v>0.06</v>
      </c>
      <c r="V33" s="158">
        <f>ROUND(E33*U33,2)</f>
        <v>0.04</v>
      </c>
      <c r="W33" s="158"/>
      <c r="X33" s="158" t="s">
        <v>131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132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>
      <c r="A34" s="154"/>
      <c r="B34" s="155"/>
      <c r="C34" s="177" t="s">
        <v>336</v>
      </c>
      <c r="D34" s="160"/>
      <c r="E34" s="161">
        <v>0.72</v>
      </c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7"/>
      <c r="Q34" s="157"/>
      <c r="R34" s="158"/>
      <c r="S34" s="158"/>
      <c r="T34" s="158"/>
      <c r="U34" s="158"/>
      <c r="V34" s="158"/>
      <c r="W34" s="158"/>
      <c r="X34" s="158"/>
      <c r="Y34" s="147"/>
      <c r="Z34" s="147"/>
      <c r="AA34" s="147"/>
      <c r="AB34" s="147"/>
      <c r="AC34" s="147"/>
      <c r="AD34" s="147"/>
      <c r="AE34" s="147"/>
      <c r="AF34" s="147"/>
      <c r="AG34" s="147" t="s">
        <v>141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>
      <c r="A35" s="150" t="s">
        <v>124</v>
      </c>
      <c r="B35" s="151" t="s">
        <v>72</v>
      </c>
      <c r="C35" s="175" t="s">
        <v>73</v>
      </c>
      <c r="D35" s="164"/>
      <c r="E35" s="165"/>
      <c r="F35" s="166"/>
      <c r="G35" s="167">
        <f>SUMIF(AG36:AG39,"&lt;&gt;NOR",G36:G39)</f>
        <v>0</v>
      </c>
      <c r="H35" s="163"/>
      <c r="I35" s="163">
        <f>SUM(I36:I39)</f>
        <v>0</v>
      </c>
      <c r="J35" s="163"/>
      <c r="K35" s="163">
        <f>SUM(K36:K39)</f>
        <v>0</v>
      </c>
      <c r="L35" s="163"/>
      <c r="M35" s="163">
        <f>SUM(M36:M39)</f>
        <v>0</v>
      </c>
      <c r="N35" s="162"/>
      <c r="O35" s="162">
        <f>SUM(O36:O39)</f>
        <v>0.12000000000000001</v>
      </c>
      <c r="P35" s="162"/>
      <c r="Q35" s="162">
        <f>SUM(Q36:Q39)</f>
        <v>0</v>
      </c>
      <c r="R35" s="163"/>
      <c r="S35" s="163"/>
      <c r="T35" s="163"/>
      <c r="U35" s="163"/>
      <c r="V35" s="163">
        <f>SUM(V36:V39)</f>
        <v>4.1100000000000003</v>
      </c>
      <c r="W35" s="163"/>
      <c r="X35" s="163"/>
      <c r="AG35" t="s">
        <v>125</v>
      </c>
    </row>
    <row r="36" spans="1:60" outlineLevel="1">
      <c r="A36" s="168">
        <v>13</v>
      </c>
      <c r="B36" s="169" t="s">
        <v>176</v>
      </c>
      <c r="C36" s="176" t="s">
        <v>177</v>
      </c>
      <c r="D36" s="170" t="s">
        <v>138</v>
      </c>
      <c r="E36" s="171">
        <v>4.3360000000000003</v>
      </c>
      <c r="F36" s="172"/>
      <c r="G36" s="173">
        <f>ROUND(E36*F36,2)</f>
        <v>0</v>
      </c>
      <c r="H36" s="159"/>
      <c r="I36" s="158">
        <f>ROUND(E36*H36,2)</f>
        <v>0</v>
      </c>
      <c r="J36" s="159"/>
      <c r="K36" s="158">
        <f>ROUND(E36*J36,2)</f>
        <v>0</v>
      </c>
      <c r="L36" s="158">
        <v>15</v>
      </c>
      <c r="M36" s="158">
        <f>G36*(1+L36/100)</f>
        <v>0</v>
      </c>
      <c r="N36" s="157">
        <v>2.366E-2</v>
      </c>
      <c r="O36" s="157">
        <f>ROUND(E36*N36,2)</f>
        <v>0.1</v>
      </c>
      <c r="P36" s="157">
        <v>0</v>
      </c>
      <c r="Q36" s="157">
        <f>ROUND(E36*P36,2)</f>
        <v>0</v>
      </c>
      <c r="R36" s="158"/>
      <c r="S36" s="158" t="s">
        <v>139</v>
      </c>
      <c r="T36" s="158" t="s">
        <v>139</v>
      </c>
      <c r="U36" s="158">
        <v>0.85426999999999997</v>
      </c>
      <c r="V36" s="158">
        <f>ROUND(E36*U36,2)</f>
        <v>3.7</v>
      </c>
      <c r="W36" s="158"/>
      <c r="X36" s="158" t="s">
        <v>131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132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>
      <c r="A37" s="154"/>
      <c r="B37" s="155"/>
      <c r="C37" s="177" t="s">
        <v>385</v>
      </c>
      <c r="D37" s="160"/>
      <c r="E37" s="161">
        <v>4.3360000000000003</v>
      </c>
      <c r="F37" s="158"/>
      <c r="G37" s="158"/>
      <c r="H37" s="158"/>
      <c r="I37" s="158"/>
      <c r="J37" s="158"/>
      <c r="K37" s="158"/>
      <c r="L37" s="158"/>
      <c r="M37" s="158"/>
      <c r="N37" s="157"/>
      <c r="O37" s="157"/>
      <c r="P37" s="157"/>
      <c r="Q37" s="157"/>
      <c r="R37" s="158"/>
      <c r="S37" s="158"/>
      <c r="T37" s="158"/>
      <c r="U37" s="158"/>
      <c r="V37" s="158"/>
      <c r="W37" s="158"/>
      <c r="X37" s="158"/>
      <c r="Y37" s="147"/>
      <c r="Z37" s="147"/>
      <c r="AA37" s="147"/>
      <c r="AB37" s="147"/>
      <c r="AC37" s="147"/>
      <c r="AD37" s="147"/>
      <c r="AE37" s="147"/>
      <c r="AF37" s="147"/>
      <c r="AG37" s="147" t="s">
        <v>141</v>
      </c>
      <c r="AH37" s="147">
        <v>5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>
      <c r="A38" s="168">
        <v>14</v>
      </c>
      <c r="B38" s="169" t="s">
        <v>179</v>
      </c>
      <c r="C38" s="176" t="s">
        <v>180</v>
      </c>
      <c r="D38" s="170" t="s">
        <v>138</v>
      </c>
      <c r="E38" s="171">
        <v>0.72</v>
      </c>
      <c r="F38" s="172"/>
      <c r="G38" s="173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15</v>
      </c>
      <c r="M38" s="158">
        <f>G38*(1+L38/100)</f>
        <v>0</v>
      </c>
      <c r="N38" s="157">
        <v>2.3210000000000001E-2</v>
      </c>
      <c r="O38" s="157">
        <f>ROUND(E38*N38,2)</f>
        <v>0.02</v>
      </c>
      <c r="P38" s="157">
        <v>0</v>
      </c>
      <c r="Q38" s="157">
        <f>ROUND(E38*P38,2)</f>
        <v>0</v>
      </c>
      <c r="R38" s="158"/>
      <c r="S38" s="158" t="s">
        <v>139</v>
      </c>
      <c r="T38" s="158" t="s">
        <v>139</v>
      </c>
      <c r="U38" s="158">
        <v>0.56884000000000001</v>
      </c>
      <c r="V38" s="158">
        <f>ROUND(E38*U38,2)</f>
        <v>0.41</v>
      </c>
      <c r="W38" s="158"/>
      <c r="X38" s="158" t="s">
        <v>131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132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>
      <c r="A39" s="154"/>
      <c r="B39" s="155"/>
      <c r="C39" s="177" t="s">
        <v>338</v>
      </c>
      <c r="D39" s="160"/>
      <c r="E39" s="161">
        <v>0.72</v>
      </c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47"/>
      <c r="Z39" s="147"/>
      <c r="AA39" s="147"/>
      <c r="AB39" s="147"/>
      <c r="AC39" s="147"/>
      <c r="AD39" s="147"/>
      <c r="AE39" s="147"/>
      <c r="AF39" s="147"/>
      <c r="AG39" s="147" t="s">
        <v>141</v>
      </c>
      <c r="AH39" s="147">
        <v>5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>
      <c r="A40" s="150" t="s">
        <v>124</v>
      </c>
      <c r="B40" s="151" t="s">
        <v>74</v>
      </c>
      <c r="C40" s="175" t="s">
        <v>75</v>
      </c>
      <c r="D40" s="164"/>
      <c r="E40" s="165"/>
      <c r="F40" s="166"/>
      <c r="G40" s="167">
        <f>SUMIF(AG41:AG48,"&lt;&gt;NOR",G41:G48)</f>
        <v>0</v>
      </c>
      <c r="H40" s="163"/>
      <c r="I40" s="163">
        <f>SUM(I41:I48)</f>
        <v>0</v>
      </c>
      <c r="J40" s="163"/>
      <c r="K40" s="163">
        <f>SUM(K41:K48)</f>
        <v>0</v>
      </c>
      <c r="L40" s="163"/>
      <c r="M40" s="163">
        <f>SUM(M41:M48)</f>
        <v>0</v>
      </c>
      <c r="N40" s="162"/>
      <c r="O40" s="162">
        <f>SUM(O41:O48)</f>
        <v>0.72000000000000008</v>
      </c>
      <c r="P40" s="162"/>
      <c r="Q40" s="162">
        <f>SUM(Q41:Q48)</f>
        <v>0</v>
      </c>
      <c r="R40" s="163"/>
      <c r="S40" s="163"/>
      <c r="T40" s="163"/>
      <c r="U40" s="163"/>
      <c r="V40" s="163">
        <f>SUM(V41:V48)</f>
        <v>3.52</v>
      </c>
      <c r="W40" s="163"/>
      <c r="X40" s="163"/>
      <c r="AG40" t="s">
        <v>125</v>
      </c>
    </row>
    <row r="41" spans="1:60" outlineLevel="1">
      <c r="A41" s="168">
        <v>15</v>
      </c>
      <c r="B41" s="169" t="s">
        <v>182</v>
      </c>
      <c r="C41" s="176" t="s">
        <v>183</v>
      </c>
      <c r="D41" s="170" t="s">
        <v>138</v>
      </c>
      <c r="E41" s="171">
        <v>3.2679999999999998</v>
      </c>
      <c r="F41" s="172"/>
      <c r="G41" s="173">
        <f>ROUND(E41*F41,2)</f>
        <v>0</v>
      </c>
      <c r="H41" s="159"/>
      <c r="I41" s="158">
        <f>ROUND(E41*H41,2)</f>
        <v>0</v>
      </c>
      <c r="J41" s="159"/>
      <c r="K41" s="158">
        <f>ROUND(E41*J41,2)</f>
        <v>0</v>
      </c>
      <c r="L41" s="158">
        <v>15</v>
      </c>
      <c r="M41" s="158">
        <f>G41*(1+L41/100)</f>
        <v>0</v>
      </c>
      <c r="N41" s="157">
        <v>1.094E-2</v>
      </c>
      <c r="O41" s="157">
        <f>ROUND(E41*N41,2)</f>
        <v>0.04</v>
      </c>
      <c r="P41" s="157">
        <v>0</v>
      </c>
      <c r="Q41" s="157">
        <f>ROUND(E41*P41,2)</f>
        <v>0</v>
      </c>
      <c r="R41" s="158"/>
      <c r="S41" s="158" t="s">
        <v>139</v>
      </c>
      <c r="T41" s="158" t="s">
        <v>139</v>
      </c>
      <c r="U41" s="158">
        <v>0.45</v>
      </c>
      <c r="V41" s="158">
        <f>ROUND(E41*U41,2)</f>
        <v>1.47</v>
      </c>
      <c r="W41" s="158"/>
      <c r="X41" s="158" t="s">
        <v>131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132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>
      <c r="A42" s="154"/>
      <c r="B42" s="155"/>
      <c r="C42" s="177" t="s">
        <v>378</v>
      </c>
      <c r="D42" s="160"/>
      <c r="E42" s="161">
        <v>3.2679999999999998</v>
      </c>
      <c r="F42" s="158"/>
      <c r="G42" s="158"/>
      <c r="H42" s="158"/>
      <c r="I42" s="158"/>
      <c r="J42" s="158"/>
      <c r="K42" s="158"/>
      <c r="L42" s="158"/>
      <c r="M42" s="158"/>
      <c r="N42" s="157"/>
      <c r="O42" s="157"/>
      <c r="P42" s="157"/>
      <c r="Q42" s="157"/>
      <c r="R42" s="158"/>
      <c r="S42" s="158"/>
      <c r="T42" s="158"/>
      <c r="U42" s="158"/>
      <c r="V42" s="158"/>
      <c r="W42" s="158"/>
      <c r="X42" s="158"/>
      <c r="Y42" s="147"/>
      <c r="Z42" s="147"/>
      <c r="AA42" s="147"/>
      <c r="AB42" s="147"/>
      <c r="AC42" s="147"/>
      <c r="AD42" s="147"/>
      <c r="AE42" s="147"/>
      <c r="AF42" s="147"/>
      <c r="AG42" s="147" t="s">
        <v>141</v>
      </c>
      <c r="AH42" s="147">
        <v>5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>
      <c r="A43" s="168">
        <v>16</v>
      </c>
      <c r="B43" s="169" t="s">
        <v>184</v>
      </c>
      <c r="C43" s="176" t="s">
        <v>185</v>
      </c>
      <c r="D43" s="170" t="s">
        <v>138</v>
      </c>
      <c r="E43" s="171">
        <v>3.2679999999999998</v>
      </c>
      <c r="F43" s="172"/>
      <c r="G43" s="173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15</v>
      </c>
      <c r="M43" s="158">
        <f>G43*(1+L43/100)</f>
        <v>0</v>
      </c>
      <c r="N43" s="157">
        <v>0.20200000000000001</v>
      </c>
      <c r="O43" s="157">
        <f>ROUND(E43*N43,2)</f>
        <v>0.66</v>
      </c>
      <c r="P43" s="157">
        <v>0</v>
      </c>
      <c r="Q43" s="157">
        <f>ROUND(E43*P43,2)</f>
        <v>0</v>
      </c>
      <c r="R43" s="158"/>
      <c r="S43" s="158" t="s">
        <v>139</v>
      </c>
      <c r="T43" s="158" t="s">
        <v>139</v>
      </c>
      <c r="U43" s="158">
        <v>0.42914999999999998</v>
      </c>
      <c r="V43" s="158">
        <f>ROUND(E43*U43,2)</f>
        <v>1.4</v>
      </c>
      <c r="W43" s="158"/>
      <c r="X43" s="158" t="s">
        <v>186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187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>
      <c r="A44" s="154"/>
      <c r="B44" s="155"/>
      <c r="C44" s="177" t="s">
        <v>386</v>
      </c>
      <c r="D44" s="160"/>
      <c r="E44" s="161">
        <v>3.2679999999999998</v>
      </c>
      <c r="F44" s="158"/>
      <c r="G44" s="158"/>
      <c r="H44" s="158"/>
      <c r="I44" s="158"/>
      <c r="J44" s="158"/>
      <c r="K44" s="158"/>
      <c r="L44" s="158"/>
      <c r="M44" s="158"/>
      <c r="N44" s="157"/>
      <c r="O44" s="157"/>
      <c r="P44" s="157"/>
      <c r="Q44" s="157"/>
      <c r="R44" s="158"/>
      <c r="S44" s="158"/>
      <c r="T44" s="158"/>
      <c r="U44" s="158"/>
      <c r="V44" s="158"/>
      <c r="W44" s="158"/>
      <c r="X44" s="158"/>
      <c r="Y44" s="147"/>
      <c r="Z44" s="147"/>
      <c r="AA44" s="147"/>
      <c r="AB44" s="147"/>
      <c r="AC44" s="147"/>
      <c r="AD44" s="147"/>
      <c r="AE44" s="147"/>
      <c r="AF44" s="147"/>
      <c r="AG44" s="147" t="s">
        <v>141</v>
      </c>
      <c r="AH44" s="147">
        <v>5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>
      <c r="A45" s="168">
        <v>17</v>
      </c>
      <c r="B45" s="169" t="s">
        <v>189</v>
      </c>
      <c r="C45" s="176" t="s">
        <v>190</v>
      </c>
      <c r="D45" s="170" t="s">
        <v>144</v>
      </c>
      <c r="E45" s="171">
        <v>0.58740000000000003</v>
      </c>
      <c r="F45" s="172"/>
      <c r="G45" s="173">
        <f>ROUND(E45*F45,2)</f>
        <v>0</v>
      </c>
      <c r="H45" s="159"/>
      <c r="I45" s="158">
        <f>ROUND(E45*H45,2)</f>
        <v>0</v>
      </c>
      <c r="J45" s="159"/>
      <c r="K45" s="158">
        <f>ROUND(E45*J45,2)</f>
        <v>0</v>
      </c>
      <c r="L45" s="158">
        <v>15</v>
      </c>
      <c r="M45" s="158">
        <f>G45*(1+L45/100)</f>
        <v>0</v>
      </c>
      <c r="N45" s="157">
        <v>3.0470000000000001E-2</v>
      </c>
      <c r="O45" s="157">
        <f>ROUND(E45*N45,2)</f>
        <v>0.02</v>
      </c>
      <c r="P45" s="157">
        <v>0</v>
      </c>
      <c r="Q45" s="157">
        <f>ROUND(E45*P45,2)</f>
        <v>0</v>
      </c>
      <c r="R45" s="158"/>
      <c r="S45" s="158" t="s">
        <v>139</v>
      </c>
      <c r="T45" s="158" t="s">
        <v>139</v>
      </c>
      <c r="U45" s="158">
        <v>0.87</v>
      </c>
      <c r="V45" s="158">
        <f>ROUND(E45*U45,2)</f>
        <v>0.51</v>
      </c>
      <c r="W45" s="158"/>
      <c r="X45" s="158" t="s">
        <v>131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132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>
      <c r="A46" s="154"/>
      <c r="B46" s="155"/>
      <c r="C46" s="177" t="s">
        <v>387</v>
      </c>
      <c r="D46" s="160"/>
      <c r="E46" s="161">
        <v>0.58740000000000003</v>
      </c>
      <c r="F46" s="158"/>
      <c r="G46" s="158"/>
      <c r="H46" s="158"/>
      <c r="I46" s="158"/>
      <c r="J46" s="158"/>
      <c r="K46" s="158"/>
      <c r="L46" s="158"/>
      <c r="M46" s="158"/>
      <c r="N46" s="157"/>
      <c r="O46" s="157"/>
      <c r="P46" s="157"/>
      <c r="Q46" s="157"/>
      <c r="R46" s="158"/>
      <c r="S46" s="158"/>
      <c r="T46" s="158"/>
      <c r="U46" s="158"/>
      <c r="V46" s="158"/>
      <c r="W46" s="158"/>
      <c r="X46" s="158"/>
      <c r="Y46" s="147"/>
      <c r="Z46" s="147"/>
      <c r="AA46" s="147"/>
      <c r="AB46" s="147"/>
      <c r="AC46" s="147"/>
      <c r="AD46" s="147"/>
      <c r="AE46" s="147"/>
      <c r="AF46" s="147"/>
      <c r="AG46" s="147" t="s">
        <v>141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>
      <c r="A47" s="168">
        <v>18</v>
      </c>
      <c r="B47" s="169" t="s">
        <v>192</v>
      </c>
      <c r="C47" s="176" t="s">
        <v>193</v>
      </c>
      <c r="D47" s="170" t="s">
        <v>144</v>
      </c>
      <c r="E47" s="171">
        <v>0.58740000000000003</v>
      </c>
      <c r="F47" s="172"/>
      <c r="G47" s="173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15</v>
      </c>
      <c r="M47" s="158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8"/>
      <c r="S47" s="158" t="s">
        <v>139</v>
      </c>
      <c r="T47" s="158" t="s">
        <v>139</v>
      </c>
      <c r="U47" s="158">
        <v>0.23200000000000001</v>
      </c>
      <c r="V47" s="158">
        <f>ROUND(E47*U47,2)</f>
        <v>0.14000000000000001</v>
      </c>
      <c r="W47" s="158"/>
      <c r="X47" s="158" t="s">
        <v>131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132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>
      <c r="A48" s="154"/>
      <c r="B48" s="155"/>
      <c r="C48" s="177" t="s">
        <v>388</v>
      </c>
      <c r="D48" s="160"/>
      <c r="E48" s="161">
        <v>0.58740000000000003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47"/>
      <c r="Z48" s="147"/>
      <c r="AA48" s="147"/>
      <c r="AB48" s="147"/>
      <c r="AC48" s="147"/>
      <c r="AD48" s="147"/>
      <c r="AE48" s="147"/>
      <c r="AF48" s="147"/>
      <c r="AG48" s="147" t="s">
        <v>141</v>
      </c>
      <c r="AH48" s="147">
        <v>5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>
      <c r="A49" s="150" t="s">
        <v>124</v>
      </c>
      <c r="B49" s="151" t="s">
        <v>76</v>
      </c>
      <c r="C49" s="175" t="s">
        <v>77</v>
      </c>
      <c r="D49" s="164"/>
      <c r="E49" s="165"/>
      <c r="F49" s="166"/>
      <c r="G49" s="167">
        <f>SUMIF(AG50:AG52,"&lt;&gt;NOR",G50:G52)</f>
        <v>0</v>
      </c>
      <c r="H49" s="163"/>
      <c r="I49" s="163">
        <f>SUM(I50:I52)</f>
        <v>0</v>
      </c>
      <c r="J49" s="163"/>
      <c r="K49" s="163">
        <f>SUM(K50:K52)</f>
        <v>0</v>
      </c>
      <c r="L49" s="163"/>
      <c r="M49" s="163">
        <f>SUM(M50:M52)</f>
        <v>0</v>
      </c>
      <c r="N49" s="162"/>
      <c r="O49" s="162">
        <f>SUM(O50:O52)</f>
        <v>0</v>
      </c>
      <c r="P49" s="162"/>
      <c r="Q49" s="162">
        <f>SUM(Q50:Q52)</f>
        <v>0</v>
      </c>
      <c r="R49" s="163"/>
      <c r="S49" s="163"/>
      <c r="T49" s="163"/>
      <c r="U49" s="163"/>
      <c r="V49" s="163">
        <f>SUM(V50:V52)</f>
        <v>4.45</v>
      </c>
      <c r="W49" s="163"/>
      <c r="X49" s="163"/>
      <c r="AG49" t="s">
        <v>125</v>
      </c>
    </row>
    <row r="50" spans="1:60" ht="20.399999999999999" outlineLevel="1">
      <c r="A50" s="168">
        <v>19</v>
      </c>
      <c r="B50" s="169" t="s">
        <v>195</v>
      </c>
      <c r="C50" s="176" t="s">
        <v>196</v>
      </c>
      <c r="D50" s="170" t="s">
        <v>197</v>
      </c>
      <c r="E50" s="171">
        <v>1</v>
      </c>
      <c r="F50" s="172"/>
      <c r="G50" s="173">
        <f>ROUND(E50*F50,2)</f>
        <v>0</v>
      </c>
      <c r="H50" s="159"/>
      <c r="I50" s="158">
        <f>ROUND(E50*H50,2)</f>
        <v>0</v>
      </c>
      <c r="J50" s="159"/>
      <c r="K50" s="158">
        <f>ROUND(E50*J50,2)</f>
        <v>0</v>
      </c>
      <c r="L50" s="158">
        <v>15</v>
      </c>
      <c r="M50" s="158">
        <f>G50*(1+L50/100)</f>
        <v>0</v>
      </c>
      <c r="N50" s="157">
        <v>0</v>
      </c>
      <c r="O50" s="157">
        <f>ROUND(E50*N50,2)</f>
        <v>0</v>
      </c>
      <c r="P50" s="157">
        <v>0</v>
      </c>
      <c r="Q50" s="157">
        <f>ROUND(E50*P50,2)</f>
        <v>0</v>
      </c>
      <c r="R50" s="158"/>
      <c r="S50" s="158" t="s">
        <v>139</v>
      </c>
      <c r="T50" s="158" t="s">
        <v>139</v>
      </c>
      <c r="U50" s="158">
        <v>2.46</v>
      </c>
      <c r="V50" s="158">
        <f>ROUND(E50*U50,2)</f>
        <v>2.46</v>
      </c>
      <c r="W50" s="158"/>
      <c r="X50" s="158" t="s">
        <v>131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132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ht="20.399999999999999" outlineLevel="1">
      <c r="A51" s="168">
        <v>20</v>
      </c>
      <c r="B51" s="169" t="s">
        <v>198</v>
      </c>
      <c r="C51" s="176" t="s">
        <v>199</v>
      </c>
      <c r="D51" s="170" t="s">
        <v>200</v>
      </c>
      <c r="E51" s="171">
        <v>1</v>
      </c>
      <c r="F51" s="172"/>
      <c r="G51" s="173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15</v>
      </c>
      <c r="M51" s="158">
        <f>G51*(1+L51/100)</f>
        <v>0</v>
      </c>
      <c r="N51" s="157">
        <v>0</v>
      </c>
      <c r="O51" s="157">
        <f>ROUND(E51*N51,2)</f>
        <v>0</v>
      </c>
      <c r="P51" s="157">
        <v>0</v>
      </c>
      <c r="Q51" s="157">
        <f>ROUND(E51*P51,2)</f>
        <v>0</v>
      </c>
      <c r="R51" s="158"/>
      <c r="S51" s="158" t="s">
        <v>139</v>
      </c>
      <c r="T51" s="158" t="s">
        <v>139</v>
      </c>
      <c r="U51" s="158">
        <v>0</v>
      </c>
      <c r="V51" s="158">
        <f>ROUND(E51*U51,2)</f>
        <v>0</v>
      </c>
      <c r="W51" s="158"/>
      <c r="X51" s="158" t="s">
        <v>131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132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20.399999999999999" outlineLevel="1">
      <c r="A52" s="168">
        <v>21</v>
      </c>
      <c r="B52" s="169" t="s">
        <v>201</v>
      </c>
      <c r="C52" s="176" t="s">
        <v>202</v>
      </c>
      <c r="D52" s="170" t="s">
        <v>197</v>
      </c>
      <c r="E52" s="171">
        <v>1</v>
      </c>
      <c r="F52" s="172"/>
      <c r="G52" s="173">
        <f>ROUND(E52*F52,2)</f>
        <v>0</v>
      </c>
      <c r="H52" s="159"/>
      <c r="I52" s="158">
        <f>ROUND(E52*H52,2)</f>
        <v>0</v>
      </c>
      <c r="J52" s="159"/>
      <c r="K52" s="158">
        <f>ROUND(E52*J52,2)</f>
        <v>0</v>
      </c>
      <c r="L52" s="158">
        <v>15</v>
      </c>
      <c r="M52" s="158">
        <f>G52*(1+L52/100)</f>
        <v>0</v>
      </c>
      <c r="N52" s="157">
        <v>0</v>
      </c>
      <c r="O52" s="157">
        <f>ROUND(E52*N52,2)</f>
        <v>0</v>
      </c>
      <c r="P52" s="157">
        <v>0</v>
      </c>
      <c r="Q52" s="157">
        <f>ROUND(E52*P52,2)</f>
        <v>0</v>
      </c>
      <c r="R52" s="158"/>
      <c r="S52" s="158" t="s">
        <v>139</v>
      </c>
      <c r="T52" s="158" t="s">
        <v>139</v>
      </c>
      <c r="U52" s="158">
        <v>1.99</v>
      </c>
      <c r="V52" s="158">
        <f>ROUND(E52*U52,2)</f>
        <v>1.99</v>
      </c>
      <c r="W52" s="158"/>
      <c r="X52" s="158" t="s">
        <v>131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132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ht="26.4">
      <c r="A53" s="150" t="s">
        <v>124</v>
      </c>
      <c r="B53" s="151" t="s">
        <v>78</v>
      </c>
      <c r="C53" s="175" t="s">
        <v>79</v>
      </c>
      <c r="D53" s="164"/>
      <c r="E53" s="165"/>
      <c r="F53" s="166"/>
      <c r="G53" s="167">
        <f>SUMIF(AG54:AG54,"&lt;&gt;NOR",G54:G54)</f>
        <v>0</v>
      </c>
      <c r="H53" s="163"/>
      <c r="I53" s="163">
        <f>SUM(I54:I54)</f>
        <v>0</v>
      </c>
      <c r="J53" s="163"/>
      <c r="K53" s="163">
        <f>SUM(K54:K54)</f>
        <v>0</v>
      </c>
      <c r="L53" s="163"/>
      <c r="M53" s="163">
        <f>SUM(M54:M54)</f>
        <v>0</v>
      </c>
      <c r="N53" s="162"/>
      <c r="O53" s="162">
        <f>SUM(O54:O54)</f>
        <v>0</v>
      </c>
      <c r="P53" s="162"/>
      <c r="Q53" s="162">
        <f>SUM(Q54:Q54)</f>
        <v>0</v>
      </c>
      <c r="R53" s="163"/>
      <c r="S53" s="163"/>
      <c r="T53" s="163"/>
      <c r="U53" s="163"/>
      <c r="V53" s="163">
        <f>SUM(V54:V54)</f>
        <v>3.1</v>
      </c>
      <c r="W53" s="163"/>
      <c r="X53" s="163"/>
      <c r="AG53" t="s">
        <v>125</v>
      </c>
    </row>
    <row r="54" spans="1:60" outlineLevel="1">
      <c r="A54" s="168">
        <v>22</v>
      </c>
      <c r="B54" s="169" t="s">
        <v>203</v>
      </c>
      <c r="C54" s="176" t="s">
        <v>204</v>
      </c>
      <c r="D54" s="170" t="s">
        <v>138</v>
      </c>
      <c r="E54" s="171">
        <v>10</v>
      </c>
      <c r="F54" s="172"/>
      <c r="G54" s="173">
        <f>ROUND(E54*F54,2)</f>
        <v>0</v>
      </c>
      <c r="H54" s="159"/>
      <c r="I54" s="158">
        <f>ROUND(E54*H54,2)</f>
        <v>0</v>
      </c>
      <c r="J54" s="159"/>
      <c r="K54" s="158">
        <f>ROUND(E54*J54,2)</f>
        <v>0</v>
      </c>
      <c r="L54" s="158">
        <v>15</v>
      </c>
      <c r="M54" s="158">
        <f>G54*(1+L54/100)</f>
        <v>0</v>
      </c>
      <c r="N54" s="157">
        <v>4.0000000000000003E-5</v>
      </c>
      <c r="O54" s="157">
        <f>ROUND(E54*N54,2)</f>
        <v>0</v>
      </c>
      <c r="P54" s="157">
        <v>0</v>
      </c>
      <c r="Q54" s="157">
        <f>ROUND(E54*P54,2)</f>
        <v>0</v>
      </c>
      <c r="R54" s="158"/>
      <c r="S54" s="158" t="s">
        <v>139</v>
      </c>
      <c r="T54" s="158" t="s">
        <v>139</v>
      </c>
      <c r="U54" s="158">
        <v>0.31</v>
      </c>
      <c r="V54" s="158">
        <f>ROUND(E54*U54,2)</f>
        <v>3.1</v>
      </c>
      <c r="W54" s="158"/>
      <c r="X54" s="158" t="s">
        <v>131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135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>
      <c r="A55" s="150" t="s">
        <v>124</v>
      </c>
      <c r="B55" s="151" t="s">
        <v>82</v>
      </c>
      <c r="C55" s="175" t="s">
        <v>83</v>
      </c>
      <c r="D55" s="164"/>
      <c r="E55" s="165"/>
      <c r="F55" s="166"/>
      <c r="G55" s="167">
        <f>SUMIF(AG56:AG56,"&lt;&gt;NOR",G56:G56)</f>
        <v>0</v>
      </c>
      <c r="H55" s="163"/>
      <c r="I55" s="163">
        <f>SUM(I56:I56)</f>
        <v>0</v>
      </c>
      <c r="J55" s="163"/>
      <c r="K55" s="163">
        <f>SUM(K56:K56)</f>
        <v>0</v>
      </c>
      <c r="L55" s="163"/>
      <c r="M55" s="163">
        <f>SUM(M56:M56)</f>
        <v>0</v>
      </c>
      <c r="N55" s="162"/>
      <c r="O55" s="162">
        <f>SUM(O56:O56)</f>
        <v>0</v>
      </c>
      <c r="P55" s="162"/>
      <c r="Q55" s="162">
        <f>SUM(Q56:Q56)</f>
        <v>0</v>
      </c>
      <c r="R55" s="163"/>
      <c r="S55" s="163"/>
      <c r="T55" s="163"/>
      <c r="U55" s="163"/>
      <c r="V55" s="163">
        <f>SUM(V56:V56)</f>
        <v>0.46</v>
      </c>
      <c r="W55" s="163"/>
      <c r="X55" s="163"/>
      <c r="AG55" t="s">
        <v>125</v>
      </c>
    </row>
    <row r="56" spans="1:60" outlineLevel="1">
      <c r="A56" s="168">
        <v>23</v>
      </c>
      <c r="B56" s="169" t="s">
        <v>205</v>
      </c>
      <c r="C56" s="176" t="s">
        <v>206</v>
      </c>
      <c r="D56" s="170" t="s">
        <v>207</v>
      </c>
      <c r="E56" s="171">
        <v>0.17976</v>
      </c>
      <c r="F56" s="172"/>
      <c r="G56" s="173">
        <f>ROUND(E56*F56,2)</f>
        <v>0</v>
      </c>
      <c r="H56" s="159"/>
      <c r="I56" s="158">
        <f>ROUND(E56*H56,2)</f>
        <v>0</v>
      </c>
      <c r="J56" s="159"/>
      <c r="K56" s="158">
        <f>ROUND(E56*J56,2)</f>
        <v>0</v>
      </c>
      <c r="L56" s="158">
        <v>15</v>
      </c>
      <c r="M56" s="158">
        <f>G56*(1+L56/100)</f>
        <v>0</v>
      </c>
      <c r="N56" s="157">
        <v>0</v>
      </c>
      <c r="O56" s="157">
        <f>ROUND(E56*N56,2)</f>
        <v>0</v>
      </c>
      <c r="P56" s="157">
        <v>0</v>
      </c>
      <c r="Q56" s="157">
        <f>ROUND(E56*P56,2)</f>
        <v>0</v>
      </c>
      <c r="R56" s="158"/>
      <c r="S56" s="158" t="s">
        <v>139</v>
      </c>
      <c r="T56" s="158" t="s">
        <v>139</v>
      </c>
      <c r="U56" s="158">
        <v>2.577</v>
      </c>
      <c r="V56" s="158">
        <f>ROUND(E56*U56,2)</f>
        <v>0.46</v>
      </c>
      <c r="W56" s="158"/>
      <c r="X56" s="158" t="s">
        <v>208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209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>
      <c r="A57" s="150" t="s">
        <v>124</v>
      </c>
      <c r="B57" s="151" t="s">
        <v>84</v>
      </c>
      <c r="C57" s="175" t="s">
        <v>85</v>
      </c>
      <c r="D57" s="164"/>
      <c r="E57" s="165"/>
      <c r="F57" s="166"/>
      <c r="G57" s="167">
        <f>SUMIF(AG58:AG65,"&lt;&gt;NOR",G58:G65)</f>
        <v>0</v>
      </c>
      <c r="H57" s="163"/>
      <c r="I57" s="163">
        <f>SUM(I58:I65)</f>
        <v>0</v>
      </c>
      <c r="J57" s="163"/>
      <c r="K57" s="163">
        <f>SUM(K58:K65)</f>
        <v>0</v>
      </c>
      <c r="L57" s="163"/>
      <c r="M57" s="163">
        <f>SUM(M58:M65)</f>
        <v>0</v>
      </c>
      <c r="N57" s="162"/>
      <c r="O57" s="162">
        <f>SUM(O58:O65)</f>
        <v>0.01</v>
      </c>
      <c r="P57" s="162"/>
      <c r="Q57" s="162">
        <f>SUM(Q58:Q65)</f>
        <v>0</v>
      </c>
      <c r="R57" s="163"/>
      <c r="S57" s="163"/>
      <c r="T57" s="163"/>
      <c r="U57" s="163"/>
      <c r="V57" s="163">
        <f>SUM(V58:V65)</f>
        <v>2.2799999999999998</v>
      </c>
      <c r="W57" s="163"/>
      <c r="X57" s="163"/>
      <c r="AG57" t="s">
        <v>125</v>
      </c>
    </row>
    <row r="58" spans="1:60" ht="20.399999999999999" outlineLevel="1">
      <c r="A58" s="168">
        <v>24</v>
      </c>
      <c r="B58" s="169" t="s">
        <v>210</v>
      </c>
      <c r="C58" s="176" t="s">
        <v>211</v>
      </c>
      <c r="D58" s="170" t="s">
        <v>138</v>
      </c>
      <c r="E58" s="171">
        <v>3.956</v>
      </c>
      <c r="F58" s="172"/>
      <c r="G58" s="173">
        <f>ROUND(E58*F58,2)</f>
        <v>0</v>
      </c>
      <c r="H58" s="159"/>
      <c r="I58" s="158">
        <f>ROUND(E58*H58,2)</f>
        <v>0</v>
      </c>
      <c r="J58" s="159"/>
      <c r="K58" s="158">
        <f>ROUND(E58*J58,2)</f>
        <v>0</v>
      </c>
      <c r="L58" s="158">
        <v>15</v>
      </c>
      <c r="M58" s="158">
        <f>G58*(1+L58/100)</f>
        <v>0</v>
      </c>
      <c r="N58" s="157">
        <v>2.1000000000000001E-4</v>
      </c>
      <c r="O58" s="157">
        <f>ROUND(E58*N58,2)</f>
        <v>0</v>
      </c>
      <c r="P58" s="157">
        <v>0</v>
      </c>
      <c r="Q58" s="157">
        <f>ROUND(E58*P58,2)</f>
        <v>0</v>
      </c>
      <c r="R58" s="158"/>
      <c r="S58" s="158" t="s">
        <v>139</v>
      </c>
      <c r="T58" s="158" t="s">
        <v>139</v>
      </c>
      <c r="U58" s="158">
        <v>9.5000000000000001E-2</v>
      </c>
      <c r="V58" s="158">
        <f>ROUND(E58*U58,2)</f>
        <v>0.38</v>
      </c>
      <c r="W58" s="158"/>
      <c r="X58" s="158" t="s">
        <v>131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212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>
      <c r="A59" s="154"/>
      <c r="B59" s="155"/>
      <c r="C59" s="177" t="s">
        <v>378</v>
      </c>
      <c r="D59" s="160"/>
      <c r="E59" s="161">
        <v>3.2679999999999998</v>
      </c>
      <c r="F59" s="158"/>
      <c r="G59" s="158"/>
      <c r="H59" s="158"/>
      <c r="I59" s="158"/>
      <c r="J59" s="158"/>
      <c r="K59" s="158"/>
      <c r="L59" s="158"/>
      <c r="M59" s="158"/>
      <c r="N59" s="157"/>
      <c r="O59" s="157"/>
      <c r="P59" s="157"/>
      <c r="Q59" s="157"/>
      <c r="R59" s="158"/>
      <c r="S59" s="158"/>
      <c r="T59" s="158"/>
      <c r="U59" s="158"/>
      <c r="V59" s="158"/>
      <c r="W59" s="158"/>
      <c r="X59" s="158"/>
      <c r="Y59" s="147"/>
      <c r="Z59" s="147"/>
      <c r="AA59" s="147"/>
      <c r="AB59" s="147"/>
      <c r="AC59" s="147"/>
      <c r="AD59" s="147"/>
      <c r="AE59" s="147"/>
      <c r="AF59" s="147"/>
      <c r="AG59" s="147" t="s">
        <v>141</v>
      </c>
      <c r="AH59" s="147">
        <v>5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>
      <c r="A60" s="154"/>
      <c r="B60" s="155"/>
      <c r="C60" s="177" t="s">
        <v>389</v>
      </c>
      <c r="D60" s="160"/>
      <c r="E60" s="161">
        <v>0.68799999999999994</v>
      </c>
      <c r="F60" s="158"/>
      <c r="G60" s="158"/>
      <c r="H60" s="158"/>
      <c r="I60" s="158"/>
      <c r="J60" s="158"/>
      <c r="K60" s="158"/>
      <c r="L60" s="158"/>
      <c r="M60" s="158"/>
      <c r="N60" s="157"/>
      <c r="O60" s="157"/>
      <c r="P60" s="157"/>
      <c r="Q60" s="157"/>
      <c r="R60" s="158"/>
      <c r="S60" s="158"/>
      <c r="T60" s="158"/>
      <c r="U60" s="158"/>
      <c r="V60" s="158"/>
      <c r="W60" s="158"/>
      <c r="X60" s="158"/>
      <c r="Y60" s="147"/>
      <c r="Z60" s="147"/>
      <c r="AA60" s="147"/>
      <c r="AB60" s="147"/>
      <c r="AC60" s="147"/>
      <c r="AD60" s="147"/>
      <c r="AE60" s="147"/>
      <c r="AF60" s="147"/>
      <c r="AG60" s="147" t="s">
        <v>141</v>
      </c>
      <c r="AH60" s="147">
        <v>5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ht="20.399999999999999" outlineLevel="1">
      <c r="A61" s="168">
        <v>25</v>
      </c>
      <c r="B61" s="169" t="s">
        <v>214</v>
      </c>
      <c r="C61" s="176" t="s">
        <v>215</v>
      </c>
      <c r="D61" s="170" t="s">
        <v>138</v>
      </c>
      <c r="E61" s="171">
        <v>3.956</v>
      </c>
      <c r="F61" s="172"/>
      <c r="G61" s="173">
        <f>ROUND(E61*F61,2)</f>
        <v>0</v>
      </c>
      <c r="H61" s="159"/>
      <c r="I61" s="158">
        <f>ROUND(E61*H61,2)</f>
        <v>0</v>
      </c>
      <c r="J61" s="159"/>
      <c r="K61" s="158">
        <f>ROUND(E61*J61,2)</f>
        <v>0</v>
      </c>
      <c r="L61" s="158">
        <v>15</v>
      </c>
      <c r="M61" s="158">
        <f>G61*(1+L61/100)</f>
        <v>0</v>
      </c>
      <c r="N61" s="157">
        <v>3.3999999999999998E-3</v>
      </c>
      <c r="O61" s="157">
        <f>ROUND(E61*N61,2)</f>
        <v>0.01</v>
      </c>
      <c r="P61" s="157">
        <v>0</v>
      </c>
      <c r="Q61" s="157">
        <f>ROUND(E61*P61,2)</f>
        <v>0</v>
      </c>
      <c r="R61" s="158"/>
      <c r="S61" s="158" t="s">
        <v>139</v>
      </c>
      <c r="T61" s="158" t="s">
        <v>139</v>
      </c>
      <c r="U61" s="158">
        <v>0.38500000000000001</v>
      </c>
      <c r="V61" s="158">
        <f>ROUND(E61*U61,2)</f>
        <v>1.52</v>
      </c>
      <c r="W61" s="158"/>
      <c r="X61" s="158" t="s">
        <v>131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212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>
      <c r="A62" s="154"/>
      <c r="B62" s="155"/>
      <c r="C62" s="177" t="s">
        <v>390</v>
      </c>
      <c r="D62" s="160"/>
      <c r="E62" s="161">
        <v>3.956</v>
      </c>
      <c r="F62" s="158"/>
      <c r="G62" s="158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47"/>
      <c r="Z62" s="147"/>
      <c r="AA62" s="147"/>
      <c r="AB62" s="147"/>
      <c r="AC62" s="147"/>
      <c r="AD62" s="147"/>
      <c r="AE62" s="147"/>
      <c r="AF62" s="147"/>
      <c r="AG62" s="147" t="s">
        <v>141</v>
      </c>
      <c r="AH62" s="147">
        <v>5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ht="20.399999999999999" outlineLevel="1">
      <c r="A63" s="168">
        <v>26</v>
      </c>
      <c r="B63" s="169" t="s">
        <v>217</v>
      </c>
      <c r="C63" s="176" t="s">
        <v>218</v>
      </c>
      <c r="D63" s="170" t="s">
        <v>144</v>
      </c>
      <c r="E63" s="171">
        <v>3.45</v>
      </c>
      <c r="F63" s="172"/>
      <c r="G63" s="173">
        <f>ROUND(E63*F63,2)</f>
        <v>0</v>
      </c>
      <c r="H63" s="159"/>
      <c r="I63" s="158">
        <f>ROUND(E63*H63,2)</f>
        <v>0</v>
      </c>
      <c r="J63" s="159"/>
      <c r="K63" s="158">
        <f>ROUND(E63*J63,2)</f>
        <v>0</v>
      </c>
      <c r="L63" s="158">
        <v>15</v>
      </c>
      <c r="M63" s="158">
        <f>G63*(1+L63/100)</f>
        <v>0</v>
      </c>
      <c r="N63" s="157">
        <v>2.9E-4</v>
      </c>
      <c r="O63" s="157">
        <f>ROUND(E63*N63,2)</f>
        <v>0</v>
      </c>
      <c r="P63" s="157">
        <v>0</v>
      </c>
      <c r="Q63" s="157">
        <f>ROUND(E63*P63,2)</f>
        <v>0</v>
      </c>
      <c r="R63" s="158"/>
      <c r="S63" s="158" t="s">
        <v>139</v>
      </c>
      <c r="T63" s="158" t="s">
        <v>139</v>
      </c>
      <c r="U63" s="158">
        <v>0.11</v>
      </c>
      <c r="V63" s="158">
        <f>ROUND(E63*U63,2)</f>
        <v>0.38</v>
      </c>
      <c r="W63" s="158"/>
      <c r="X63" s="158" t="s">
        <v>131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212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>
      <c r="A64" s="154"/>
      <c r="B64" s="155"/>
      <c r="C64" s="177" t="s">
        <v>391</v>
      </c>
      <c r="D64" s="160"/>
      <c r="E64" s="161">
        <v>3.45</v>
      </c>
      <c r="F64" s="158"/>
      <c r="G64" s="158"/>
      <c r="H64" s="158"/>
      <c r="I64" s="158"/>
      <c r="J64" s="158"/>
      <c r="K64" s="158"/>
      <c r="L64" s="158"/>
      <c r="M64" s="158"/>
      <c r="N64" s="157"/>
      <c r="O64" s="157"/>
      <c r="P64" s="157"/>
      <c r="Q64" s="157"/>
      <c r="R64" s="158"/>
      <c r="S64" s="158"/>
      <c r="T64" s="158"/>
      <c r="U64" s="158"/>
      <c r="V64" s="158"/>
      <c r="W64" s="158"/>
      <c r="X64" s="158"/>
      <c r="Y64" s="147"/>
      <c r="Z64" s="147"/>
      <c r="AA64" s="147"/>
      <c r="AB64" s="147"/>
      <c r="AC64" s="147"/>
      <c r="AD64" s="147"/>
      <c r="AE64" s="147"/>
      <c r="AF64" s="147"/>
      <c r="AG64" s="147" t="s">
        <v>141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>
      <c r="A65" s="154">
        <v>27</v>
      </c>
      <c r="B65" s="155" t="s">
        <v>220</v>
      </c>
      <c r="C65" s="178" t="s">
        <v>221</v>
      </c>
      <c r="D65" s="156" t="s">
        <v>0</v>
      </c>
      <c r="E65" s="174"/>
      <c r="F65" s="159"/>
      <c r="G65" s="158">
        <f>ROUND(E65*F65,2)</f>
        <v>0</v>
      </c>
      <c r="H65" s="159"/>
      <c r="I65" s="158">
        <f>ROUND(E65*H65,2)</f>
        <v>0</v>
      </c>
      <c r="J65" s="159"/>
      <c r="K65" s="158">
        <f>ROUND(E65*J65,2)</f>
        <v>0</v>
      </c>
      <c r="L65" s="158">
        <v>15</v>
      </c>
      <c r="M65" s="158">
        <f>G65*(1+L65/100)</f>
        <v>0</v>
      </c>
      <c r="N65" s="157">
        <v>0</v>
      </c>
      <c r="O65" s="157">
        <f>ROUND(E65*N65,2)</f>
        <v>0</v>
      </c>
      <c r="P65" s="157">
        <v>0</v>
      </c>
      <c r="Q65" s="157">
        <f>ROUND(E65*P65,2)</f>
        <v>0</v>
      </c>
      <c r="R65" s="158"/>
      <c r="S65" s="158" t="s">
        <v>139</v>
      </c>
      <c r="T65" s="158" t="s">
        <v>139</v>
      </c>
      <c r="U65" s="158">
        <v>0</v>
      </c>
      <c r="V65" s="158">
        <f>ROUND(E65*U65,2)</f>
        <v>0</v>
      </c>
      <c r="W65" s="158"/>
      <c r="X65" s="158" t="s">
        <v>208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209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>
      <c r="A66" s="150" t="s">
        <v>124</v>
      </c>
      <c r="B66" s="151" t="s">
        <v>86</v>
      </c>
      <c r="C66" s="175" t="s">
        <v>87</v>
      </c>
      <c r="D66" s="164"/>
      <c r="E66" s="165"/>
      <c r="F66" s="166"/>
      <c r="G66" s="167">
        <f>SUMIF(AG67:AG68,"&lt;&gt;NOR",G67:G68)</f>
        <v>0</v>
      </c>
      <c r="H66" s="163"/>
      <c r="I66" s="163">
        <f>SUM(I67:I68)</f>
        <v>0</v>
      </c>
      <c r="J66" s="163"/>
      <c r="K66" s="163">
        <f>SUM(K67:K68)</f>
        <v>0</v>
      </c>
      <c r="L66" s="163"/>
      <c r="M66" s="163">
        <f>SUM(M67:M68)</f>
        <v>0</v>
      </c>
      <c r="N66" s="162"/>
      <c r="O66" s="162">
        <f>SUM(O67:O68)</f>
        <v>0.02</v>
      </c>
      <c r="P66" s="162"/>
      <c r="Q66" s="162">
        <f>SUM(Q67:Q68)</f>
        <v>0</v>
      </c>
      <c r="R66" s="163"/>
      <c r="S66" s="163"/>
      <c r="T66" s="163"/>
      <c r="U66" s="163"/>
      <c r="V66" s="163">
        <f>SUM(V67:V68)</f>
        <v>4.1500000000000004</v>
      </c>
      <c r="W66" s="163"/>
      <c r="X66" s="163"/>
      <c r="AG66" t="s">
        <v>125</v>
      </c>
    </row>
    <row r="67" spans="1:60" outlineLevel="1">
      <c r="A67" s="168">
        <v>28</v>
      </c>
      <c r="B67" s="169" t="s">
        <v>222</v>
      </c>
      <c r="C67" s="176" t="s">
        <v>223</v>
      </c>
      <c r="D67" s="170" t="s">
        <v>144</v>
      </c>
      <c r="E67" s="171">
        <v>5.34</v>
      </c>
      <c r="F67" s="172"/>
      <c r="G67" s="173">
        <f>ROUND(E67*F67,2)</f>
        <v>0</v>
      </c>
      <c r="H67" s="159"/>
      <c r="I67" s="158">
        <f>ROUND(E67*H67,2)</f>
        <v>0</v>
      </c>
      <c r="J67" s="159"/>
      <c r="K67" s="158">
        <f>ROUND(E67*J67,2)</f>
        <v>0</v>
      </c>
      <c r="L67" s="158">
        <v>15</v>
      </c>
      <c r="M67" s="158">
        <f>G67*(1+L67/100)</f>
        <v>0</v>
      </c>
      <c r="N67" s="157">
        <v>3.4199999999999999E-3</v>
      </c>
      <c r="O67" s="157">
        <f>ROUND(E67*N67,2)</f>
        <v>0.02</v>
      </c>
      <c r="P67" s="157">
        <v>0</v>
      </c>
      <c r="Q67" s="157">
        <f>ROUND(E67*P67,2)</f>
        <v>0</v>
      </c>
      <c r="R67" s="158"/>
      <c r="S67" s="158" t="s">
        <v>139</v>
      </c>
      <c r="T67" s="158" t="s">
        <v>139</v>
      </c>
      <c r="U67" s="158">
        <v>0.77788999999999997</v>
      </c>
      <c r="V67" s="158">
        <f>ROUND(E67*U67,2)</f>
        <v>4.1500000000000004</v>
      </c>
      <c r="W67" s="158"/>
      <c r="X67" s="158" t="s">
        <v>186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187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>
      <c r="A68" s="154"/>
      <c r="B68" s="155"/>
      <c r="C68" s="177" t="s">
        <v>392</v>
      </c>
      <c r="D68" s="160"/>
      <c r="E68" s="161">
        <v>5.34</v>
      </c>
      <c r="F68" s="158"/>
      <c r="G68" s="158"/>
      <c r="H68" s="158"/>
      <c r="I68" s="158"/>
      <c r="J68" s="158"/>
      <c r="K68" s="158"/>
      <c r="L68" s="158"/>
      <c r="M68" s="158"/>
      <c r="N68" s="157"/>
      <c r="O68" s="157"/>
      <c r="P68" s="157"/>
      <c r="Q68" s="157"/>
      <c r="R68" s="158"/>
      <c r="S68" s="158"/>
      <c r="T68" s="158"/>
      <c r="U68" s="158"/>
      <c r="V68" s="158"/>
      <c r="W68" s="158"/>
      <c r="X68" s="158"/>
      <c r="Y68" s="147"/>
      <c r="Z68" s="147"/>
      <c r="AA68" s="147"/>
      <c r="AB68" s="147"/>
      <c r="AC68" s="147"/>
      <c r="AD68" s="147"/>
      <c r="AE68" s="147"/>
      <c r="AF68" s="147"/>
      <c r="AG68" s="147" t="s">
        <v>141</v>
      </c>
      <c r="AH68" s="147">
        <v>5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>
      <c r="A69" s="150" t="s">
        <v>124</v>
      </c>
      <c r="B69" s="151" t="s">
        <v>88</v>
      </c>
      <c r="C69" s="175" t="s">
        <v>89</v>
      </c>
      <c r="D69" s="164"/>
      <c r="E69" s="165"/>
      <c r="F69" s="166"/>
      <c r="G69" s="167">
        <f>SUMIF(AG70:AG72,"&lt;&gt;NOR",G70:G72)</f>
        <v>0</v>
      </c>
      <c r="H69" s="163"/>
      <c r="I69" s="163">
        <f>SUM(I70:I72)</f>
        <v>0</v>
      </c>
      <c r="J69" s="163"/>
      <c r="K69" s="163">
        <f>SUM(K70:K72)</f>
        <v>0</v>
      </c>
      <c r="L69" s="163"/>
      <c r="M69" s="163">
        <f>SUM(M70:M72)</f>
        <v>0</v>
      </c>
      <c r="N69" s="162"/>
      <c r="O69" s="162">
        <f>SUM(O70:O72)</f>
        <v>0.19</v>
      </c>
      <c r="P69" s="162"/>
      <c r="Q69" s="162">
        <f>SUM(Q70:Q72)</f>
        <v>0</v>
      </c>
      <c r="R69" s="163"/>
      <c r="S69" s="163"/>
      <c r="T69" s="163"/>
      <c r="U69" s="163"/>
      <c r="V69" s="163">
        <f>SUM(V70:V72)</f>
        <v>0</v>
      </c>
      <c r="W69" s="163"/>
      <c r="X69" s="163"/>
      <c r="AG69" t="s">
        <v>125</v>
      </c>
    </row>
    <row r="70" spans="1:60" ht="20.399999999999999" outlineLevel="1">
      <c r="A70" s="168">
        <v>29</v>
      </c>
      <c r="B70" s="169" t="s">
        <v>225</v>
      </c>
      <c r="C70" s="176" t="s">
        <v>226</v>
      </c>
      <c r="D70" s="170" t="s">
        <v>227</v>
      </c>
      <c r="E70" s="171">
        <v>5.34</v>
      </c>
      <c r="F70" s="172"/>
      <c r="G70" s="173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15</v>
      </c>
      <c r="M70" s="158">
        <f>G70*(1+L70/100)</f>
        <v>0</v>
      </c>
      <c r="N70" s="157">
        <v>3.5000000000000003E-2</v>
      </c>
      <c r="O70" s="157">
        <f>ROUND(E70*N70,2)</f>
        <v>0.19</v>
      </c>
      <c r="P70" s="157">
        <v>0</v>
      </c>
      <c r="Q70" s="157">
        <f>ROUND(E70*P70,2)</f>
        <v>0</v>
      </c>
      <c r="R70" s="158"/>
      <c r="S70" s="158" t="s">
        <v>129</v>
      </c>
      <c r="T70" s="158" t="s">
        <v>130</v>
      </c>
      <c r="U70" s="158">
        <v>0</v>
      </c>
      <c r="V70" s="158">
        <f>ROUND(E70*U70,2)</f>
        <v>0</v>
      </c>
      <c r="W70" s="158"/>
      <c r="X70" s="158" t="s">
        <v>131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132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>
      <c r="A71" s="154"/>
      <c r="B71" s="155"/>
      <c r="C71" s="177" t="s">
        <v>393</v>
      </c>
      <c r="D71" s="160"/>
      <c r="E71" s="161">
        <v>5.34</v>
      </c>
      <c r="F71" s="158"/>
      <c r="G71" s="158"/>
      <c r="H71" s="158"/>
      <c r="I71" s="158"/>
      <c r="J71" s="158"/>
      <c r="K71" s="158"/>
      <c r="L71" s="158"/>
      <c r="M71" s="158"/>
      <c r="N71" s="157"/>
      <c r="O71" s="157"/>
      <c r="P71" s="157"/>
      <c r="Q71" s="157"/>
      <c r="R71" s="158"/>
      <c r="S71" s="158"/>
      <c r="T71" s="158"/>
      <c r="U71" s="158"/>
      <c r="V71" s="158"/>
      <c r="W71" s="158"/>
      <c r="X71" s="158"/>
      <c r="Y71" s="147"/>
      <c r="Z71" s="147"/>
      <c r="AA71" s="147"/>
      <c r="AB71" s="147"/>
      <c r="AC71" s="147"/>
      <c r="AD71" s="147"/>
      <c r="AE71" s="147"/>
      <c r="AF71" s="147"/>
      <c r="AG71" s="147" t="s">
        <v>141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>
      <c r="A72" s="154">
        <v>30</v>
      </c>
      <c r="B72" s="155" t="s">
        <v>229</v>
      </c>
      <c r="C72" s="178" t="s">
        <v>230</v>
      </c>
      <c r="D72" s="156" t="s">
        <v>0</v>
      </c>
      <c r="E72" s="174"/>
      <c r="F72" s="159"/>
      <c r="G72" s="158">
        <f>ROUND(E72*F72,2)</f>
        <v>0</v>
      </c>
      <c r="H72" s="159"/>
      <c r="I72" s="158">
        <f>ROUND(E72*H72,2)</f>
        <v>0</v>
      </c>
      <c r="J72" s="159"/>
      <c r="K72" s="158">
        <f>ROUND(E72*J72,2)</f>
        <v>0</v>
      </c>
      <c r="L72" s="158">
        <v>15</v>
      </c>
      <c r="M72" s="158">
        <f>G72*(1+L72/100)</f>
        <v>0</v>
      </c>
      <c r="N72" s="157">
        <v>0</v>
      </c>
      <c r="O72" s="157">
        <f>ROUND(E72*N72,2)</f>
        <v>0</v>
      </c>
      <c r="P72" s="157">
        <v>0</v>
      </c>
      <c r="Q72" s="157">
        <f>ROUND(E72*P72,2)</f>
        <v>0</v>
      </c>
      <c r="R72" s="158"/>
      <c r="S72" s="158" t="s">
        <v>139</v>
      </c>
      <c r="T72" s="158" t="s">
        <v>139</v>
      </c>
      <c r="U72" s="158">
        <v>0</v>
      </c>
      <c r="V72" s="158">
        <f>ROUND(E72*U72,2)</f>
        <v>0</v>
      </c>
      <c r="W72" s="158"/>
      <c r="X72" s="158" t="s">
        <v>208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209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>
      <c r="A73" s="150" t="s">
        <v>124</v>
      </c>
      <c r="B73" s="151" t="s">
        <v>90</v>
      </c>
      <c r="C73" s="175" t="s">
        <v>91</v>
      </c>
      <c r="D73" s="164"/>
      <c r="E73" s="165"/>
      <c r="F73" s="166"/>
      <c r="G73" s="167">
        <f>SUMIF(AG74:AG90,"&lt;&gt;NOR",G74:G90)</f>
        <v>0</v>
      </c>
      <c r="H73" s="163"/>
      <c r="I73" s="163">
        <f>SUM(I74:I90)</f>
        <v>0</v>
      </c>
      <c r="J73" s="163"/>
      <c r="K73" s="163">
        <f>SUM(K74:K90)</f>
        <v>0</v>
      </c>
      <c r="L73" s="163"/>
      <c r="M73" s="163">
        <f>SUM(M74:M90)</f>
        <v>0</v>
      </c>
      <c r="N73" s="162"/>
      <c r="O73" s="162">
        <f>SUM(O74:O90)</f>
        <v>9.9999999999999992E-2</v>
      </c>
      <c r="P73" s="162"/>
      <c r="Q73" s="162">
        <f>SUM(Q74:Q90)</f>
        <v>0</v>
      </c>
      <c r="R73" s="163"/>
      <c r="S73" s="163"/>
      <c r="T73" s="163"/>
      <c r="U73" s="163"/>
      <c r="V73" s="163">
        <f>SUM(V74:V90)</f>
        <v>5.08</v>
      </c>
      <c r="W73" s="163"/>
      <c r="X73" s="163"/>
      <c r="AG73" t="s">
        <v>125</v>
      </c>
    </row>
    <row r="74" spans="1:60" ht="20.399999999999999" outlineLevel="1">
      <c r="A74" s="168">
        <v>31</v>
      </c>
      <c r="B74" s="169" t="s">
        <v>231</v>
      </c>
      <c r="C74" s="176" t="s">
        <v>232</v>
      </c>
      <c r="D74" s="170" t="s">
        <v>138</v>
      </c>
      <c r="E74" s="171">
        <v>3.956</v>
      </c>
      <c r="F74" s="172"/>
      <c r="G74" s="173">
        <f>ROUND(E74*F74,2)</f>
        <v>0</v>
      </c>
      <c r="H74" s="159"/>
      <c r="I74" s="158">
        <f>ROUND(E74*H74,2)</f>
        <v>0</v>
      </c>
      <c r="J74" s="159"/>
      <c r="K74" s="158">
        <f>ROUND(E74*J74,2)</f>
        <v>0</v>
      </c>
      <c r="L74" s="158">
        <v>15</v>
      </c>
      <c r="M74" s="158">
        <f>G74*(1+L74/100)</f>
        <v>0</v>
      </c>
      <c r="N74" s="157">
        <v>2.1000000000000001E-4</v>
      </c>
      <c r="O74" s="157">
        <f>ROUND(E74*N74,2)</f>
        <v>0</v>
      </c>
      <c r="P74" s="157">
        <v>0</v>
      </c>
      <c r="Q74" s="157">
        <f>ROUND(E74*P74,2)</f>
        <v>0</v>
      </c>
      <c r="R74" s="158"/>
      <c r="S74" s="158" t="s">
        <v>139</v>
      </c>
      <c r="T74" s="158" t="s">
        <v>139</v>
      </c>
      <c r="U74" s="158">
        <v>0.05</v>
      </c>
      <c r="V74" s="158">
        <f>ROUND(E74*U74,2)</f>
        <v>0.2</v>
      </c>
      <c r="W74" s="158"/>
      <c r="X74" s="158" t="s">
        <v>131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212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>
      <c r="A75" s="154"/>
      <c r="B75" s="155"/>
      <c r="C75" s="177" t="s">
        <v>378</v>
      </c>
      <c r="D75" s="160"/>
      <c r="E75" s="161">
        <v>3.2679999999999998</v>
      </c>
      <c r="F75" s="158"/>
      <c r="G75" s="158"/>
      <c r="H75" s="158"/>
      <c r="I75" s="158"/>
      <c r="J75" s="158"/>
      <c r="K75" s="158"/>
      <c r="L75" s="158"/>
      <c r="M75" s="158"/>
      <c r="N75" s="157"/>
      <c r="O75" s="157"/>
      <c r="P75" s="157"/>
      <c r="Q75" s="157"/>
      <c r="R75" s="158"/>
      <c r="S75" s="158"/>
      <c r="T75" s="158"/>
      <c r="U75" s="158"/>
      <c r="V75" s="158"/>
      <c r="W75" s="158"/>
      <c r="X75" s="158"/>
      <c r="Y75" s="147"/>
      <c r="Z75" s="147"/>
      <c r="AA75" s="147"/>
      <c r="AB75" s="147"/>
      <c r="AC75" s="147"/>
      <c r="AD75" s="147"/>
      <c r="AE75" s="147"/>
      <c r="AF75" s="147"/>
      <c r="AG75" s="147" t="s">
        <v>141</v>
      </c>
      <c r="AH75" s="147">
        <v>5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>
      <c r="A76" s="154"/>
      <c r="B76" s="155"/>
      <c r="C76" s="177" t="s">
        <v>389</v>
      </c>
      <c r="D76" s="160"/>
      <c r="E76" s="161">
        <v>0.68799999999999994</v>
      </c>
      <c r="F76" s="158"/>
      <c r="G76" s="158"/>
      <c r="H76" s="158"/>
      <c r="I76" s="158"/>
      <c r="J76" s="158"/>
      <c r="K76" s="158"/>
      <c r="L76" s="158"/>
      <c r="M76" s="158"/>
      <c r="N76" s="157"/>
      <c r="O76" s="157"/>
      <c r="P76" s="157"/>
      <c r="Q76" s="157"/>
      <c r="R76" s="158"/>
      <c r="S76" s="158"/>
      <c r="T76" s="158"/>
      <c r="U76" s="158"/>
      <c r="V76" s="158"/>
      <c r="W76" s="158"/>
      <c r="X76" s="158"/>
      <c r="Y76" s="147"/>
      <c r="Z76" s="147"/>
      <c r="AA76" s="147"/>
      <c r="AB76" s="147"/>
      <c r="AC76" s="147"/>
      <c r="AD76" s="147"/>
      <c r="AE76" s="147"/>
      <c r="AF76" s="147"/>
      <c r="AG76" s="147" t="s">
        <v>141</v>
      </c>
      <c r="AH76" s="147">
        <v>5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0.399999999999999" outlineLevel="1">
      <c r="A77" s="168">
        <v>32</v>
      </c>
      <c r="B77" s="169" t="s">
        <v>233</v>
      </c>
      <c r="C77" s="176" t="s">
        <v>234</v>
      </c>
      <c r="D77" s="170" t="s">
        <v>144</v>
      </c>
      <c r="E77" s="171">
        <v>3.44</v>
      </c>
      <c r="F77" s="172"/>
      <c r="G77" s="173">
        <f>ROUND(E77*F77,2)</f>
        <v>0</v>
      </c>
      <c r="H77" s="159"/>
      <c r="I77" s="158">
        <f>ROUND(E77*H77,2)</f>
        <v>0</v>
      </c>
      <c r="J77" s="159"/>
      <c r="K77" s="158">
        <f>ROUND(E77*J77,2)</f>
        <v>0</v>
      </c>
      <c r="L77" s="158">
        <v>15</v>
      </c>
      <c r="M77" s="158">
        <f>G77*(1+L77/100)</f>
        <v>0</v>
      </c>
      <c r="N77" s="157">
        <v>4.0000000000000002E-4</v>
      </c>
      <c r="O77" s="157">
        <f>ROUND(E77*N77,2)</f>
        <v>0</v>
      </c>
      <c r="P77" s="157">
        <v>0</v>
      </c>
      <c r="Q77" s="157">
        <f>ROUND(E77*P77,2)</f>
        <v>0</v>
      </c>
      <c r="R77" s="158"/>
      <c r="S77" s="158" t="s">
        <v>139</v>
      </c>
      <c r="T77" s="158" t="s">
        <v>139</v>
      </c>
      <c r="U77" s="158">
        <v>0.23599999999999999</v>
      </c>
      <c r="V77" s="158">
        <f>ROUND(E77*U77,2)</f>
        <v>0.81</v>
      </c>
      <c r="W77" s="158"/>
      <c r="X77" s="158" t="s">
        <v>131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132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>
      <c r="A78" s="154"/>
      <c r="B78" s="155"/>
      <c r="C78" s="177" t="s">
        <v>394</v>
      </c>
      <c r="D78" s="160"/>
      <c r="E78" s="161">
        <v>3.44</v>
      </c>
      <c r="F78" s="158"/>
      <c r="G78" s="158"/>
      <c r="H78" s="158"/>
      <c r="I78" s="158"/>
      <c r="J78" s="158"/>
      <c r="K78" s="158"/>
      <c r="L78" s="158"/>
      <c r="M78" s="158"/>
      <c r="N78" s="157"/>
      <c r="O78" s="157"/>
      <c r="P78" s="157"/>
      <c r="Q78" s="157"/>
      <c r="R78" s="158"/>
      <c r="S78" s="158"/>
      <c r="T78" s="158"/>
      <c r="U78" s="158"/>
      <c r="V78" s="158"/>
      <c r="W78" s="158"/>
      <c r="X78" s="158"/>
      <c r="Y78" s="147"/>
      <c r="Z78" s="147"/>
      <c r="AA78" s="147"/>
      <c r="AB78" s="147"/>
      <c r="AC78" s="147"/>
      <c r="AD78" s="147"/>
      <c r="AE78" s="147"/>
      <c r="AF78" s="147"/>
      <c r="AG78" s="147" t="s">
        <v>141</v>
      </c>
      <c r="AH78" s="147">
        <v>5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>
      <c r="A79" s="168">
        <v>33</v>
      </c>
      <c r="B79" s="169" t="s">
        <v>236</v>
      </c>
      <c r="C79" s="176" t="s">
        <v>237</v>
      </c>
      <c r="D79" s="170" t="s">
        <v>144</v>
      </c>
      <c r="E79" s="171">
        <v>3.44</v>
      </c>
      <c r="F79" s="172"/>
      <c r="G79" s="173">
        <f>ROUND(E79*F79,2)</f>
        <v>0</v>
      </c>
      <c r="H79" s="159"/>
      <c r="I79" s="158">
        <f>ROUND(E79*H79,2)</f>
        <v>0</v>
      </c>
      <c r="J79" s="159"/>
      <c r="K79" s="158">
        <f>ROUND(E79*J79,2)</f>
        <v>0</v>
      </c>
      <c r="L79" s="158">
        <v>15</v>
      </c>
      <c r="M79" s="158">
        <f>G79*(1+L79/100)</f>
        <v>0</v>
      </c>
      <c r="N79" s="157">
        <v>0</v>
      </c>
      <c r="O79" s="157">
        <f>ROUND(E79*N79,2)</f>
        <v>0</v>
      </c>
      <c r="P79" s="157">
        <v>0</v>
      </c>
      <c r="Q79" s="157">
        <f>ROUND(E79*P79,2)</f>
        <v>0</v>
      </c>
      <c r="R79" s="158"/>
      <c r="S79" s="158" t="s">
        <v>139</v>
      </c>
      <c r="T79" s="158" t="s">
        <v>139</v>
      </c>
      <c r="U79" s="158">
        <v>0.154</v>
      </c>
      <c r="V79" s="158">
        <f>ROUND(E79*U79,2)</f>
        <v>0.53</v>
      </c>
      <c r="W79" s="158"/>
      <c r="X79" s="158" t="s">
        <v>131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132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>
      <c r="A80" s="154"/>
      <c r="B80" s="155"/>
      <c r="C80" s="177" t="s">
        <v>395</v>
      </c>
      <c r="D80" s="160"/>
      <c r="E80" s="161">
        <v>3.44</v>
      </c>
      <c r="F80" s="158"/>
      <c r="G80" s="158"/>
      <c r="H80" s="158"/>
      <c r="I80" s="158"/>
      <c r="J80" s="158"/>
      <c r="K80" s="158"/>
      <c r="L80" s="158"/>
      <c r="M80" s="158"/>
      <c r="N80" s="157"/>
      <c r="O80" s="157"/>
      <c r="P80" s="157"/>
      <c r="Q80" s="157"/>
      <c r="R80" s="158"/>
      <c r="S80" s="158"/>
      <c r="T80" s="158"/>
      <c r="U80" s="158"/>
      <c r="V80" s="158"/>
      <c r="W80" s="158"/>
      <c r="X80" s="158"/>
      <c r="Y80" s="147"/>
      <c r="Z80" s="147"/>
      <c r="AA80" s="147"/>
      <c r="AB80" s="147"/>
      <c r="AC80" s="147"/>
      <c r="AD80" s="147"/>
      <c r="AE80" s="147"/>
      <c r="AF80" s="147"/>
      <c r="AG80" s="147" t="s">
        <v>141</v>
      </c>
      <c r="AH80" s="147">
        <v>5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20.399999999999999" outlineLevel="1">
      <c r="A81" s="168">
        <v>34</v>
      </c>
      <c r="B81" s="169" t="s">
        <v>239</v>
      </c>
      <c r="C81" s="176" t="s">
        <v>240</v>
      </c>
      <c r="D81" s="170" t="s">
        <v>138</v>
      </c>
      <c r="E81" s="171">
        <v>3.2679999999999998</v>
      </c>
      <c r="F81" s="172"/>
      <c r="G81" s="173">
        <f>ROUND(E81*F81,2)</f>
        <v>0</v>
      </c>
      <c r="H81" s="159"/>
      <c r="I81" s="158">
        <f>ROUND(E81*H81,2)</f>
        <v>0</v>
      </c>
      <c r="J81" s="159"/>
      <c r="K81" s="158">
        <f>ROUND(E81*J81,2)</f>
        <v>0</v>
      </c>
      <c r="L81" s="158">
        <v>15</v>
      </c>
      <c r="M81" s="158">
        <f>G81*(1+L81/100)</f>
        <v>0</v>
      </c>
      <c r="N81" s="157">
        <v>3.2599999999999999E-3</v>
      </c>
      <c r="O81" s="157">
        <f>ROUND(E81*N81,2)</f>
        <v>0.01</v>
      </c>
      <c r="P81" s="157">
        <v>0</v>
      </c>
      <c r="Q81" s="157">
        <f>ROUND(E81*P81,2)</f>
        <v>0</v>
      </c>
      <c r="R81" s="158"/>
      <c r="S81" s="158" t="s">
        <v>139</v>
      </c>
      <c r="T81" s="158" t="s">
        <v>139</v>
      </c>
      <c r="U81" s="158">
        <v>0.97799999999999998</v>
      </c>
      <c r="V81" s="158">
        <f>ROUND(E81*U81,2)</f>
        <v>3.2</v>
      </c>
      <c r="W81" s="158"/>
      <c r="X81" s="158" t="s">
        <v>131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212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>
      <c r="A82" s="154"/>
      <c r="B82" s="155"/>
      <c r="C82" s="177" t="s">
        <v>378</v>
      </c>
      <c r="D82" s="160"/>
      <c r="E82" s="161">
        <v>3.2679999999999998</v>
      </c>
      <c r="F82" s="158"/>
      <c r="G82" s="158"/>
      <c r="H82" s="158"/>
      <c r="I82" s="158"/>
      <c r="J82" s="158"/>
      <c r="K82" s="158"/>
      <c r="L82" s="158"/>
      <c r="M82" s="158"/>
      <c r="N82" s="157"/>
      <c r="O82" s="157"/>
      <c r="P82" s="157"/>
      <c r="Q82" s="157"/>
      <c r="R82" s="158"/>
      <c r="S82" s="158"/>
      <c r="T82" s="158"/>
      <c r="U82" s="158"/>
      <c r="V82" s="158"/>
      <c r="W82" s="158"/>
      <c r="X82" s="158"/>
      <c r="Y82" s="147"/>
      <c r="Z82" s="147"/>
      <c r="AA82" s="147"/>
      <c r="AB82" s="147"/>
      <c r="AC82" s="147"/>
      <c r="AD82" s="147"/>
      <c r="AE82" s="147"/>
      <c r="AF82" s="147"/>
      <c r="AG82" s="147" t="s">
        <v>141</v>
      </c>
      <c r="AH82" s="147">
        <v>5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>
      <c r="A83" s="168">
        <v>35</v>
      </c>
      <c r="B83" s="169" t="s">
        <v>241</v>
      </c>
      <c r="C83" s="176" t="s">
        <v>242</v>
      </c>
      <c r="D83" s="170" t="s">
        <v>138</v>
      </c>
      <c r="E83" s="171">
        <v>3.2679999999999998</v>
      </c>
      <c r="F83" s="172"/>
      <c r="G83" s="173">
        <f>ROUND(E83*F83,2)</f>
        <v>0</v>
      </c>
      <c r="H83" s="159"/>
      <c r="I83" s="158">
        <f>ROUND(E83*H83,2)</f>
        <v>0</v>
      </c>
      <c r="J83" s="159"/>
      <c r="K83" s="158">
        <f>ROUND(E83*J83,2)</f>
        <v>0</v>
      </c>
      <c r="L83" s="158">
        <v>15</v>
      </c>
      <c r="M83" s="158">
        <f>G83*(1+L83/100)</f>
        <v>0</v>
      </c>
      <c r="N83" s="157">
        <v>0</v>
      </c>
      <c r="O83" s="157">
        <f>ROUND(E83*N83,2)</f>
        <v>0</v>
      </c>
      <c r="P83" s="157">
        <v>0</v>
      </c>
      <c r="Q83" s="157">
        <f>ROUND(E83*P83,2)</f>
        <v>0</v>
      </c>
      <c r="R83" s="158"/>
      <c r="S83" s="158" t="s">
        <v>139</v>
      </c>
      <c r="T83" s="158" t="s">
        <v>139</v>
      </c>
      <c r="U83" s="158">
        <v>0.03</v>
      </c>
      <c r="V83" s="158">
        <f>ROUND(E83*U83,2)</f>
        <v>0.1</v>
      </c>
      <c r="W83" s="158"/>
      <c r="X83" s="158" t="s">
        <v>131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212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>
      <c r="A84" s="154"/>
      <c r="B84" s="155"/>
      <c r="C84" s="177" t="s">
        <v>396</v>
      </c>
      <c r="D84" s="160"/>
      <c r="E84" s="161">
        <v>3.2679999999999998</v>
      </c>
      <c r="F84" s="158"/>
      <c r="G84" s="158"/>
      <c r="H84" s="158"/>
      <c r="I84" s="158"/>
      <c r="J84" s="158"/>
      <c r="K84" s="158"/>
      <c r="L84" s="158"/>
      <c r="M84" s="158"/>
      <c r="N84" s="157"/>
      <c r="O84" s="157"/>
      <c r="P84" s="157"/>
      <c r="Q84" s="157"/>
      <c r="R84" s="158"/>
      <c r="S84" s="158"/>
      <c r="T84" s="158"/>
      <c r="U84" s="158"/>
      <c r="V84" s="158"/>
      <c r="W84" s="158"/>
      <c r="X84" s="158"/>
      <c r="Y84" s="147"/>
      <c r="Z84" s="147"/>
      <c r="AA84" s="147"/>
      <c r="AB84" s="147"/>
      <c r="AC84" s="147"/>
      <c r="AD84" s="147"/>
      <c r="AE84" s="147"/>
      <c r="AF84" s="147"/>
      <c r="AG84" s="147" t="s">
        <v>141</v>
      </c>
      <c r="AH84" s="147">
        <v>5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>
      <c r="A85" s="168">
        <v>36</v>
      </c>
      <c r="B85" s="169" t="s">
        <v>244</v>
      </c>
      <c r="C85" s="176" t="s">
        <v>245</v>
      </c>
      <c r="D85" s="170" t="s">
        <v>144</v>
      </c>
      <c r="E85" s="171">
        <v>3.44</v>
      </c>
      <c r="F85" s="172"/>
      <c r="G85" s="173">
        <f>ROUND(E85*F85,2)</f>
        <v>0</v>
      </c>
      <c r="H85" s="159"/>
      <c r="I85" s="158">
        <f>ROUND(E85*H85,2)</f>
        <v>0</v>
      </c>
      <c r="J85" s="159"/>
      <c r="K85" s="158">
        <f>ROUND(E85*J85,2)</f>
        <v>0</v>
      </c>
      <c r="L85" s="158">
        <v>15</v>
      </c>
      <c r="M85" s="158">
        <f>G85*(1+L85/100)</f>
        <v>0</v>
      </c>
      <c r="N85" s="157">
        <v>4.0000000000000003E-5</v>
      </c>
      <c r="O85" s="157">
        <f>ROUND(E85*N85,2)</f>
        <v>0</v>
      </c>
      <c r="P85" s="157">
        <v>0</v>
      </c>
      <c r="Q85" s="157">
        <f>ROUND(E85*P85,2)</f>
        <v>0</v>
      </c>
      <c r="R85" s="158"/>
      <c r="S85" s="158" t="s">
        <v>139</v>
      </c>
      <c r="T85" s="158" t="s">
        <v>139</v>
      </c>
      <c r="U85" s="158">
        <v>7.0000000000000007E-2</v>
      </c>
      <c r="V85" s="158">
        <f>ROUND(E85*U85,2)</f>
        <v>0.24</v>
      </c>
      <c r="W85" s="158"/>
      <c r="X85" s="158" t="s">
        <v>131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212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>
      <c r="A86" s="154"/>
      <c r="B86" s="155"/>
      <c r="C86" s="177" t="s">
        <v>395</v>
      </c>
      <c r="D86" s="160"/>
      <c r="E86" s="161">
        <v>3.44</v>
      </c>
      <c r="F86" s="158"/>
      <c r="G86" s="158"/>
      <c r="H86" s="158"/>
      <c r="I86" s="158"/>
      <c r="J86" s="158"/>
      <c r="K86" s="158"/>
      <c r="L86" s="158"/>
      <c r="M86" s="158"/>
      <c r="N86" s="157"/>
      <c r="O86" s="157"/>
      <c r="P86" s="157"/>
      <c r="Q86" s="157"/>
      <c r="R86" s="158"/>
      <c r="S86" s="158"/>
      <c r="T86" s="158"/>
      <c r="U86" s="158"/>
      <c r="V86" s="158"/>
      <c r="W86" s="158"/>
      <c r="X86" s="158"/>
      <c r="Y86" s="147"/>
      <c r="Z86" s="147"/>
      <c r="AA86" s="147"/>
      <c r="AB86" s="147"/>
      <c r="AC86" s="147"/>
      <c r="AD86" s="147"/>
      <c r="AE86" s="147"/>
      <c r="AF86" s="147"/>
      <c r="AG86" s="147" t="s">
        <v>141</v>
      </c>
      <c r="AH86" s="147">
        <v>5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>
      <c r="A87" s="168">
        <v>37</v>
      </c>
      <c r="B87" s="169" t="s">
        <v>246</v>
      </c>
      <c r="C87" s="176" t="s">
        <v>247</v>
      </c>
      <c r="D87" s="170" t="s">
        <v>138</v>
      </c>
      <c r="E87" s="171">
        <v>4.7300000000000004</v>
      </c>
      <c r="F87" s="172"/>
      <c r="G87" s="173">
        <f>ROUND(E87*F87,2)</f>
        <v>0</v>
      </c>
      <c r="H87" s="159"/>
      <c r="I87" s="158">
        <f>ROUND(E87*H87,2)</f>
        <v>0</v>
      </c>
      <c r="J87" s="159"/>
      <c r="K87" s="158">
        <f>ROUND(E87*J87,2)</f>
        <v>0</v>
      </c>
      <c r="L87" s="158">
        <v>15</v>
      </c>
      <c r="M87" s="158">
        <f>G87*(1+L87/100)</f>
        <v>0</v>
      </c>
      <c r="N87" s="157">
        <v>1.9199999999999998E-2</v>
      </c>
      <c r="O87" s="157">
        <f>ROUND(E87*N87,2)</f>
        <v>0.09</v>
      </c>
      <c r="P87" s="157">
        <v>0</v>
      </c>
      <c r="Q87" s="157">
        <f>ROUND(E87*P87,2)</f>
        <v>0</v>
      </c>
      <c r="R87" s="158" t="s">
        <v>248</v>
      </c>
      <c r="S87" s="158" t="s">
        <v>139</v>
      </c>
      <c r="T87" s="158" t="s">
        <v>139</v>
      </c>
      <c r="U87" s="158">
        <v>0</v>
      </c>
      <c r="V87" s="158">
        <f>ROUND(E87*U87,2)</f>
        <v>0</v>
      </c>
      <c r="W87" s="158"/>
      <c r="X87" s="158" t="s">
        <v>249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250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>
      <c r="A88" s="154"/>
      <c r="B88" s="155"/>
      <c r="C88" s="177" t="s">
        <v>397</v>
      </c>
      <c r="D88" s="160"/>
      <c r="E88" s="161">
        <v>1.1352</v>
      </c>
      <c r="F88" s="158"/>
      <c r="G88" s="158"/>
      <c r="H88" s="158"/>
      <c r="I88" s="158"/>
      <c r="J88" s="158"/>
      <c r="K88" s="158"/>
      <c r="L88" s="158"/>
      <c r="M88" s="158"/>
      <c r="N88" s="157"/>
      <c r="O88" s="157"/>
      <c r="P88" s="157"/>
      <c r="Q88" s="157"/>
      <c r="R88" s="158"/>
      <c r="S88" s="158"/>
      <c r="T88" s="158"/>
      <c r="U88" s="158"/>
      <c r="V88" s="158"/>
      <c r="W88" s="158"/>
      <c r="X88" s="158"/>
      <c r="Y88" s="147"/>
      <c r="Z88" s="147"/>
      <c r="AA88" s="147"/>
      <c r="AB88" s="147"/>
      <c r="AC88" s="147"/>
      <c r="AD88" s="147"/>
      <c r="AE88" s="147"/>
      <c r="AF88" s="147"/>
      <c r="AG88" s="147" t="s">
        <v>141</v>
      </c>
      <c r="AH88" s="147">
        <v>5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>
      <c r="A89" s="154"/>
      <c r="B89" s="155"/>
      <c r="C89" s="177" t="s">
        <v>398</v>
      </c>
      <c r="D89" s="160"/>
      <c r="E89" s="161">
        <v>3.5948000000000002</v>
      </c>
      <c r="F89" s="158"/>
      <c r="G89" s="158"/>
      <c r="H89" s="158"/>
      <c r="I89" s="158"/>
      <c r="J89" s="158"/>
      <c r="K89" s="158"/>
      <c r="L89" s="158"/>
      <c r="M89" s="158"/>
      <c r="N89" s="157"/>
      <c r="O89" s="157"/>
      <c r="P89" s="157"/>
      <c r="Q89" s="157"/>
      <c r="R89" s="158"/>
      <c r="S89" s="158"/>
      <c r="T89" s="158"/>
      <c r="U89" s="158"/>
      <c r="V89" s="158"/>
      <c r="W89" s="158"/>
      <c r="X89" s="158"/>
      <c r="Y89" s="147"/>
      <c r="Z89" s="147"/>
      <c r="AA89" s="147"/>
      <c r="AB89" s="147"/>
      <c r="AC89" s="147"/>
      <c r="AD89" s="147"/>
      <c r="AE89" s="147"/>
      <c r="AF89" s="147"/>
      <c r="AG89" s="147" t="s">
        <v>141</v>
      </c>
      <c r="AH89" s="147">
        <v>5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>
      <c r="A90" s="154">
        <v>38</v>
      </c>
      <c r="B90" s="155" t="s">
        <v>253</v>
      </c>
      <c r="C90" s="178" t="s">
        <v>254</v>
      </c>
      <c r="D90" s="156" t="s">
        <v>0</v>
      </c>
      <c r="E90" s="174"/>
      <c r="F90" s="159"/>
      <c r="G90" s="158">
        <f>ROUND(E90*F90,2)</f>
        <v>0</v>
      </c>
      <c r="H90" s="159"/>
      <c r="I90" s="158">
        <f>ROUND(E90*H90,2)</f>
        <v>0</v>
      </c>
      <c r="J90" s="159"/>
      <c r="K90" s="158">
        <f>ROUND(E90*J90,2)</f>
        <v>0</v>
      </c>
      <c r="L90" s="158">
        <v>15</v>
      </c>
      <c r="M90" s="158">
        <f>G90*(1+L90/100)</f>
        <v>0</v>
      </c>
      <c r="N90" s="157">
        <v>0</v>
      </c>
      <c r="O90" s="157">
        <f>ROUND(E90*N90,2)</f>
        <v>0</v>
      </c>
      <c r="P90" s="157">
        <v>0</v>
      </c>
      <c r="Q90" s="157">
        <f>ROUND(E90*P90,2)</f>
        <v>0</v>
      </c>
      <c r="R90" s="158"/>
      <c r="S90" s="158" t="s">
        <v>139</v>
      </c>
      <c r="T90" s="158" t="s">
        <v>139</v>
      </c>
      <c r="U90" s="158">
        <v>0</v>
      </c>
      <c r="V90" s="158">
        <f>ROUND(E90*U90,2)</f>
        <v>0</v>
      </c>
      <c r="W90" s="158"/>
      <c r="X90" s="158" t="s">
        <v>208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209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>
      <c r="A91" s="150" t="s">
        <v>124</v>
      </c>
      <c r="B91" s="151" t="s">
        <v>94</v>
      </c>
      <c r="C91" s="175" t="s">
        <v>95</v>
      </c>
      <c r="D91" s="164"/>
      <c r="E91" s="165"/>
      <c r="F91" s="166"/>
      <c r="G91" s="167">
        <f>SUMIF(AG92:AG102,"&lt;&gt;NOR",G92:G102)</f>
        <v>0</v>
      </c>
      <c r="H91" s="163"/>
      <c r="I91" s="163">
        <f>SUM(I92:I102)</f>
        <v>0</v>
      </c>
      <c r="J91" s="163"/>
      <c r="K91" s="163">
        <f>SUM(K92:K102)</f>
        <v>0</v>
      </c>
      <c r="L91" s="163"/>
      <c r="M91" s="163">
        <f>SUM(M92:M102)</f>
        <v>0</v>
      </c>
      <c r="N91" s="162"/>
      <c r="O91" s="162">
        <f>SUM(O92:O102)</f>
        <v>0</v>
      </c>
      <c r="P91" s="162"/>
      <c r="Q91" s="162">
        <f>SUM(Q92:Q102)</f>
        <v>0</v>
      </c>
      <c r="R91" s="163"/>
      <c r="S91" s="163"/>
      <c r="T91" s="163"/>
      <c r="U91" s="163"/>
      <c r="V91" s="163">
        <f>SUM(V92:V102)</f>
        <v>4.84</v>
      </c>
      <c r="W91" s="163"/>
      <c r="X91" s="163"/>
      <c r="AG91" t="s">
        <v>125</v>
      </c>
    </row>
    <row r="92" spans="1:60" outlineLevel="1">
      <c r="A92" s="168">
        <v>39</v>
      </c>
      <c r="B92" s="169" t="s">
        <v>255</v>
      </c>
      <c r="C92" s="176" t="s">
        <v>256</v>
      </c>
      <c r="D92" s="170" t="s">
        <v>207</v>
      </c>
      <c r="E92" s="171">
        <v>1.0407299999999999</v>
      </c>
      <c r="F92" s="172"/>
      <c r="G92" s="173">
        <f t="shared" ref="G92:G102" si="0">ROUND(E92*F92,2)</f>
        <v>0</v>
      </c>
      <c r="H92" s="159"/>
      <c r="I92" s="158">
        <f t="shared" ref="I92:I102" si="1">ROUND(E92*H92,2)</f>
        <v>0</v>
      </c>
      <c r="J92" s="159"/>
      <c r="K92" s="158">
        <f t="shared" ref="K92:K102" si="2">ROUND(E92*J92,2)</f>
        <v>0</v>
      </c>
      <c r="L92" s="158">
        <v>15</v>
      </c>
      <c r="M92" s="158">
        <f t="shared" ref="M92:M102" si="3">G92*(1+L92/100)</f>
        <v>0</v>
      </c>
      <c r="N92" s="157">
        <v>0</v>
      </c>
      <c r="O92" s="157">
        <f t="shared" ref="O92:O102" si="4">ROUND(E92*N92,2)</f>
        <v>0</v>
      </c>
      <c r="P92" s="157">
        <v>0</v>
      </c>
      <c r="Q92" s="157">
        <f t="shared" ref="Q92:Q102" si="5">ROUND(E92*P92,2)</f>
        <v>0</v>
      </c>
      <c r="R92" s="158"/>
      <c r="S92" s="158" t="s">
        <v>139</v>
      </c>
      <c r="T92" s="158" t="s">
        <v>139</v>
      </c>
      <c r="U92" s="158">
        <v>2.0089999999999999</v>
      </c>
      <c r="V92" s="158">
        <f t="shared" ref="V92:V102" si="6">ROUND(E92*U92,2)</f>
        <v>2.09</v>
      </c>
      <c r="W92" s="158"/>
      <c r="X92" s="158" t="s">
        <v>257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258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>
      <c r="A93" s="168">
        <v>40</v>
      </c>
      <c r="B93" s="169" t="s">
        <v>259</v>
      </c>
      <c r="C93" s="176" t="s">
        <v>260</v>
      </c>
      <c r="D93" s="170" t="s">
        <v>207</v>
      </c>
      <c r="E93" s="171">
        <v>0.52037</v>
      </c>
      <c r="F93" s="172"/>
      <c r="G93" s="173">
        <f t="shared" si="0"/>
        <v>0</v>
      </c>
      <c r="H93" s="159"/>
      <c r="I93" s="158">
        <f t="shared" si="1"/>
        <v>0</v>
      </c>
      <c r="J93" s="159"/>
      <c r="K93" s="158">
        <f t="shared" si="2"/>
        <v>0</v>
      </c>
      <c r="L93" s="158">
        <v>15</v>
      </c>
      <c r="M93" s="158">
        <f t="shared" si="3"/>
        <v>0</v>
      </c>
      <c r="N93" s="157">
        <v>0</v>
      </c>
      <c r="O93" s="157">
        <f t="shared" si="4"/>
        <v>0</v>
      </c>
      <c r="P93" s="157">
        <v>0</v>
      </c>
      <c r="Q93" s="157">
        <f t="shared" si="5"/>
        <v>0</v>
      </c>
      <c r="R93" s="158"/>
      <c r="S93" s="158" t="s">
        <v>139</v>
      </c>
      <c r="T93" s="158" t="s">
        <v>139</v>
      </c>
      <c r="U93" s="158">
        <v>0.95899999999999996</v>
      </c>
      <c r="V93" s="158">
        <f t="shared" si="6"/>
        <v>0.5</v>
      </c>
      <c r="W93" s="158"/>
      <c r="X93" s="158" t="s">
        <v>257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258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>
      <c r="A94" s="168">
        <v>41</v>
      </c>
      <c r="B94" s="169" t="s">
        <v>261</v>
      </c>
      <c r="C94" s="176" t="s">
        <v>262</v>
      </c>
      <c r="D94" s="170" t="s">
        <v>207</v>
      </c>
      <c r="E94" s="171">
        <v>1.0407299999999999</v>
      </c>
      <c r="F94" s="172"/>
      <c r="G94" s="173">
        <f t="shared" si="0"/>
        <v>0</v>
      </c>
      <c r="H94" s="159"/>
      <c r="I94" s="158">
        <f t="shared" si="1"/>
        <v>0</v>
      </c>
      <c r="J94" s="159"/>
      <c r="K94" s="158">
        <f t="shared" si="2"/>
        <v>0</v>
      </c>
      <c r="L94" s="158">
        <v>15</v>
      </c>
      <c r="M94" s="158">
        <f t="shared" si="3"/>
        <v>0</v>
      </c>
      <c r="N94" s="157">
        <v>0</v>
      </c>
      <c r="O94" s="157">
        <f t="shared" si="4"/>
        <v>0</v>
      </c>
      <c r="P94" s="157">
        <v>0</v>
      </c>
      <c r="Q94" s="157">
        <f t="shared" si="5"/>
        <v>0</v>
      </c>
      <c r="R94" s="158"/>
      <c r="S94" s="158" t="s">
        <v>139</v>
      </c>
      <c r="T94" s="158" t="s">
        <v>139</v>
      </c>
      <c r="U94" s="158">
        <v>0.94199999999999995</v>
      </c>
      <c r="V94" s="158">
        <f t="shared" si="6"/>
        <v>0.98</v>
      </c>
      <c r="W94" s="158"/>
      <c r="X94" s="158" t="s">
        <v>257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258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>
      <c r="A95" s="168">
        <v>42</v>
      </c>
      <c r="B95" s="169" t="s">
        <v>263</v>
      </c>
      <c r="C95" s="176" t="s">
        <v>264</v>
      </c>
      <c r="D95" s="170" t="s">
        <v>207</v>
      </c>
      <c r="E95" s="171">
        <v>5.2036499999999997</v>
      </c>
      <c r="F95" s="172"/>
      <c r="G95" s="173">
        <f t="shared" si="0"/>
        <v>0</v>
      </c>
      <c r="H95" s="159"/>
      <c r="I95" s="158">
        <f t="shared" si="1"/>
        <v>0</v>
      </c>
      <c r="J95" s="159"/>
      <c r="K95" s="158">
        <f t="shared" si="2"/>
        <v>0</v>
      </c>
      <c r="L95" s="158">
        <v>15</v>
      </c>
      <c r="M95" s="158">
        <f t="shared" si="3"/>
        <v>0</v>
      </c>
      <c r="N95" s="157">
        <v>0</v>
      </c>
      <c r="O95" s="157">
        <f t="shared" si="4"/>
        <v>0</v>
      </c>
      <c r="P95" s="157">
        <v>0</v>
      </c>
      <c r="Q95" s="157">
        <f t="shared" si="5"/>
        <v>0</v>
      </c>
      <c r="R95" s="158"/>
      <c r="S95" s="158" t="s">
        <v>139</v>
      </c>
      <c r="T95" s="158" t="s">
        <v>139</v>
      </c>
      <c r="U95" s="158">
        <v>0.105</v>
      </c>
      <c r="V95" s="158">
        <f t="shared" si="6"/>
        <v>0.55000000000000004</v>
      </c>
      <c r="W95" s="158"/>
      <c r="X95" s="158" t="s">
        <v>257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258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>
      <c r="A96" s="168">
        <v>43</v>
      </c>
      <c r="B96" s="169" t="s">
        <v>265</v>
      </c>
      <c r="C96" s="176" t="s">
        <v>266</v>
      </c>
      <c r="D96" s="170" t="s">
        <v>207</v>
      </c>
      <c r="E96" s="171">
        <v>1.0407299999999999</v>
      </c>
      <c r="F96" s="172"/>
      <c r="G96" s="173">
        <f t="shared" si="0"/>
        <v>0</v>
      </c>
      <c r="H96" s="159"/>
      <c r="I96" s="158">
        <f t="shared" si="1"/>
        <v>0</v>
      </c>
      <c r="J96" s="159"/>
      <c r="K96" s="158">
        <f t="shared" si="2"/>
        <v>0</v>
      </c>
      <c r="L96" s="158">
        <v>15</v>
      </c>
      <c r="M96" s="158">
        <f t="shared" si="3"/>
        <v>0</v>
      </c>
      <c r="N96" s="157">
        <v>0</v>
      </c>
      <c r="O96" s="157">
        <f t="shared" si="4"/>
        <v>0</v>
      </c>
      <c r="P96" s="157">
        <v>0</v>
      </c>
      <c r="Q96" s="157">
        <f t="shared" si="5"/>
        <v>0</v>
      </c>
      <c r="R96" s="158"/>
      <c r="S96" s="158" t="s">
        <v>139</v>
      </c>
      <c r="T96" s="158" t="s">
        <v>139</v>
      </c>
      <c r="U96" s="158">
        <v>0.04</v>
      </c>
      <c r="V96" s="158">
        <f t="shared" si="6"/>
        <v>0.04</v>
      </c>
      <c r="W96" s="158"/>
      <c r="X96" s="158" t="s">
        <v>257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258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>
      <c r="A97" s="168">
        <v>44</v>
      </c>
      <c r="B97" s="169" t="s">
        <v>267</v>
      </c>
      <c r="C97" s="176" t="s">
        <v>268</v>
      </c>
      <c r="D97" s="170" t="s">
        <v>207</v>
      </c>
      <c r="E97" s="171">
        <v>14.57023</v>
      </c>
      <c r="F97" s="172"/>
      <c r="G97" s="173">
        <f t="shared" si="0"/>
        <v>0</v>
      </c>
      <c r="H97" s="159"/>
      <c r="I97" s="158">
        <f t="shared" si="1"/>
        <v>0</v>
      </c>
      <c r="J97" s="159"/>
      <c r="K97" s="158">
        <f t="shared" si="2"/>
        <v>0</v>
      </c>
      <c r="L97" s="158">
        <v>15</v>
      </c>
      <c r="M97" s="158">
        <f t="shared" si="3"/>
        <v>0</v>
      </c>
      <c r="N97" s="157">
        <v>0</v>
      </c>
      <c r="O97" s="157">
        <f t="shared" si="4"/>
        <v>0</v>
      </c>
      <c r="P97" s="157">
        <v>0</v>
      </c>
      <c r="Q97" s="157">
        <f t="shared" si="5"/>
        <v>0</v>
      </c>
      <c r="R97" s="158"/>
      <c r="S97" s="158" t="s">
        <v>139</v>
      </c>
      <c r="T97" s="158" t="s">
        <v>139</v>
      </c>
      <c r="U97" s="158">
        <v>0</v>
      </c>
      <c r="V97" s="158">
        <f t="shared" si="6"/>
        <v>0</v>
      </c>
      <c r="W97" s="158"/>
      <c r="X97" s="158" t="s">
        <v>257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258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>
      <c r="A98" s="168">
        <v>45</v>
      </c>
      <c r="B98" s="169" t="s">
        <v>269</v>
      </c>
      <c r="C98" s="176" t="s">
        <v>270</v>
      </c>
      <c r="D98" s="170" t="s">
        <v>207</v>
      </c>
      <c r="E98" s="171">
        <v>1.0407299999999999</v>
      </c>
      <c r="F98" s="172"/>
      <c r="G98" s="173">
        <f t="shared" si="0"/>
        <v>0</v>
      </c>
      <c r="H98" s="159"/>
      <c r="I98" s="158">
        <f t="shared" si="1"/>
        <v>0</v>
      </c>
      <c r="J98" s="159"/>
      <c r="K98" s="158">
        <f t="shared" si="2"/>
        <v>0</v>
      </c>
      <c r="L98" s="158">
        <v>15</v>
      </c>
      <c r="M98" s="158">
        <f t="shared" si="3"/>
        <v>0</v>
      </c>
      <c r="N98" s="157">
        <v>0</v>
      </c>
      <c r="O98" s="157">
        <f t="shared" si="4"/>
        <v>0</v>
      </c>
      <c r="P98" s="157">
        <v>0</v>
      </c>
      <c r="Q98" s="157">
        <f t="shared" si="5"/>
        <v>0</v>
      </c>
      <c r="R98" s="158"/>
      <c r="S98" s="158" t="s">
        <v>139</v>
      </c>
      <c r="T98" s="158" t="s">
        <v>139</v>
      </c>
      <c r="U98" s="158">
        <v>0.64</v>
      </c>
      <c r="V98" s="158">
        <f t="shared" si="6"/>
        <v>0.67</v>
      </c>
      <c r="W98" s="158"/>
      <c r="X98" s="158" t="s">
        <v>257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258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>
      <c r="A99" s="168">
        <v>46</v>
      </c>
      <c r="B99" s="169" t="s">
        <v>271</v>
      </c>
      <c r="C99" s="176" t="s">
        <v>272</v>
      </c>
      <c r="D99" s="170" t="s">
        <v>207</v>
      </c>
      <c r="E99" s="171">
        <v>1.0407299999999999</v>
      </c>
      <c r="F99" s="172"/>
      <c r="G99" s="173">
        <f t="shared" si="0"/>
        <v>0</v>
      </c>
      <c r="H99" s="159"/>
      <c r="I99" s="158">
        <f t="shared" si="1"/>
        <v>0</v>
      </c>
      <c r="J99" s="159"/>
      <c r="K99" s="158">
        <f t="shared" si="2"/>
        <v>0</v>
      </c>
      <c r="L99" s="158">
        <v>15</v>
      </c>
      <c r="M99" s="158">
        <f t="shared" si="3"/>
        <v>0</v>
      </c>
      <c r="N99" s="157">
        <v>0</v>
      </c>
      <c r="O99" s="157">
        <f t="shared" si="4"/>
        <v>0</v>
      </c>
      <c r="P99" s="157">
        <v>0</v>
      </c>
      <c r="Q99" s="157">
        <f t="shared" si="5"/>
        <v>0</v>
      </c>
      <c r="R99" s="158"/>
      <c r="S99" s="158" t="s">
        <v>139</v>
      </c>
      <c r="T99" s="158" t="s">
        <v>139</v>
      </c>
      <c r="U99" s="158">
        <v>6.0000000000000001E-3</v>
      </c>
      <c r="V99" s="158">
        <f t="shared" si="6"/>
        <v>0.01</v>
      </c>
      <c r="W99" s="158"/>
      <c r="X99" s="158" t="s">
        <v>257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258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ht="20.399999999999999" outlineLevel="1">
      <c r="A100" s="168">
        <v>47</v>
      </c>
      <c r="B100" s="169" t="s">
        <v>273</v>
      </c>
      <c r="C100" s="176" t="s">
        <v>274</v>
      </c>
      <c r="D100" s="170" t="s">
        <v>207</v>
      </c>
      <c r="E100" s="171">
        <v>3.2050000000000002E-2</v>
      </c>
      <c r="F100" s="172"/>
      <c r="G100" s="173">
        <f t="shared" si="0"/>
        <v>0</v>
      </c>
      <c r="H100" s="159"/>
      <c r="I100" s="158">
        <f t="shared" si="1"/>
        <v>0</v>
      </c>
      <c r="J100" s="159"/>
      <c r="K100" s="158">
        <f t="shared" si="2"/>
        <v>0</v>
      </c>
      <c r="L100" s="158">
        <v>15</v>
      </c>
      <c r="M100" s="158">
        <f t="shared" si="3"/>
        <v>0</v>
      </c>
      <c r="N100" s="157">
        <v>0</v>
      </c>
      <c r="O100" s="157">
        <f t="shared" si="4"/>
        <v>0</v>
      </c>
      <c r="P100" s="157">
        <v>0</v>
      </c>
      <c r="Q100" s="157">
        <f t="shared" si="5"/>
        <v>0</v>
      </c>
      <c r="R100" s="158"/>
      <c r="S100" s="158" t="s">
        <v>139</v>
      </c>
      <c r="T100" s="158" t="s">
        <v>139</v>
      </c>
      <c r="U100" s="158">
        <v>0</v>
      </c>
      <c r="V100" s="158">
        <f t="shared" si="6"/>
        <v>0</v>
      </c>
      <c r="W100" s="158"/>
      <c r="X100" s="158" t="s">
        <v>257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258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>
      <c r="A101" s="168">
        <v>48</v>
      </c>
      <c r="B101" s="169" t="s">
        <v>275</v>
      </c>
      <c r="C101" s="176" t="s">
        <v>276</v>
      </c>
      <c r="D101" s="170" t="s">
        <v>207</v>
      </c>
      <c r="E101" s="171">
        <v>0.11937</v>
      </c>
      <c r="F101" s="172"/>
      <c r="G101" s="173">
        <f t="shared" si="0"/>
        <v>0</v>
      </c>
      <c r="H101" s="159"/>
      <c r="I101" s="158">
        <f t="shared" si="1"/>
        <v>0</v>
      </c>
      <c r="J101" s="159"/>
      <c r="K101" s="158">
        <f t="shared" si="2"/>
        <v>0</v>
      </c>
      <c r="L101" s="158">
        <v>15</v>
      </c>
      <c r="M101" s="158">
        <f t="shared" si="3"/>
        <v>0</v>
      </c>
      <c r="N101" s="157">
        <v>0</v>
      </c>
      <c r="O101" s="157">
        <f t="shared" si="4"/>
        <v>0</v>
      </c>
      <c r="P101" s="157">
        <v>0</v>
      </c>
      <c r="Q101" s="157">
        <f t="shared" si="5"/>
        <v>0</v>
      </c>
      <c r="R101" s="158"/>
      <c r="S101" s="158" t="s">
        <v>129</v>
      </c>
      <c r="T101" s="158" t="s">
        <v>277</v>
      </c>
      <c r="U101" s="158">
        <v>0</v>
      </c>
      <c r="V101" s="158">
        <f t="shared" si="6"/>
        <v>0</v>
      </c>
      <c r="W101" s="158"/>
      <c r="X101" s="158" t="s">
        <v>257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258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20.399999999999999" outlineLevel="1">
      <c r="A102" s="168">
        <v>49</v>
      </c>
      <c r="B102" s="169" t="s">
        <v>278</v>
      </c>
      <c r="C102" s="176" t="s">
        <v>279</v>
      </c>
      <c r="D102" s="170" t="s">
        <v>207</v>
      </c>
      <c r="E102" s="171">
        <v>0.88929999999999998</v>
      </c>
      <c r="F102" s="172"/>
      <c r="G102" s="173">
        <f t="shared" si="0"/>
        <v>0</v>
      </c>
      <c r="H102" s="159"/>
      <c r="I102" s="158">
        <f t="shared" si="1"/>
        <v>0</v>
      </c>
      <c r="J102" s="159"/>
      <c r="K102" s="158">
        <f t="shared" si="2"/>
        <v>0</v>
      </c>
      <c r="L102" s="158">
        <v>15</v>
      </c>
      <c r="M102" s="158">
        <f t="shared" si="3"/>
        <v>0</v>
      </c>
      <c r="N102" s="157">
        <v>0</v>
      </c>
      <c r="O102" s="157">
        <f t="shared" si="4"/>
        <v>0</v>
      </c>
      <c r="P102" s="157">
        <v>0</v>
      </c>
      <c r="Q102" s="157">
        <f t="shared" si="5"/>
        <v>0</v>
      </c>
      <c r="R102" s="158"/>
      <c r="S102" s="158" t="s">
        <v>139</v>
      </c>
      <c r="T102" s="158" t="s">
        <v>139</v>
      </c>
      <c r="U102" s="158">
        <v>0</v>
      </c>
      <c r="V102" s="158">
        <f t="shared" si="6"/>
        <v>0</v>
      </c>
      <c r="W102" s="158"/>
      <c r="X102" s="158" t="s">
        <v>257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258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>
      <c r="A103" s="150" t="s">
        <v>124</v>
      </c>
      <c r="B103" s="151" t="s">
        <v>97</v>
      </c>
      <c r="C103" s="175" t="s">
        <v>29</v>
      </c>
      <c r="D103" s="164"/>
      <c r="E103" s="165"/>
      <c r="F103" s="166"/>
      <c r="G103" s="167">
        <f>SUMIF(AG104:AG110,"&lt;&gt;NOR",G104:G110)</f>
        <v>0</v>
      </c>
      <c r="H103" s="163"/>
      <c r="I103" s="163">
        <f>SUM(I104:I110)</f>
        <v>0</v>
      </c>
      <c r="J103" s="163"/>
      <c r="K103" s="163">
        <f>SUM(K104:K110)</f>
        <v>0</v>
      </c>
      <c r="L103" s="163"/>
      <c r="M103" s="163">
        <f>SUM(M104:M110)</f>
        <v>0</v>
      </c>
      <c r="N103" s="162"/>
      <c r="O103" s="162">
        <f>SUM(O104:O110)</f>
        <v>0</v>
      </c>
      <c r="P103" s="162"/>
      <c r="Q103" s="162">
        <f>SUM(Q104:Q110)</f>
        <v>0</v>
      </c>
      <c r="R103" s="163"/>
      <c r="S103" s="163"/>
      <c r="T103" s="163"/>
      <c r="U103" s="163"/>
      <c r="V103" s="163">
        <f>SUM(V104:V110)</f>
        <v>0</v>
      </c>
      <c r="W103" s="163"/>
      <c r="X103" s="163"/>
      <c r="AG103" t="s">
        <v>125</v>
      </c>
    </row>
    <row r="104" spans="1:60" outlineLevel="1">
      <c r="A104" s="168">
        <v>50</v>
      </c>
      <c r="B104" s="169" t="s">
        <v>280</v>
      </c>
      <c r="C104" s="176" t="s">
        <v>281</v>
      </c>
      <c r="D104" s="170" t="s">
        <v>282</v>
      </c>
      <c r="E104" s="171">
        <v>1</v>
      </c>
      <c r="F104" s="172"/>
      <c r="G104" s="173">
        <f t="shared" ref="G104:G110" si="7">ROUND(E104*F104,2)</f>
        <v>0</v>
      </c>
      <c r="H104" s="159"/>
      <c r="I104" s="158">
        <f t="shared" ref="I104:I110" si="8">ROUND(E104*H104,2)</f>
        <v>0</v>
      </c>
      <c r="J104" s="159"/>
      <c r="K104" s="158">
        <f t="shared" ref="K104:K110" si="9">ROUND(E104*J104,2)</f>
        <v>0</v>
      </c>
      <c r="L104" s="158">
        <v>15</v>
      </c>
      <c r="M104" s="158">
        <f t="shared" ref="M104:M110" si="10">G104*(1+L104/100)</f>
        <v>0</v>
      </c>
      <c r="N104" s="157">
        <v>0</v>
      </c>
      <c r="O104" s="157">
        <f t="shared" ref="O104:O110" si="11">ROUND(E104*N104,2)</f>
        <v>0</v>
      </c>
      <c r="P104" s="157">
        <v>0</v>
      </c>
      <c r="Q104" s="157">
        <f t="shared" ref="Q104:Q110" si="12">ROUND(E104*P104,2)</f>
        <v>0</v>
      </c>
      <c r="R104" s="158"/>
      <c r="S104" s="158" t="s">
        <v>129</v>
      </c>
      <c r="T104" s="158" t="s">
        <v>130</v>
      </c>
      <c r="U104" s="158">
        <v>0</v>
      </c>
      <c r="V104" s="158">
        <f t="shared" ref="V104:V110" si="13">ROUND(E104*U104,2)</f>
        <v>0</v>
      </c>
      <c r="W104" s="158"/>
      <c r="X104" s="158" t="s">
        <v>283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284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>
      <c r="A105" s="168">
        <v>51</v>
      </c>
      <c r="B105" s="169" t="s">
        <v>285</v>
      </c>
      <c r="C105" s="176" t="s">
        <v>286</v>
      </c>
      <c r="D105" s="170" t="s">
        <v>282</v>
      </c>
      <c r="E105" s="171">
        <v>0</v>
      </c>
      <c r="F105" s="172"/>
      <c r="G105" s="173">
        <f t="shared" si="7"/>
        <v>0</v>
      </c>
      <c r="H105" s="159"/>
      <c r="I105" s="158">
        <f t="shared" si="8"/>
        <v>0</v>
      </c>
      <c r="J105" s="159"/>
      <c r="K105" s="158">
        <f t="shared" si="9"/>
        <v>0</v>
      </c>
      <c r="L105" s="158">
        <v>15</v>
      </c>
      <c r="M105" s="158">
        <f t="shared" si="10"/>
        <v>0</v>
      </c>
      <c r="N105" s="157">
        <v>0</v>
      </c>
      <c r="O105" s="157">
        <f t="shared" si="11"/>
        <v>0</v>
      </c>
      <c r="P105" s="157">
        <v>0</v>
      </c>
      <c r="Q105" s="157">
        <f t="shared" si="12"/>
        <v>0</v>
      </c>
      <c r="R105" s="158"/>
      <c r="S105" s="158" t="s">
        <v>129</v>
      </c>
      <c r="T105" s="158" t="s">
        <v>130</v>
      </c>
      <c r="U105" s="158">
        <v>0</v>
      </c>
      <c r="V105" s="158">
        <f t="shared" si="13"/>
        <v>0</v>
      </c>
      <c r="W105" s="158"/>
      <c r="X105" s="158" t="s">
        <v>283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287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>
      <c r="A106" s="168">
        <v>52</v>
      </c>
      <c r="B106" s="169" t="s">
        <v>288</v>
      </c>
      <c r="C106" s="176" t="s">
        <v>289</v>
      </c>
      <c r="D106" s="170" t="s">
        <v>282</v>
      </c>
      <c r="E106" s="171">
        <v>0</v>
      </c>
      <c r="F106" s="172"/>
      <c r="G106" s="173">
        <f t="shared" si="7"/>
        <v>0</v>
      </c>
      <c r="H106" s="159"/>
      <c r="I106" s="158">
        <f t="shared" si="8"/>
        <v>0</v>
      </c>
      <c r="J106" s="159"/>
      <c r="K106" s="158">
        <f t="shared" si="9"/>
        <v>0</v>
      </c>
      <c r="L106" s="158">
        <v>15</v>
      </c>
      <c r="M106" s="158">
        <f t="shared" si="10"/>
        <v>0</v>
      </c>
      <c r="N106" s="157">
        <v>0</v>
      </c>
      <c r="O106" s="157">
        <f t="shared" si="11"/>
        <v>0</v>
      </c>
      <c r="P106" s="157">
        <v>0</v>
      </c>
      <c r="Q106" s="157">
        <f t="shared" si="12"/>
        <v>0</v>
      </c>
      <c r="R106" s="158"/>
      <c r="S106" s="158" t="s">
        <v>129</v>
      </c>
      <c r="T106" s="158" t="s">
        <v>130</v>
      </c>
      <c r="U106" s="158">
        <v>0</v>
      </c>
      <c r="V106" s="158">
        <f t="shared" si="13"/>
        <v>0</v>
      </c>
      <c r="W106" s="158"/>
      <c r="X106" s="158" t="s">
        <v>283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287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>
      <c r="A107" s="168">
        <v>53</v>
      </c>
      <c r="B107" s="169" t="s">
        <v>290</v>
      </c>
      <c r="C107" s="176" t="s">
        <v>291</v>
      </c>
      <c r="D107" s="170" t="s">
        <v>282</v>
      </c>
      <c r="E107" s="171">
        <v>1</v>
      </c>
      <c r="F107" s="172"/>
      <c r="G107" s="173">
        <f t="shared" si="7"/>
        <v>0</v>
      </c>
      <c r="H107" s="159"/>
      <c r="I107" s="158">
        <f t="shared" si="8"/>
        <v>0</v>
      </c>
      <c r="J107" s="159"/>
      <c r="K107" s="158">
        <f t="shared" si="9"/>
        <v>0</v>
      </c>
      <c r="L107" s="158">
        <v>15</v>
      </c>
      <c r="M107" s="158">
        <f t="shared" si="10"/>
        <v>0</v>
      </c>
      <c r="N107" s="157">
        <v>0</v>
      </c>
      <c r="O107" s="157">
        <f t="shared" si="11"/>
        <v>0</v>
      </c>
      <c r="P107" s="157">
        <v>0</v>
      </c>
      <c r="Q107" s="157">
        <f t="shared" si="12"/>
        <v>0</v>
      </c>
      <c r="R107" s="158"/>
      <c r="S107" s="158" t="s">
        <v>129</v>
      </c>
      <c r="T107" s="158" t="s">
        <v>130</v>
      </c>
      <c r="U107" s="158">
        <v>0</v>
      </c>
      <c r="V107" s="158">
        <f t="shared" si="13"/>
        <v>0</v>
      </c>
      <c r="W107" s="158"/>
      <c r="X107" s="158" t="s">
        <v>283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284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>
      <c r="A108" s="168">
        <v>54</v>
      </c>
      <c r="B108" s="169" t="s">
        <v>292</v>
      </c>
      <c r="C108" s="176" t="s">
        <v>293</v>
      </c>
      <c r="D108" s="170" t="s">
        <v>282</v>
      </c>
      <c r="E108" s="171">
        <v>1</v>
      </c>
      <c r="F108" s="172"/>
      <c r="G108" s="173">
        <f t="shared" si="7"/>
        <v>0</v>
      </c>
      <c r="H108" s="159"/>
      <c r="I108" s="158">
        <f t="shared" si="8"/>
        <v>0</v>
      </c>
      <c r="J108" s="159"/>
      <c r="K108" s="158">
        <f t="shared" si="9"/>
        <v>0</v>
      </c>
      <c r="L108" s="158">
        <v>15</v>
      </c>
      <c r="M108" s="158">
        <f t="shared" si="10"/>
        <v>0</v>
      </c>
      <c r="N108" s="157">
        <v>0</v>
      </c>
      <c r="O108" s="157">
        <f t="shared" si="11"/>
        <v>0</v>
      </c>
      <c r="P108" s="157">
        <v>0</v>
      </c>
      <c r="Q108" s="157">
        <f t="shared" si="12"/>
        <v>0</v>
      </c>
      <c r="R108" s="158"/>
      <c r="S108" s="158" t="s">
        <v>129</v>
      </c>
      <c r="T108" s="158" t="s">
        <v>130</v>
      </c>
      <c r="U108" s="158">
        <v>0</v>
      </c>
      <c r="V108" s="158">
        <f t="shared" si="13"/>
        <v>0</v>
      </c>
      <c r="W108" s="158"/>
      <c r="X108" s="158" t="s">
        <v>283</v>
      </c>
      <c r="Y108" s="147"/>
      <c r="Z108" s="147"/>
      <c r="AA108" s="147"/>
      <c r="AB108" s="147"/>
      <c r="AC108" s="147"/>
      <c r="AD108" s="147"/>
      <c r="AE108" s="147"/>
      <c r="AF108" s="147"/>
      <c r="AG108" s="147" t="s">
        <v>284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>
      <c r="A109" s="168">
        <v>55</v>
      </c>
      <c r="B109" s="169" t="s">
        <v>294</v>
      </c>
      <c r="C109" s="176" t="s">
        <v>295</v>
      </c>
      <c r="D109" s="170" t="s">
        <v>282</v>
      </c>
      <c r="E109" s="171">
        <v>0</v>
      </c>
      <c r="F109" s="172"/>
      <c r="G109" s="173">
        <f t="shared" si="7"/>
        <v>0</v>
      </c>
      <c r="H109" s="159"/>
      <c r="I109" s="158">
        <f t="shared" si="8"/>
        <v>0</v>
      </c>
      <c r="J109" s="159"/>
      <c r="K109" s="158">
        <f t="shared" si="9"/>
        <v>0</v>
      </c>
      <c r="L109" s="158">
        <v>15</v>
      </c>
      <c r="M109" s="158">
        <f t="shared" si="10"/>
        <v>0</v>
      </c>
      <c r="N109" s="157">
        <v>0</v>
      </c>
      <c r="O109" s="157">
        <f t="shared" si="11"/>
        <v>0</v>
      </c>
      <c r="P109" s="157">
        <v>0</v>
      </c>
      <c r="Q109" s="157">
        <f t="shared" si="12"/>
        <v>0</v>
      </c>
      <c r="R109" s="158"/>
      <c r="S109" s="158" t="s">
        <v>129</v>
      </c>
      <c r="T109" s="158" t="s">
        <v>130</v>
      </c>
      <c r="U109" s="158">
        <v>0</v>
      </c>
      <c r="V109" s="158">
        <f t="shared" si="13"/>
        <v>0</v>
      </c>
      <c r="W109" s="158"/>
      <c r="X109" s="158" t="s">
        <v>283</v>
      </c>
      <c r="Y109" s="147"/>
      <c r="Z109" s="147"/>
      <c r="AA109" s="147"/>
      <c r="AB109" s="147"/>
      <c r="AC109" s="147"/>
      <c r="AD109" s="147"/>
      <c r="AE109" s="147"/>
      <c r="AF109" s="147"/>
      <c r="AG109" s="147" t="s">
        <v>284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>
      <c r="A110" s="168">
        <v>56</v>
      </c>
      <c r="B110" s="169" t="s">
        <v>296</v>
      </c>
      <c r="C110" s="176" t="s">
        <v>297</v>
      </c>
      <c r="D110" s="170" t="s">
        <v>282</v>
      </c>
      <c r="E110" s="171">
        <v>1</v>
      </c>
      <c r="F110" s="172"/>
      <c r="G110" s="173">
        <f t="shared" si="7"/>
        <v>0</v>
      </c>
      <c r="H110" s="159"/>
      <c r="I110" s="158">
        <f t="shared" si="8"/>
        <v>0</v>
      </c>
      <c r="J110" s="159"/>
      <c r="K110" s="158">
        <f t="shared" si="9"/>
        <v>0</v>
      </c>
      <c r="L110" s="158">
        <v>15</v>
      </c>
      <c r="M110" s="158">
        <f t="shared" si="10"/>
        <v>0</v>
      </c>
      <c r="N110" s="157">
        <v>0</v>
      </c>
      <c r="O110" s="157">
        <f t="shared" si="11"/>
        <v>0</v>
      </c>
      <c r="P110" s="157">
        <v>0</v>
      </c>
      <c r="Q110" s="157">
        <f t="shared" si="12"/>
        <v>0</v>
      </c>
      <c r="R110" s="158"/>
      <c r="S110" s="158" t="s">
        <v>129</v>
      </c>
      <c r="T110" s="158" t="s">
        <v>130</v>
      </c>
      <c r="U110" s="158">
        <v>0</v>
      </c>
      <c r="V110" s="158">
        <f t="shared" si="13"/>
        <v>0</v>
      </c>
      <c r="W110" s="158"/>
      <c r="X110" s="158" t="s">
        <v>283</v>
      </c>
      <c r="Y110" s="147"/>
      <c r="Z110" s="147"/>
      <c r="AA110" s="147"/>
      <c r="AB110" s="147"/>
      <c r="AC110" s="147"/>
      <c r="AD110" s="147"/>
      <c r="AE110" s="147"/>
      <c r="AF110" s="147"/>
      <c r="AG110" s="147" t="s">
        <v>284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>
      <c r="A111" s="3"/>
      <c r="B111" s="4"/>
      <c r="C111" s="179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AE111">
        <v>15</v>
      </c>
      <c r="AF111">
        <v>21</v>
      </c>
      <c r="AG111" t="s">
        <v>111</v>
      </c>
    </row>
    <row r="112" spans="1:60">
      <c r="A112" s="150"/>
      <c r="B112" s="151" t="s">
        <v>31</v>
      </c>
      <c r="C112" s="175"/>
      <c r="D112" s="152"/>
      <c r="E112" s="153"/>
      <c r="F112" s="153"/>
      <c r="G112" s="167">
        <f>G8+G11+G35+G40+G49+G53+G55+G57+G66+G69+G73+G91+G103</f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AE112">
        <f>SUMIF(L7:L110,AE111,G7:G110)</f>
        <v>0</v>
      </c>
      <c r="AF112">
        <f>SUMIF(L7:L110,AF111,G7:G110)</f>
        <v>0</v>
      </c>
      <c r="AG112" t="s">
        <v>298</v>
      </c>
    </row>
    <row r="113" spans="1:33">
      <c r="A113" s="3"/>
      <c r="B113" s="4"/>
      <c r="C113" s="179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>
      <c r="A114" s="3"/>
      <c r="B114" s="4"/>
      <c r="C114" s="179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>
      <c r="A115" s="237" t="s">
        <v>299</v>
      </c>
      <c r="B115" s="237"/>
      <c r="C115" s="238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33">
      <c r="A116" s="239"/>
      <c r="B116" s="240"/>
      <c r="C116" s="241"/>
      <c r="D116" s="240"/>
      <c r="E116" s="240"/>
      <c r="F116" s="240"/>
      <c r="G116" s="24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AG116" t="s">
        <v>300</v>
      </c>
    </row>
    <row r="117" spans="1:33">
      <c r="A117" s="243"/>
      <c r="B117" s="244"/>
      <c r="C117" s="245"/>
      <c r="D117" s="244"/>
      <c r="E117" s="244"/>
      <c r="F117" s="244"/>
      <c r="G117" s="24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33">
      <c r="A118" s="243"/>
      <c r="B118" s="244"/>
      <c r="C118" s="245"/>
      <c r="D118" s="244"/>
      <c r="E118" s="244"/>
      <c r="F118" s="244"/>
      <c r="G118" s="24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33">
      <c r="A119" s="243"/>
      <c r="B119" s="244"/>
      <c r="C119" s="245"/>
      <c r="D119" s="244"/>
      <c r="E119" s="244"/>
      <c r="F119" s="244"/>
      <c r="G119" s="24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33">
      <c r="A120" s="247"/>
      <c r="B120" s="248"/>
      <c r="C120" s="249"/>
      <c r="D120" s="248"/>
      <c r="E120" s="248"/>
      <c r="F120" s="248"/>
      <c r="G120" s="25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33">
      <c r="A121" s="3"/>
      <c r="B121" s="4"/>
      <c r="C121" s="179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33">
      <c r="C122" s="180"/>
      <c r="D122" s="10"/>
      <c r="AG122" t="s">
        <v>301</v>
      </c>
    </row>
    <row r="123" spans="1:33">
      <c r="D123" s="10"/>
    </row>
    <row r="124" spans="1:33">
      <c r="D124" s="10"/>
    </row>
    <row r="125" spans="1:33">
      <c r="D125" s="10"/>
    </row>
    <row r="126" spans="1:33">
      <c r="D126" s="10"/>
    </row>
    <row r="127" spans="1:33">
      <c r="D127" s="10"/>
    </row>
    <row r="128" spans="1:33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6">
    <mergeCell ref="A115:C115"/>
    <mergeCell ref="A116:G120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portrait" r:id="rId1"/>
  <headerFooter alignWithMargins="0"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/>
  <cols>
    <col min="1" max="1" width="3.44140625" customWidth="1"/>
    <col min="2" max="2" width="12.5546875" style="122" customWidth="1"/>
    <col min="3" max="3" width="38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51" t="s">
        <v>7</v>
      </c>
      <c r="B1" s="251"/>
      <c r="C1" s="251"/>
      <c r="D1" s="251"/>
      <c r="E1" s="251"/>
      <c r="F1" s="251"/>
      <c r="G1" s="251"/>
      <c r="AG1" t="s">
        <v>99</v>
      </c>
    </row>
    <row r="2" spans="1:60" ht="24.9" customHeight="1">
      <c r="A2" s="140" t="s">
        <v>8</v>
      </c>
      <c r="B2" s="49" t="s">
        <v>44</v>
      </c>
      <c r="C2" s="252" t="s">
        <v>45</v>
      </c>
      <c r="D2" s="253"/>
      <c r="E2" s="253"/>
      <c r="F2" s="253"/>
      <c r="G2" s="254"/>
      <c r="AG2" t="s">
        <v>100</v>
      </c>
    </row>
    <row r="3" spans="1:60" ht="24.9" customHeight="1">
      <c r="A3" s="140" t="s">
        <v>9</v>
      </c>
      <c r="B3" s="49" t="s">
        <v>60</v>
      </c>
      <c r="C3" s="252" t="s">
        <v>61</v>
      </c>
      <c r="D3" s="253"/>
      <c r="E3" s="253"/>
      <c r="F3" s="253"/>
      <c r="G3" s="254"/>
      <c r="AC3" s="122" t="s">
        <v>100</v>
      </c>
      <c r="AG3" t="s">
        <v>101</v>
      </c>
    </row>
    <row r="4" spans="1:60" ht="24.9" customHeight="1">
      <c r="A4" s="141" t="s">
        <v>10</v>
      </c>
      <c r="B4" s="142" t="s">
        <v>44</v>
      </c>
      <c r="C4" s="255" t="s">
        <v>45</v>
      </c>
      <c r="D4" s="256"/>
      <c r="E4" s="256"/>
      <c r="F4" s="256"/>
      <c r="G4" s="257"/>
      <c r="AG4" t="s">
        <v>102</v>
      </c>
    </row>
    <row r="5" spans="1:60">
      <c r="D5" s="10"/>
    </row>
    <row r="6" spans="1:60" ht="39.6">
      <c r="A6" s="143" t="s">
        <v>103</v>
      </c>
      <c r="B6" s="145" t="s">
        <v>104</v>
      </c>
      <c r="C6" s="145" t="s">
        <v>105</v>
      </c>
      <c r="D6" s="144" t="s">
        <v>106</v>
      </c>
      <c r="E6" s="143" t="s">
        <v>107</v>
      </c>
      <c r="F6" s="143" t="s">
        <v>108</v>
      </c>
      <c r="G6" s="143" t="s">
        <v>31</v>
      </c>
      <c r="H6" s="146" t="s">
        <v>32</v>
      </c>
      <c r="I6" s="146" t="s">
        <v>109</v>
      </c>
      <c r="J6" s="146" t="s">
        <v>33</v>
      </c>
      <c r="K6" s="146" t="s">
        <v>110</v>
      </c>
      <c r="L6" s="146" t="s">
        <v>111</v>
      </c>
      <c r="M6" s="146" t="s">
        <v>112</v>
      </c>
      <c r="N6" s="146" t="s">
        <v>113</v>
      </c>
      <c r="O6" s="146" t="s">
        <v>114</v>
      </c>
      <c r="P6" s="146" t="s">
        <v>115</v>
      </c>
      <c r="Q6" s="146" t="s">
        <v>116</v>
      </c>
      <c r="R6" s="146" t="s">
        <v>117</v>
      </c>
      <c r="S6" s="146" t="s">
        <v>118</v>
      </c>
      <c r="T6" s="146" t="s">
        <v>119</v>
      </c>
      <c r="U6" s="146" t="s">
        <v>120</v>
      </c>
      <c r="V6" s="146" t="s">
        <v>121</v>
      </c>
      <c r="W6" s="146" t="s">
        <v>122</v>
      </c>
      <c r="X6" s="146" t="s">
        <v>123</v>
      </c>
    </row>
    <row r="7" spans="1:60" hidden="1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>
      <c r="A8" s="150" t="s">
        <v>124</v>
      </c>
      <c r="B8" s="151" t="s">
        <v>70</v>
      </c>
      <c r="C8" s="175" t="s">
        <v>71</v>
      </c>
      <c r="D8" s="164"/>
      <c r="E8" s="165"/>
      <c r="F8" s="166"/>
      <c r="G8" s="167">
        <f>SUMIF(AG9:AG10,"&lt;&gt;NOR",G9:G10)</f>
        <v>0</v>
      </c>
      <c r="H8" s="163"/>
      <c r="I8" s="163">
        <f>SUM(I9:I10)</f>
        <v>0</v>
      </c>
      <c r="J8" s="163"/>
      <c r="K8" s="163">
        <f>SUM(K9:K10)</f>
        <v>0</v>
      </c>
      <c r="L8" s="163"/>
      <c r="M8" s="163">
        <f>SUM(M9:M10)</f>
        <v>0</v>
      </c>
      <c r="N8" s="162"/>
      <c r="O8" s="162">
        <f>SUM(O9:O10)</f>
        <v>0</v>
      </c>
      <c r="P8" s="162"/>
      <c r="Q8" s="162">
        <f>SUM(Q9:Q10)</f>
        <v>0</v>
      </c>
      <c r="R8" s="163"/>
      <c r="S8" s="163"/>
      <c r="T8" s="163"/>
      <c r="U8" s="163"/>
      <c r="V8" s="163">
        <f>SUM(V9:V10)</f>
        <v>0</v>
      </c>
      <c r="W8" s="163"/>
      <c r="X8" s="163"/>
      <c r="AG8" t="s">
        <v>125</v>
      </c>
    </row>
    <row r="9" spans="1:60" outlineLevel="1">
      <c r="A9" s="168">
        <v>1</v>
      </c>
      <c r="B9" s="169" t="s">
        <v>126</v>
      </c>
      <c r="C9" s="176" t="s">
        <v>127</v>
      </c>
      <c r="D9" s="170" t="s">
        <v>128</v>
      </c>
      <c r="E9" s="171">
        <v>1</v>
      </c>
      <c r="F9" s="172"/>
      <c r="G9" s="173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15</v>
      </c>
      <c r="M9" s="158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8"/>
      <c r="S9" s="158" t="s">
        <v>129</v>
      </c>
      <c r="T9" s="158" t="s">
        <v>130</v>
      </c>
      <c r="U9" s="158">
        <v>0</v>
      </c>
      <c r="V9" s="158">
        <f>ROUND(E9*U9,2)</f>
        <v>0</v>
      </c>
      <c r="W9" s="158"/>
      <c r="X9" s="158" t="s">
        <v>131</v>
      </c>
      <c r="Y9" s="147"/>
      <c r="Z9" s="147"/>
      <c r="AA9" s="147"/>
      <c r="AB9" s="147"/>
      <c r="AC9" s="147"/>
      <c r="AD9" s="147"/>
      <c r="AE9" s="147"/>
      <c r="AF9" s="147"/>
      <c r="AG9" s="147" t="s">
        <v>132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>
      <c r="A10" s="168">
        <v>2</v>
      </c>
      <c r="B10" s="169" t="s">
        <v>133</v>
      </c>
      <c r="C10" s="176" t="s">
        <v>134</v>
      </c>
      <c r="D10" s="170" t="s">
        <v>128</v>
      </c>
      <c r="E10" s="171">
        <v>1</v>
      </c>
      <c r="F10" s="172"/>
      <c r="G10" s="173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15</v>
      </c>
      <c r="M10" s="158">
        <f>G10*(1+L10/100)</f>
        <v>0</v>
      </c>
      <c r="N10" s="157">
        <v>0</v>
      </c>
      <c r="O10" s="157">
        <f>ROUND(E10*N10,2)</f>
        <v>0</v>
      </c>
      <c r="P10" s="157">
        <v>0</v>
      </c>
      <c r="Q10" s="157">
        <f>ROUND(E10*P10,2)</f>
        <v>0</v>
      </c>
      <c r="R10" s="158"/>
      <c r="S10" s="158" t="s">
        <v>129</v>
      </c>
      <c r="T10" s="158" t="s">
        <v>130</v>
      </c>
      <c r="U10" s="158">
        <v>0</v>
      </c>
      <c r="V10" s="158">
        <f>ROUND(E10*U10,2)</f>
        <v>0</v>
      </c>
      <c r="W10" s="158"/>
      <c r="X10" s="158" t="s">
        <v>131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135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>
      <c r="A11" s="150" t="s">
        <v>124</v>
      </c>
      <c r="B11" s="151" t="s">
        <v>80</v>
      </c>
      <c r="C11" s="175" t="s">
        <v>81</v>
      </c>
      <c r="D11" s="164"/>
      <c r="E11" s="165"/>
      <c r="F11" s="166"/>
      <c r="G11" s="167">
        <f>SUMIF(AG12:AG34,"&lt;&gt;NOR",G12:G34)</f>
        <v>0</v>
      </c>
      <c r="H11" s="163"/>
      <c r="I11" s="163">
        <f>SUM(I12:I34)</f>
        <v>0</v>
      </c>
      <c r="J11" s="163"/>
      <c r="K11" s="163">
        <f>SUM(K12:K34)</f>
        <v>0</v>
      </c>
      <c r="L11" s="163"/>
      <c r="M11" s="163">
        <f>SUM(M12:M34)</f>
        <v>0</v>
      </c>
      <c r="N11" s="162"/>
      <c r="O11" s="162">
        <f>SUM(O12:O34)</f>
        <v>0.01</v>
      </c>
      <c r="P11" s="162"/>
      <c r="Q11" s="162">
        <f>SUM(Q12:Q34)</f>
        <v>1.03</v>
      </c>
      <c r="R11" s="163"/>
      <c r="S11" s="163"/>
      <c r="T11" s="163"/>
      <c r="U11" s="163"/>
      <c r="V11" s="163">
        <f>SUM(V12:V34)</f>
        <v>21.580000000000002</v>
      </c>
      <c r="W11" s="163"/>
      <c r="X11" s="163"/>
      <c r="AG11" t="s">
        <v>125</v>
      </c>
    </row>
    <row r="12" spans="1:60" ht="20.399999999999999" outlineLevel="1">
      <c r="A12" s="168">
        <v>3</v>
      </c>
      <c r="B12" s="169" t="s">
        <v>136</v>
      </c>
      <c r="C12" s="176" t="s">
        <v>137</v>
      </c>
      <c r="D12" s="170" t="s">
        <v>138</v>
      </c>
      <c r="E12" s="171">
        <v>3.2490000000000001</v>
      </c>
      <c r="F12" s="172"/>
      <c r="G12" s="173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15</v>
      </c>
      <c r="M12" s="158">
        <f>G12*(1+L12/100)</f>
        <v>0</v>
      </c>
      <c r="N12" s="157">
        <v>0</v>
      </c>
      <c r="O12" s="157">
        <f>ROUND(E12*N12,2)</f>
        <v>0</v>
      </c>
      <c r="P12" s="157">
        <v>0.02</v>
      </c>
      <c r="Q12" s="157">
        <f>ROUND(E12*P12,2)</f>
        <v>0.06</v>
      </c>
      <c r="R12" s="158"/>
      <c r="S12" s="158" t="s">
        <v>139</v>
      </c>
      <c r="T12" s="158" t="s">
        <v>139</v>
      </c>
      <c r="U12" s="158">
        <v>0.23</v>
      </c>
      <c r="V12" s="158">
        <f>ROUND(E12*U12,2)</f>
        <v>0.75</v>
      </c>
      <c r="W12" s="158"/>
      <c r="X12" s="158" t="s">
        <v>131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132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>
      <c r="A13" s="154"/>
      <c r="B13" s="155"/>
      <c r="C13" s="177" t="s">
        <v>399</v>
      </c>
      <c r="D13" s="160"/>
      <c r="E13" s="161">
        <v>3.2490000000000001</v>
      </c>
      <c r="F13" s="158"/>
      <c r="G13" s="158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47"/>
      <c r="Z13" s="147"/>
      <c r="AA13" s="147"/>
      <c r="AB13" s="147"/>
      <c r="AC13" s="147"/>
      <c r="AD13" s="147"/>
      <c r="AE13" s="147"/>
      <c r="AF13" s="147"/>
      <c r="AG13" s="147" t="s">
        <v>141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>
      <c r="A14" s="168">
        <v>4</v>
      </c>
      <c r="B14" s="169" t="s">
        <v>142</v>
      </c>
      <c r="C14" s="176" t="s">
        <v>143</v>
      </c>
      <c r="D14" s="170" t="s">
        <v>144</v>
      </c>
      <c r="E14" s="171">
        <v>3.42</v>
      </c>
      <c r="F14" s="172"/>
      <c r="G14" s="173">
        <f>ROUND(E14*F14,2)</f>
        <v>0</v>
      </c>
      <c r="H14" s="159"/>
      <c r="I14" s="158">
        <f>ROUND(E14*H14,2)</f>
        <v>0</v>
      </c>
      <c r="J14" s="159"/>
      <c r="K14" s="158">
        <f>ROUND(E14*J14,2)</f>
        <v>0</v>
      </c>
      <c r="L14" s="158">
        <v>15</v>
      </c>
      <c r="M14" s="158">
        <f>G14*(1+L14/100)</f>
        <v>0</v>
      </c>
      <c r="N14" s="157">
        <v>0</v>
      </c>
      <c r="O14" s="157">
        <f>ROUND(E14*N14,2)</f>
        <v>0</v>
      </c>
      <c r="P14" s="157">
        <v>4.0000000000000002E-4</v>
      </c>
      <c r="Q14" s="157">
        <f>ROUND(E14*P14,2)</f>
        <v>0</v>
      </c>
      <c r="R14" s="158"/>
      <c r="S14" s="158" t="s">
        <v>139</v>
      </c>
      <c r="T14" s="158" t="s">
        <v>139</v>
      </c>
      <c r="U14" s="158">
        <v>7.0000000000000007E-2</v>
      </c>
      <c r="V14" s="158">
        <f>ROUND(E14*U14,2)</f>
        <v>0.24</v>
      </c>
      <c r="W14" s="158"/>
      <c r="X14" s="158" t="s">
        <v>131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132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>
      <c r="A15" s="154"/>
      <c r="B15" s="155"/>
      <c r="C15" s="177" t="s">
        <v>400</v>
      </c>
      <c r="D15" s="160"/>
      <c r="E15" s="161">
        <v>3.42</v>
      </c>
      <c r="F15" s="158"/>
      <c r="G15" s="158"/>
      <c r="H15" s="158"/>
      <c r="I15" s="158"/>
      <c r="J15" s="158"/>
      <c r="K15" s="158"/>
      <c r="L15" s="158"/>
      <c r="M15" s="158"/>
      <c r="N15" s="157"/>
      <c r="O15" s="157"/>
      <c r="P15" s="157"/>
      <c r="Q15" s="157"/>
      <c r="R15" s="158"/>
      <c r="S15" s="158"/>
      <c r="T15" s="158"/>
      <c r="U15" s="158"/>
      <c r="V15" s="158"/>
      <c r="W15" s="158"/>
      <c r="X15" s="158"/>
      <c r="Y15" s="147"/>
      <c r="Z15" s="147"/>
      <c r="AA15" s="147"/>
      <c r="AB15" s="147"/>
      <c r="AC15" s="147"/>
      <c r="AD15" s="147"/>
      <c r="AE15" s="147"/>
      <c r="AF15" s="147"/>
      <c r="AG15" s="147" t="s">
        <v>141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0.399999999999999" outlineLevel="1">
      <c r="A16" s="168">
        <v>5</v>
      </c>
      <c r="B16" s="169" t="s">
        <v>146</v>
      </c>
      <c r="C16" s="176" t="s">
        <v>147</v>
      </c>
      <c r="D16" s="170" t="s">
        <v>138</v>
      </c>
      <c r="E16" s="171">
        <v>3.2490000000000001</v>
      </c>
      <c r="F16" s="172"/>
      <c r="G16" s="173">
        <f>ROUND(E16*F16,2)</f>
        <v>0</v>
      </c>
      <c r="H16" s="159"/>
      <c r="I16" s="158">
        <f>ROUND(E16*H16,2)</f>
        <v>0</v>
      </c>
      <c r="J16" s="159"/>
      <c r="K16" s="158">
        <f>ROUND(E16*J16,2)</f>
        <v>0</v>
      </c>
      <c r="L16" s="158">
        <v>15</v>
      </c>
      <c r="M16" s="158">
        <f>G16*(1+L16/100)</f>
        <v>0</v>
      </c>
      <c r="N16" s="157">
        <v>0</v>
      </c>
      <c r="O16" s="157">
        <f>ROUND(E16*N16,2)</f>
        <v>0</v>
      </c>
      <c r="P16" s="157">
        <v>1.8E-3</v>
      </c>
      <c r="Q16" s="157">
        <f>ROUND(E16*P16,2)</f>
        <v>0.01</v>
      </c>
      <c r="R16" s="158"/>
      <c r="S16" s="158" t="s">
        <v>129</v>
      </c>
      <c r="T16" s="158" t="s">
        <v>148</v>
      </c>
      <c r="U16" s="158">
        <v>0.16500000000000001</v>
      </c>
      <c r="V16" s="158">
        <f>ROUND(E16*U16,2)</f>
        <v>0.54</v>
      </c>
      <c r="W16" s="158"/>
      <c r="X16" s="158" t="s">
        <v>131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132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>
      <c r="A17" s="154"/>
      <c r="B17" s="155"/>
      <c r="C17" s="177" t="s">
        <v>401</v>
      </c>
      <c r="D17" s="160"/>
      <c r="E17" s="161">
        <v>3.2490000000000001</v>
      </c>
      <c r="F17" s="158"/>
      <c r="G17" s="158"/>
      <c r="H17" s="158"/>
      <c r="I17" s="158"/>
      <c r="J17" s="158"/>
      <c r="K17" s="158"/>
      <c r="L17" s="158"/>
      <c r="M17" s="158"/>
      <c r="N17" s="157"/>
      <c r="O17" s="157"/>
      <c r="P17" s="157"/>
      <c r="Q17" s="157"/>
      <c r="R17" s="158"/>
      <c r="S17" s="158"/>
      <c r="T17" s="158"/>
      <c r="U17" s="158"/>
      <c r="V17" s="158"/>
      <c r="W17" s="158"/>
      <c r="X17" s="158"/>
      <c r="Y17" s="147"/>
      <c r="Z17" s="147"/>
      <c r="AA17" s="147"/>
      <c r="AB17" s="147"/>
      <c r="AC17" s="147"/>
      <c r="AD17" s="147"/>
      <c r="AE17" s="147"/>
      <c r="AF17" s="147"/>
      <c r="AG17" s="147" t="s">
        <v>141</v>
      </c>
      <c r="AH17" s="147">
        <v>5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0.399999999999999" outlineLevel="1">
      <c r="A18" s="168">
        <v>6</v>
      </c>
      <c r="B18" s="169" t="s">
        <v>150</v>
      </c>
      <c r="C18" s="176" t="s">
        <v>151</v>
      </c>
      <c r="D18" s="170" t="s">
        <v>152</v>
      </c>
      <c r="E18" s="171">
        <v>0.32490000000000002</v>
      </c>
      <c r="F18" s="172"/>
      <c r="G18" s="173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15</v>
      </c>
      <c r="M18" s="158">
        <f>G18*(1+L18/100)</f>
        <v>0</v>
      </c>
      <c r="N18" s="157">
        <v>0</v>
      </c>
      <c r="O18" s="157">
        <f>ROUND(E18*N18,2)</f>
        <v>0</v>
      </c>
      <c r="P18" s="157">
        <v>2.2000000000000002</v>
      </c>
      <c r="Q18" s="157">
        <f>ROUND(E18*P18,2)</f>
        <v>0.71</v>
      </c>
      <c r="R18" s="158"/>
      <c r="S18" s="158" t="s">
        <v>139</v>
      </c>
      <c r="T18" s="158" t="s">
        <v>139</v>
      </c>
      <c r="U18" s="158">
        <v>12.56</v>
      </c>
      <c r="V18" s="158">
        <f>ROUND(E18*U18,2)</f>
        <v>4.08</v>
      </c>
      <c r="W18" s="158"/>
      <c r="X18" s="158" t="s">
        <v>131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132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>
      <c r="A19" s="154"/>
      <c r="B19" s="155"/>
      <c r="C19" s="177" t="s">
        <v>402</v>
      </c>
      <c r="D19" s="160"/>
      <c r="E19" s="161">
        <v>0.32490000000000002</v>
      </c>
      <c r="F19" s="158"/>
      <c r="G19" s="158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47"/>
      <c r="Z19" s="147"/>
      <c r="AA19" s="147"/>
      <c r="AB19" s="147"/>
      <c r="AC19" s="147"/>
      <c r="AD19" s="147"/>
      <c r="AE19" s="147"/>
      <c r="AF19" s="147"/>
      <c r="AG19" s="147" t="s">
        <v>141</v>
      </c>
      <c r="AH19" s="147">
        <v>5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>
      <c r="A20" s="168">
        <v>7</v>
      </c>
      <c r="B20" s="169" t="s">
        <v>154</v>
      </c>
      <c r="C20" s="176" t="s">
        <v>155</v>
      </c>
      <c r="D20" s="170" t="s">
        <v>138</v>
      </c>
      <c r="E20" s="171">
        <v>3.2490000000000001</v>
      </c>
      <c r="F20" s="172"/>
      <c r="G20" s="173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15</v>
      </c>
      <c r="M20" s="158">
        <f>G20*(1+L20/100)</f>
        <v>0</v>
      </c>
      <c r="N20" s="157">
        <v>0</v>
      </c>
      <c r="O20" s="157">
        <f>ROUND(E20*N20,2)</f>
        <v>0</v>
      </c>
      <c r="P20" s="157">
        <v>9.7400000000000004E-3</v>
      </c>
      <c r="Q20" s="157">
        <f>ROUND(E20*P20,2)</f>
        <v>0.03</v>
      </c>
      <c r="R20" s="158"/>
      <c r="S20" s="158" t="s">
        <v>139</v>
      </c>
      <c r="T20" s="158" t="s">
        <v>139</v>
      </c>
      <c r="U20" s="158">
        <v>4.3999999999999997E-2</v>
      </c>
      <c r="V20" s="158">
        <f>ROUND(E20*U20,2)</f>
        <v>0.14000000000000001</v>
      </c>
      <c r="W20" s="158"/>
      <c r="X20" s="158" t="s">
        <v>131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132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>
      <c r="A21" s="154"/>
      <c r="B21" s="155"/>
      <c r="C21" s="177" t="s">
        <v>401</v>
      </c>
      <c r="D21" s="160"/>
      <c r="E21" s="161">
        <v>3.2490000000000001</v>
      </c>
      <c r="F21" s="158"/>
      <c r="G21" s="158"/>
      <c r="H21" s="158"/>
      <c r="I21" s="158"/>
      <c r="J21" s="158"/>
      <c r="K21" s="158"/>
      <c r="L21" s="158"/>
      <c r="M21" s="158"/>
      <c r="N21" s="157"/>
      <c r="O21" s="157"/>
      <c r="P21" s="157"/>
      <c r="Q21" s="157"/>
      <c r="R21" s="158"/>
      <c r="S21" s="158"/>
      <c r="T21" s="158"/>
      <c r="U21" s="158"/>
      <c r="V21" s="158"/>
      <c r="W21" s="158"/>
      <c r="X21" s="158"/>
      <c r="Y21" s="147"/>
      <c r="Z21" s="147"/>
      <c r="AA21" s="147"/>
      <c r="AB21" s="147"/>
      <c r="AC21" s="147"/>
      <c r="AD21" s="147"/>
      <c r="AE21" s="147"/>
      <c r="AF21" s="147"/>
      <c r="AG21" s="147" t="s">
        <v>141</v>
      </c>
      <c r="AH21" s="147">
        <v>5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>
      <c r="A22" s="168">
        <v>8</v>
      </c>
      <c r="B22" s="169" t="s">
        <v>156</v>
      </c>
      <c r="C22" s="176" t="s">
        <v>157</v>
      </c>
      <c r="D22" s="170" t="s">
        <v>158</v>
      </c>
      <c r="E22" s="171">
        <v>14</v>
      </c>
      <c r="F22" s="172"/>
      <c r="G22" s="173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15</v>
      </c>
      <c r="M22" s="158">
        <f>G22*(1+L22/100)</f>
        <v>0</v>
      </c>
      <c r="N22" s="157">
        <v>0</v>
      </c>
      <c r="O22" s="157">
        <f>ROUND(E22*N22,2)</f>
        <v>0</v>
      </c>
      <c r="P22" s="157">
        <v>0</v>
      </c>
      <c r="Q22" s="157">
        <f>ROUND(E22*P22,2)</f>
        <v>0</v>
      </c>
      <c r="R22" s="158"/>
      <c r="S22" s="158" t="s">
        <v>139</v>
      </c>
      <c r="T22" s="158" t="s">
        <v>139</v>
      </c>
      <c r="U22" s="158">
        <v>0.29899999999999999</v>
      </c>
      <c r="V22" s="158">
        <f>ROUND(E22*U22,2)</f>
        <v>4.1900000000000004</v>
      </c>
      <c r="W22" s="158"/>
      <c r="X22" s="158" t="s">
        <v>131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132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>
      <c r="A23" s="154"/>
      <c r="B23" s="155"/>
      <c r="C23" s="177" t="s">
        <v>159</v>
      </c>
      <c r="D23" s="160"/>
      <c r="E23" s="161"/>
      <c r="F23" s="158"/>
      <c r="G23" s="158"/>
      <c r="H23" s="158"/>
      <c r="I23" s="158"/>
      <c r="J23" s="158"/>
      <c r="K23" s="158"/>
      <c r="L23" s="158"/>
      <c r="M23" s="158"/>
      <c r="N23" s="157"/>
      <c r="O23" s="157"/>
      <c r="P23" s="157"/>
      <c r="Q23" s="157"/>
      <c r="R23" s="158"/>
      <c r="S23" s="158"/>
      <c r="T23" s="158"/>
      <c r="U23" s="158"/>
      <c r="V23" s="158"/>
      <c r="W23" s="158"/>
      <c r="X23" s="158"/>
      <c r="Y23" s="147"/>
      <c r="Z23" s="147"/>
      <c r="AA23" s="147"/>
      <c r="AB23" s="147"/>
      <c r="AC23" s="147"/>
      <c r="AD23" s="147"/>
      <c r="AE23" s="147"/>
      <c r="AF23" s="147"/>
      <c r="AG23" s="147" t="s">
        <v>141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>
      <c r="A24" s="154"/>
      <c r="B24" s="155"/>
      <c r="C24" s="177" t="s">
        <v>380</v>
      </c>
      <c r="D24" s="160"/>
      <c r="E24" s="161">
        <v>10</v>
      </c>
      <c r="F24" s="158"/>
      <c r="G24" s="158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47"/>
      <c r="Z24" s="147"/>
      <c r="AA24" s="147"/>
      <c r="AB24" s="147"/>
      <c r="AC24" s="147"/>
      <c r="AD24" s="147"/>
      <c r="AE24" s="147"/>
      <c r="AF24" s="147"/>
      <c r="AG24" s="147" t="s">
        <v>141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>
      <c r="A25" s="154"/>
      <c r="B25" s="155"/>
      <c r="C25" s="177" t="s">
        <v>331</v>
      </c>
      <c r="D25" s="160"/>
      <c r="E25" s="161">
        <v>4</v>
      </c>
      <c r="F25" s="158"/>
      <c r="G25" s="158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47"/>
      <c r="Z25" s="147"/>
      <c r="AA25" s="147"/>
      <c r="AB25" s="147"/>
      <c r="AC25" s="147"/>
      <c r="AD25" s="147"/>
      <c r="AE25" s="147"/>
      <c r="AF25" s="147"/>
      <c r="AG25" s="147" t="s">
        <v>141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>
      <c r="A26" s="168">
        <v>9</v>
      </c>
      <c r="B26" s="169" t="s">
        <v>162</v>
      </c>
      <c r="C26" s="176" t="s">
        <v>163</v>
      </c>
      <c r="D26" s="170" t="s">
        <v>164</v>
      </c>
      <c r="E26" s="171">
        <v>106.4</v>
      </c>
      <c r="F26" s="172"/>
      <c r="G26" s="173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15</v>
      </c>
      <c r="M26" s="158">
        <f>G26*(1+L26/100)</f>
        <v>0</v>
      </c>
      <c r="N26" s="157">
        <v>6.0000000000000002E-5</v>
      </c>
      <c r="O26" s="157">
        <f>ROUND(E26*N26,2)</f>
        <v>0.01</v>
      </c>
      <c r="P26" s="157">
        <v>1E-3</v>
      </c>
      <c r="Q26" s="157">
        <f>ROUND(E26*P26,2)</f>
        <v>0.11</v>
      </c>
      <c r="R26" s="158"/>
      <c r="S26" s="158" t="s">
        <v>139</v>
      </c>
      <c r="T26" s="158" t="s">
        <v>139</v>
      </c>
      <c r="U26" s="158">
        <v>9.7000000000000003E-2</v>
      </c>
      <c r="V26" s="158">
        <f>ROUND(E26*U26,2)</f>
        <v>10.32</v>
      </c>
      <c r="W26" s="158"/>
      <c r="X26" s="158" t="s">
        <v>131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132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>
      <c r="A27" s="154"/>
      <c r="B27" s="155"/>
      <c r="C27" s="177" t="s">
        <v>403</v>
      </c>
      <c r="D27" s="160"/>
      <c r="E27" s="161">
        <v>106.4</v>
      </c>
      <c r="F27" s="158"/>
      <c r="G27" s="158"/>
      <c r="H27" s="158"/>
      <c r="I27" s="158"/>
      <c r="J27" s="158"/>
      <c r="K27" s="158"/>
      <c r="L27" s="158"/>
      <c r="M27" s="158"/>
      <c r="N27" s="157"/>
      <c r="O27" s="157"/>
      <c r="P27" s="157"/>
      <c r="Q27" s="157"/>
      <c r="R27" s="158"/>
      <c r="S27" s="158"/>
      <c r="T27" s="158"/>
      <c r="U27" s="158"/>
      <c r="V27" s="158"/>
      <c r="W27" s="158"/>
      <c r="X27" s="158"/>
      <c r="Y27" s="147"/>
      <c r="Z27" s="147"/>
      <c r="AA27" s="147"/>
      <c r="AB27" s="147"/>
      <c r="AC27" s="147"/>
      <c r="AD27" s="147"/>
      <c r="AE27" s="147"/>
      <c r="AF27" s="147"/>
      <c r="AG27" s="147" t="s">
        <v>141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>
      <c r="A28" s="168">
        <v>10</v>
      </c>
      <c r="B28" s="169" t="s">
        <v>166</v>
      </c>
      <c r="C28" s="176" t="s">
        <v>167</v>
      </c>
      <c r="D28" s="170" t="s">
        <v>144</v>
      </c>
      <c r="E28" s="171">
        <v>5.32</v>
      </c>
      <c r="F28" s="172"/>
      <c r="G28" s="173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15</v>
      </c>
      <c r="M28" s="158">
        <f>G28*(1+L28/100)</f>
        <v>0</v>
      </c>
      <c r="N28" s="157">
        <v>0</v>
      </c>
      <c r="O28" s="157">
        <f>ROUND(E28*N28,2)</f>
        <v>0</v>
      </c>
      <c r="P28" s="157">
        <v>2.3E-3</v>
      </c>
      <c r="Q28" s="157">
        <f>ROUND(E28*P28,2)</f>
        <v>0.01</v>
      </c>
      <c r="R28" s="158"/>
      <c r="S28" s="158" t="s">
        <v>139</v>
      </c>
      <c r="T28" s="158" t="s">
        <v>139</v>
      </c>
      <c r="U28" s="158">
        <v>0.10349999999999999</v>
      </c>
      <c r="V28" s="158">
        <f>ROUND(E28*U28,2)</f>
        <v>0.55000000000000004</v>
      </c>
      <c r="W28" s="158"/>
      <c r="X28" s="158" t="s">
        <v>131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132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>
      <c r="A29" s="154"/>
      <c r="B29" s="155"/>
      <c r="C29" s="177" t="s">
        <v>404</v>
      </c>
      <c r="D29" s="160"/>
      <c r="E29" s="161">
        <v>5.32</v>
      </c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47"/>
      <c r="Z29" s="147"/>
      <c r="AA29" s="147"/>
      <c r="AB29" s="147"/>
      <c r="AC29" s="147"/>
      <c r="AD29" s="147"/>
      <c r="AE29" s="147"/>
      <c r="AF29" s="147"/>
      <c r="AG29" s="147" t="s">
        <v>141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>
      <c r="A30" s="168">
        <v>11</v>
      </c>
      <c r="B30" s="169" t="s">
        <v>169</v>
      </c>
      <c r="C30" s="176" t="s">
        <v>170</v>
      </c>
      <c r="D30" s="170" t="s">
        <v>138</v>
      </c>
      <c r="E30" s="171">
        <v>4.3129999999999997</v>
      </c>
      <c r="F30" s="172"/>
      <c r="G30" s="173">
        <f>ROUND(E30*F30,2)</f>
        <v>0</v>
      </c>
      <c r="H30" s="159"/>
      <c r="I30" s="158">
        <f>ROUND(E30*H30,2)</f>
        <v>0</v>
      </c>
      <c r="J30" s="159"/>
      <c r="K30" s="158">
        <f>ROUND(E30*J30,2)</f>
        <v>0</v>
      </c>
      <c r="L30" s="158">
        <v>15</v>
      </c>
      <c r="M30" s="158">
        <f>G30*(1+L30/100)</f>
        <v>0</v>
      </c>
      <c r="N30" s="157">
        <v>0</v>
      </c>
      <c r="O30" s="157">
        <f>ROUND(E30*N30,2)</f>
        <v>0</v>
      </c>
      <c r="P30" s="157">
        <v>0.02</v>
      </c>
      <c r="Q30" s="157">
        <f>ROUND(E30*P30,2)</f>
        <v>0.09</v>
      </c>
      <c r="R30" s="158"/>
      <c r="S30" s="158" t="s">
        <v>129</v>
      </c>
      <c r="T30" s="158" t="s">
        <v>139</v>
      </c>
      <c r="U30" s="158">
        <v>0.17</v>
      </c>
      <c r="V30" s="158">
        <f>ROUND(E30*U30,2)</f>
        <v>0.73</v>
      </c>
      <c r="W30" s="158"/>
      <c r="X30" s="158" t="s">
        <v>131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132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>
      <c r="A31" s="154"/>
      <c r="B31" s="155"/>
      <c r="C31" s="177" t="s">
        <v>405</v>
      </c>
      <c r="D31" s="160"/>
      <c r="E31" s="161">
        <v>3.2490000000000001</v>
      </c>
      <c r="F31" s="158"/>
      <c r="G31" s="158"/>
      <c r="H31" s="158"/>
      <c r="I31" s="158"/>
      <c r="J31" s="158"/>
      <c r="K31" s="158"/>
      <c r="L31" s="158"/>
      <c r="M31" s="158"/>
      <c r="N31" s="157"/>
      <c r="O31" s="157"/>
      <c r="P31" s="157"/>
      <c r="Q31" s="157"/>
      <c r="R31" s="158"/>
      <c r="S31" s="158"/>
      <c r="T31" s="158"/>
      <c r="U31" s="158"/>
      <c r="V31" s="158"/>
      <c r="W31" s="158"/>
      <c r="X31" s="158"/>
      <c r="Y31" s="147"/>
      <c r="Z31" s="147"/>
      <c r="AA31" s="147"/>
      <c r="AB31" s="147"/>
      <c r="AC31" s="147"/>
      <c r="AD31" s="147"/>
      <c r="AE31" s="147"/>
      <c r="AF31" s="147"/>
      <c r="AG31" s="147" t="s">
        <v>141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>
      <c r="A32" s="154"/>
      <c r="B32" s="155"/>
      <c r="C32" s="177" t="s">
        <v>406</v>
      </c>
      <c r="D32" s="160"/>
      <c r="E32" s="161">
        <v>1.0640000000000001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7"/>
      <c r="Z32" s="147"/>
      <c r="AA32" s="147"/>
      <c r="AB32" s="147"/>
      <c r="AC32" s="147"/>
      <c r="AD32" s="147"/>
      <c r="AE32" s="147"/>
      <c r="AF32" s="147"/>
      <c r="AG32" s="147" t="s">
        <v>141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>
      <c r="A33" s="168">
        <v>12</v>
      </c>
      <c r="B33" s="169" t="s">
        <v>173</v>
      </c>
      <c r="C33" s="176" t="s">
        <v>174</v>
      </c>
      <c r="D33" s="170" t="s">
        <v>138</v>
      </c>
      <c r="E33" s="171">
        <v>0.72</v>
      </c>
      <c r="F33" s="172"/>
      <c r="G33" s="173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15</v>
      </c>
      <c r="M33" s="158">
        <f>G33*(1+L33/100)</f>
        <v>0</v>
      </c>
      <c r="N33" s="157">
        <v>0</v>
      </c>
      <c r="O33" s="157">
        <f>ROUND(E33*N33,2)</f>
        <v>0</v>
      </c>
      <c r="P33" s="157">
        <v>1.6E-2</v>
      </c>
      <c r="Q33" s="157">
        <f>ROUND(E33*P33,2)</f>
        <v>0.01</v>
      </c>
      <c r="R33" s="158"/>
      <c r="S33" s="158" t="s">
        <v>139</v>
      </c>
      <c r="T33" s="158" t="s">
        <v>139</v>
      </c>
      <c r="U33" s="158">
        <v>0.06</v>
      </c>
      <c r="V33" s="158">
        <f>ROUND(E33*U33,2)</f>
        <v>0.04</v>
      </c>
      <c r="W33" s="158"/>
      <c r="X33" s="158" t="s">
        <v>131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132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>
      <c r="A34" s="154"/>
      <c r="B34" s="155"/>
      <c r="C34" s="177" t="s">
        <v>336</v>
      </c>
      <c r="D34" s="160"/>
      <c r="E34" s="161">
        <v>0.72</v>
      </c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7"/>
      <c r="Q34" s="157"/>
      <c r="R34" s="158"/>
      <c r="S34" s="158"/>
      <c r="T34" s="158"/>
      <c r="U34" s="158"/>
      <c r="V34" s="158"/>
      <c r="W34" s="158"/>
      <c r="X34" s="158"/>
      <c r="Y34" s="147"/>
      <c r="Z34" s="147"/>
      <c r="AA34" s="147"/>
      <c r="AB34" s="147"/>
      <c r="AC34" s="147"/>
      <c r="AD34" s="147"/>
      <c r="AE34" s="147"/>
      <c r="AF34" s="147"/>
      <c r="AG34" s="147" t="s">
        <v>141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>
      <c r="A35" s="150" t="s">
        <v>124</v>
      </c>
      <c r="B35" s="151" t="s">
        <v>72</v>
      </c>
      <c r="C35" s="175" t="s">
        <v>73</v>
      </c>
      <c r="D35" s="164"/>
      <c r="E35" s="165"/>
      <c r="F35" s="166"/>
      <c r="G35" s="167">
        <f>SUMIF(AG36:AG39,"&lt;&gt;NOR",G36:G39)</f>
        <v>0</v>
      </c>
      <c r="H35" s="163"/>
      <c r="I35" s="163">
        <f>SUM(I36:I39)</f>
        <v>0</v>
      </c>
      <c r="J35" s="163"/>
      <c r="K35" s="163">
        <f>SUM(K36:K39)</f>
        <v>0</v>
      </c>
      <c r="L35" s="163"/>
      <c r="M35" s="163">
        <f>SUM(M36:M39)</f>
        <v>0</v>
      </c>
      <c r="N35" s="162"/>
      <c r="O35" s="162">
        <f>SUM(O36:O39)</f>
        <v>0.12000000000000001</v>
      </c>
      <c r="P35" s="162"/>
      <c r="Q35" s="162">
        <f>SUM(Q36:Q39)</f>
        <v>0</v>
      </c>
      <c r="R35" s="163"/>
      <c r="S35" s="163"/>
      <c r="T35" s="163"/>
      <c r="U35" s="163"/>
      <c r="V35" s="163">
        <f>SUM(V36:V39)</f>
        <v>4.09</v>
      </c>
      <c r="W35" s="163"/>
      <c r="X35" s="163"/>
      <c r="AG35" t="s">
        <v>125</v>
      </c>
    </row>
    <row r="36" spans="1:60" outlineLevel="1">
      <c r="A36" s="168">
        <v>13</v>
      </c>
      <c r="B36" s="169" t="s">
        <v>176</v>
      </c>
      <c r="C36" s="176" t="s">
        <v>177</v>
      </c>
      <c r="D36" s="170" t="s">
        <v>138</v>
      </c>
      <c r="E36" s="171">
        <v>4.3129999999999997</v>
      </c>
      <c r="F36" s="172"/>
      <c r="G36" s="173">
        <f>ROUND(E36*F36,2)</f>
        <v>0</v>
      </c>
      <c r="H36" s="159"/>
      <c r="I36" s="158">
        <f>ROUND(E36*H36,2)</f>
        <v>0</v>
      </c>
      <c r="J36" s="159"/>
      <c r="K36" s="158">
        <f>ROUND(E36*J36,2)</f>
        <v>0</v>
      </c>
      <c r="L36" s="158">
        <v>15</v>
      </c>
      <c r="M36" s="158">
        <f>G36*(1+L36/100)</f>
        <v>0</v>
      </c>
      <c r="N36" s="157">
        <v>2.366E-2</v>
      </c>
      <c r="O36" s="157">
        <f>ROUND(E36*N36,2)</f>
        <v>0.1</v>
      </c>
      <c r="P36" s="157">
        <v>0</v>
      </c>
      <c r="Q36" s="157">
        <f>ROUND(E36*P36,2)</f>
        <v>0</v>
      </c>
      <c r="R36" s="158"/>
      <c r="S36" s="158" t="s">
        <v>139</v>
      </c>
      <c r="T36" s="158" t="s">
        <v>139</v>
      </c>
      <c r="U36" s="158">
        <v>0.85426999999999997</v>
      </c>
      <c r="V36" s="158">
        <f>ROUND(E36*U36,2)</f>
        <v>3.68</v>
      </c>
      <c r="W36" s="158"/>
      <c r="X36" s="158" t="s">
        <v>131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132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>
      <c r="A37" s="154"/>
      <c r="B37" s="155"/>
      <c r="C37" s="177" t="s">
        <v>407</v>
      </c>
      <c r="D37" s="160"/>
      <c r="E37" s="161">
        <v>4.3129999999999997</v>
      </c>
      <c r="F37" s="158"/>
      <c r="G37" s="158"/>
      <c r="H37" s="158"/>
      <c r="I37" s="158"/>
      <c r="J37" s="158"/>
      <c r="K37" s="158"/>
      <c r="L37" s="158"/>
      <c r="M37" s="158"/>
      <c r="N37" s="157"/>
      <c r="O37" s="157"/>
      <c r="P37" s="157"/>
      <c r="Q37" s="157"/>
      <c r="R37" s="158"/>
      <c r="S37" s="158"/>
      <c r="T37" s="158"/>
      <c r="U37" s="158"/>
      <c r="V37" s="158"/>
      <c r="W37" s="158"/>
      <c r="X37" s="158"/>
      <c r="Y37" s="147"/>
      <c r="Z37" s="147"/>
      <c r="AA37" s="147"/>
      <c r="AB37" s="147"/>
      <c r="AC37" s="147"/>
      <c r="AD37" s="147"/>
      <c r="AE37" s="147"/>
      <c r="AF37" s="147"/>
      <c r="AG37" s="147" t="s">
        <v>141</v>
      </c>
      <c r="AH37" s="147">
        <v>5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>
      <c r="A38" s="168">
        <v>14</v>
      </c>
      <c r="B38" s="169" t="s">
        <v>179</v>
      </c>
      <c r="C38" s="176" t="s">
        <v>180</v>
      </c>
      <c r="D38" s="170" t="s">
        <v>138</v>
      </c>
      <c r="E38" s="171">
        <v>0.72</v>
      </c>
      <c r="F38" s="172"/>
      <c r="G38" s="173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15</v>
      </c>
      <c r="M38" s="158">
        <f>G38*(1+L38/100)</f>
        <v>0</v>
      </c>
      <c r="N38" s="157">
        <v>2.3210000000000001E-2</v>
      </c>
      <c r="O38" s="157">
        <f>ROUND(E38*N38,2)</f>
        <v>0.02</v>
      </c>
      <c r="P38" s="157">
        <v>0</v>
      </c>
      <c r="Q38" s="157">
        <f>ROUND(E38*P38,2)</f>
        <v>0</v>
      </c>
      <c r="R38" s="158"/>
      <c r="S38" s="158" t="s">
        <v>139</v>
      </c>
      <c r="T38" s="158" t="s">
        <v>139</v>
      </c>
      <c r="U38" s="158">
        <v>0.56884000000000001</v>
      </c>
      <c r="V38" s="158">
        <f>ROUND(E38*U38,2)</f>
        <v>0.41</v>
      </c>
      <c r="W38" s="158"/>
      <c r="X38" s="158" t="s">
        <v>131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132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>
      <c r="A39" s="154"/>
      <c r="B39" s="155"/>
      <c r="C39" s="177" t="s">
        <v>338</v>
      </c>
      <c r="D39" s="160"/>
      <c r="E39" s="161">
        <v>0.72</v>
      </c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47"/>
      <c r="Z39" s="147"/>
      <c r="AA39" s="147"/>
      <c r="AB39" s="147"/>
      <c r="AC39" s="147"/>
      <c r="AD39" s="147"/>
      <c r="AE39" s="147"/>
      <c r="AF39" s="147"/>
      <c r="AG39" s="147" t="s">
        <v>141</v>
      </c>
      <c r="AH39" s="147">
        <v>5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>
      <c r="A40" s="150" t="s">
        <v>124</v>
      </c>
      <c r="B40" s="151" t="s">
        <v>74</v>
      </c>
      <c r="C40" s="175" t="s">
        <v>75</v>
      </c>
      <c r="D40" s="164"/>
      <c r="E40" s="165"/>
      <c r="F40" s="166"/>
      <c r="G40" s="167">
        <f>SUMIF(AG41:AG48,"&lt;&gt;NOR",G41:G48)</f>
        <v>0</v>
      </c>
      <c r="H40" s="163"/>
      <c r="I40" s="163">
        <f>SUM(I41:I48)</f>
        <v>0</v>
      </c>
      <c r="J40" s="163"/>
      <c r="K40" s="163">
        <f>SUM(K41:K48)</f>
        <v>0</v>
      </c>
      <c r="L40" s="163"/>
      <c r="M40" s="163">
        <f>SUM(M41:M48)</f>
        <v>0</v>
      </c>
      <c r="N40" s="162"/>
      <c r="O40" s="162">
        <f>SUM(O41:O48)</f>
        <v>0.72000000000000008</v>
      </c>
      <c r="P40" s="162"/>
      <c r="Q40" s="162">
        <f>SUM(Q41:Q48)</f>
        <v>0</v>
      </c>
      <c r="R40" s="163"/>
      <c r="S40" s="163"/>
      <c r="T40" s="163"/>
      <c r="U40" s="163"/>
      <c r="V40" s="163">
        <f>SUM(V41:V48)</f>
        <v>3.4999999999999996</v>
      </c>
      <c r="W40" s="163"/>
      <c r="X40" s="163"/>
      <c r="AG40" t="s">
        <v>125</v>
      </c>
    </row>
    <row r="41" spans="1:60" outlineLevel="1">
      <c r="A41" s="168">
        <v>15</v>
      </c>
      <c r="B41" s="169" t="s">
        <v>182</v>
      </c>
      <c r="C41" s="176" t="s">
        <v>183</v>
      </c>
      <c r="D41" s="170" t="s">
        <v>138</v>
      </c>
      <c r="E41" s="171">
        <v>3.2490000000000001</v>
      </c>
      <c r="F41" s="172"/>
      <c r="G41" s="173">
        <f>ROUND(E41*F41,2)</f>
        <v>0</v>
      </c>
      <c r="H41" s="159"/>
      <c r="I41" s="158">
        <f>ROUND(E41*H41,2)</f>
        <v>0</v>
      </c>
      <c r="J41" s="159"/>
      <c r="K41" s="158">
        <f>ROUND(E41*J41,2)</f>
        <v>0</v>
      </c>
      <c r="L41" s="158">
        <v>15</v>
      </c>
      <c r="M41" s="158">
        <f>G41*(1+L41/100)</f>
        <v>0</v>
      </c>
      <c r="N41" s="157">
        <v>1.094E-2</v>
      </c>
      <c r="O41" s="157">
        <f>ROUND(E41*N41,2)</f>
        <v>0.04</v>
      </c>
      <c r="P41" s="157">
        <v>0</v>
      </c>
      <c r="Q41" s="157">
        <f>ROUND(E41*P41,2)</f>
        <v>0</v>
      </c>
      <c r="R41" s="158"/>
      <c r="S41" s="158" t="s">
        <v>139</v>
      </c>
      <c r="T41" s="158" t="s">
        <v>139</v>
      </c>
      <c r="U41" s="158">
        <v>0.45</v>
      </c>
      <c r="V41" s="158">
        <f>ROUND(E41*U41,2)</f>
        <v>1.46</v>
      </c>
      <c r="W41" s="158"/>
      <c r="X41" s="158" t="s">
        <v>131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132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>
      <c r="A42" s="154"/>
      <c r="B42" s="155"/>
      <c r="C42" s="177" t="s">
        <v>401</v>
      </c>
      <c r="D42" s="160"/>
      <c r="E42" s="161">
        <v>3.2490000000000001</v>
      </c>
      <c r="F42" s="158"/>
      <c r="G42" s="158"/>
      <c r="H42" s="158"/>
      <c r="I42" s="158"/>
      <c r="J42" s="158"/>
      <c r="K42" s="158"/>
      <c r="L42" s="158"/>
      <c r="M42" s="158"/>
      <c r="N42" s="157"/>
      <c r="O42" s="157"/>
      <c r="P42" s="157"/>
      <c r="Q42" s="157"/>
      <c r="R42" s="158"/>
      <c r="S42" s="158"/>
      <c r="T42" s="158"/>
      <c r="U42" s="158"/>
      <c r="V42" s="158"/>
      <c r="W42" s="158"/>
      <c r="X42" s="158"/>
      <c r="Y42" s="147"/>
      <c r="Z42" s="147"/>
      <c r="AA42" s="147"/>
      <c r="AB42" s="147"/>
      <c r="AC42" s="147"/>
      <c r="AD42" s="147"/>
      <c r="AE42" s="147"/>
      <c r="AF42" s="147"/>
      <c r="AG42" s="147" t="s">
        <v>141</v>
      </c>
      <c r="AH42" s="147">
        <v>5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>
      <c r="A43" s="168">
        <v>16</v>
      </c>
      <c r="B43" s="169" t="s">
        <v>184</v>
      </c>
      <c r="C43" s="176" t="s">
        <v>185</v>
      </c>
      <c r="D43" s="170" t="s">
        <v>138</v>
      </c>
      <c r="E43" s="171">
        <v>3.2490000000000001</v>
      </c>
      <c r="F43" s="172"/>
      <c r="G43" s="173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15</v>
      </c>
      <c r="M43" s="158">
        <f>G43*(1+L43/100)</f>
        <v>0</v>
      </c>
      <c r="N43" s="157">
        <v>0.20200000000000001</v>
      </c>
      <c r="O43" s="157">
        <f>ROUND(E43*N43,2)</f>
        <v>0.66</v>
      </c>
      <c r="P43" s="157">
        <v>0</v>
      </c>
      <c r="Q43" s="157">
        <f>ROUND(E43*P43,2)</f>
        <v>0</v>
      </c>
      <c r="R43" s="158"/>
      <c r="S43" s="158" t="s">
        <v>139</v>
      </c>
      <c r="T43" s="158" t="s">
        <v>139</v>
      </c>
      <c r="U43" s="158">
        <v>0.42914999999999998</v>
      </c>
      <c r="V43" s="158">
        <f>ROUND(E43*U43,2)</f>
        <v>1.39</v>
      </c>
      <c r="W43" s="158"/>
      <c r="X43" s="158" t="s">
        <v>186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187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>
      <c r="A44" s="154"/>
      <c r="B44" s="155"/>
      <c r="C44" s="177" t="s">
        <v>408</v>
      </c>
      <c r="D44" s="160"/>
      <c r="E44" s="161">
        <v>3.2490000000000001</v>
      </c>
      <c r="F44" s="158"/>
      <c r="G44" s="158"/>
      <c r="H44" s="158"/>
      <c r="I44" s="158"/>
      <c r="J44" s="158"/>
      <c r="K44" s="158"/>
      <c r="L44" s="158"/>
      <c r="M44" s="158"/>
      <c r="N44" s="157"/>
      <c r="O44" s="157"/>
      <c r="P44" s="157"/>
      <c r="Q44" s="157"/>
      <c r="R44" s="158"/>
      <c r="S44" s="158"/>
      <c r="T44" s="158"/>
      <c r="U44" s="158"/>
      <c r="V44" s="158"/>
      <c r="W44" s="158"/>
      <c r="X44" s="158"/>
      <c r="Y44" s="147"/>
      <c r="Z44" s="147"/>
      <c r="AA44" s="147"/>
      <c r="AB44" s="147"/>
      <c r="AC44" s="147"/>
      <c r="AD44" s="147"/>
      <c r="AE44" s="147"/>
      <c r="AF44" s="147"/>
      <c r="AG44" s="147" t="s">
        <v>141</v>
      </c>
      <c r="AH44" s="147">
        <v>5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>
      <c r="A45" s="168">
        <v>17</v>
      </c>
      <c r="B45" s="169" t="s">
        <v>189</v>
      </c>
      <c r="C45" s="176" t="s">
        <v>190</v>
      </c>
      <c r="D45" s="170" t="s">
        <v>144</v>
      </c>
      <c r="E45" s="171">
        <v>0.58520000000000005</v>
      </c>
      <c r="F45" s="172"/>
      <c r="G45" s="173">
        <f>ROUND(E45*F45,2)</f>
        <v>0</v>
      </c>
      <c r="H45" s="159"/>
      <c r="I45" s="158">
        <f>ROUND(E45*H45,2)</f>
        <v>0</v>
      </c>
      <c r="J45" s="159"/>
      <c r="K45" s="158">
        <f>ROUND(E45*J45,2)</f>
        <v>0</v>
      </c>
      <c r="L45" s="158">
        <v>15</v>
      </c>
      <c r="M45" s="158">
        <f>G45*(1+L45/100)</f>
        <v>0</v>
      </c>
      <c r="N45" s="157">
        <v>3.0470000000000001E-2</v>
      </c>
      <c r="O45" s="157">
        <f>ROUND(E45*N45,2)</f>
        <v>0.02</v>
      </c>
      <c r="P45" s="157">
        <v>0</v>
      </c>
      <c r="Q45" s="157">
        <f>ROUND(E45*P45,2)</f>
        <v>0</v>
      </c>
      <c r="R45" s="158"/>
      <c r="S45" s="158" t="s">
        <v>139</v>
      </c>
      <c r="T45" s="158" t="s">
        <v>139</v>
      </c>
      <c r="U45" s="158">
        <v>0.87</v>
      </c>
      <c r="V45" s="158">
        <f>ROUND(E45*U45,2)</f>
        <v>0.51</v>
      </c>
      <c r="W45" s="158"/>
      <c r="X45" s="158" t="s">
        <v>131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132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>
      <c r="A46" s="154"/>
      <c r="B46" s="155"/>
      <c r="C46" s="177" t="s">
        <v>409</v>
      </c>
      <c r="D46" s="160"/>
      <c r="E46" s="161">
        <v>0.58520000000000005</v>
      </c>
      <c r="F46" s="158"/>
      <c r="G46" s="158"/>
      <c r="H46" s="158"/>
      <c r="I46" s="158"/>
      <c r="J46" s="158"/>
      <c r="K46" s="158"/>
      <c r="L46" s="158"/>
      <c r="M46" s="158"/>
      <c r="N46" s="157"/>
      <c r="O46" s="157"/>
      <c r="P46" s="157"/>
      <c r="Q46" s="157"/>
      <c r="R46" s="158"/>
      <c r="S46" s="158"/>
      <c r="T46" s="158"/>
      <c r="U46" s="158"/>
      <c r="V46" s="158"/>
      <c r="W46" s="158"/>
      <c r="X46" s="158"/>
      <c r="Y46" s="147"/>
      <c r="Z46" s="147"/>
      <c r="AA46" s="147"/>
      <c r="AB46" s="147"/>
      <c r="AC46" s="147"/>
      <c r="AD46" s="147"/>
      <c r="AE46" s="147"/>
      <c r="AF46" s="147"/>
      <c r="AG46" s="147" t="s">
        <v>141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>
      <c r="A47" s="168">
        <v>18</v>
      </c>
      <c r="B47" s="169" t="s">
        <v>192</v>
      </c>
      <c r="C47" s="176" t="s">
        <v>193</v>
      </c>
      <c r="D47" s="170" t="s">
        <v>144</v>
      </c>
      <c r="E47" s="171">
        <v>0.58520000000000005</v>
      </c>
      <c r="F47" s="172"/>
      <c r="G47" s="173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15</v>
      </c>
      <c r="M47" s="158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8"/>
      <c r="S47" s="158" t="s">
        <v>139</v>
      </c>
      <c r="T47" s="158" t="s">
        <v>139</v>
      </c>
      <c r="U47" s="158">
        <v>0.23200000000000001</v>
      </c>
      <c r="V47" s="158">
        <f>ROUND(E47*U47,2)</f>
        <v>0.14000000000000001</v>
      </c>
      <c r="W47" s="158"/>
      <c r="X47" s="158" t="s">
        <v>131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132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>
      <c r="A48" s="154"/>
      <c r="B48" s="155"/>
      <c r="C48" s="177" t="s">
        <v>410</v>
      </c>
      <c r="D48" s="160"/>
      <c r="E48" s="161">
        <v>0.58520000000000005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47"/>
      <c r="Z48" s="147"/>
      <c r="AA48" s="147"/>
      <c r="AB48" s="147"/>
      <c r="AC48" s="147"/>
      <c r="AD48" s="147"/>
      <c r="AE48" s="147"/>
      <c r="AF48" s="147"/>
      <c r="AG48" s="147" t="s">
        <v>141</v>
      </c>
      <c r="AH48" s="147">
        <v>5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>
      <c r="A49" s="150" t="s">
        <v>124</v>
      </c>
      <c r="B49" s="151" t="s">
        <v>76</v>
      </c>
      <c r="C49" s="175" t="s">
        <v>77</v>
      </c>
      <c r="D49" s="164"/>
      <c r="E49" s="165"/>
      <c r="F49" s="166"/>
      <c r="G49" s="167">
        <f>SUMIF(AG50:AG52,"&lt;&gt;NOR",G50:G52)</f>
        <v>0</v>
      </c>
      <c r="H49" s="163"/>
      <c r="I49" s="163">
        <f>SUM(I50:I52)</f>
        <v>0</v>
      </c>
      <c r="J49" s="163"/>
      <c r="K49" s="163">
        <f>SUM(K50:K52)</f>
        <v>0</v>
      </c>
      <c r="L49" s="163"/>
      <c r="M49" s="163">
        <f>SUM(M50:M52)</f>
        <v>0</v>
      </c>
      <c r="N49" s="162"/>
      <c r="O49" s="162">
        <f>SUM(O50:O52)</f>
        <v>0</v>
      </c>
      <c r="P49" s="162"/>
      <c r="Q49" s="162">
        <f>SUM(Q50:Q52)</f>
        <v>0</v>
      </c>
      <c r="R49" s="163"/>
      <c r="S49" s="163"/>
      <c r="T49" s="163"/>
      <c r="U49" s="163"/>
      <c r="V49" s="163">
        <f>SUM(V50:V52)</f>
        <v>4.45</v>
      </c>
      <c r="W49" s="163"/>
      <c r="X49" s="163"/>
      <c r="AG49" t="s">
        <v>125</v>
      </c>
    </row>
    <row r="50" spans="1:60" ht="20.399999999999999" outlineLevel="1">
      <c r="A50" s="168">
        <v>19</v>
      </c>
      <c r="B50" s="169" t="s">
        <v>195</v>
      </c>
      <c r="C50" s="176" t="s">
        <v>196</v>
      </c>
      <c r="D50" s="170" t="s">
        <v>197</v>
      </c>
      <c r="E50" s="171">
        <v>1</v>
      </c>
      <c r="F50" s="172"/>
      <c r="G50" s="173">
        <f>ROUND(E50*F50,2)</f>
        <v>0</v>
      </c>
      <c r="H50" s="159"/>
      <c r="I50" s="158">
        <f>ROUND(E50*H50,2)</f>
        <v>0</v>
      </c>
      <c r="J50" s="159"/>
      <c r="K50" s="158">
        <f>ROUND(E50*J50,2)</f>
        <v>0</v>
      </c>
      <c r="L50" s="158">
        <v>15</v>
      </c>
      <c r="M50" s="158">
        <f>G50*(1+L50/100)</f>
        <v>0</v>
      </c>
      <c r="N50" s="157">
        <v>0</v>
      </c>
      <c r="O50" s="157">
        <f>ROUND(E50*N50,2)</f>
        <v>0</v>
      </c>
      <c r="P50" s="157">
        <v>0</v>
      </c>
      <c r="Q50" s="157">
        <f>ROUND(E50*P50,2)</f>
        <v>0</v>
      </c>
      <c r="R50" s="158"/>
      <c r="S50" s="158" t="s">
        <v>139</v>
      </c>
      <c r="T50" s="158" t="s">
        <v>139</v>
      </c>
      <c r="U50" s="158">
        <v>2.46</v>
      </c>
      <c r="V50" s="158">
        <f>ROUND(E50*U50,2)</f>
        <v>2.46</v>
      </c>
      <c r="W50" s="158"/>
      <c r="X50" s="158" t="s">
        <v>131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132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ht="20.399999999999999" outlineLevel="1">
      <c r="A51" s="168">
        <v>20</v>
      </c>
      <c r="B51" s="169" t="s">
        <v>198</v>
      </c>
      <c r="C51" s="176" t="s">
        <v>199</v>
      </c>
      <c r="D51" s="170" t="s">
        <v>200</v>
      </c>
      <c r="E51" s="171">
        <v>1</v>
      </c>
      <c r="F51" s="172"/>
      <c r="G51" s="173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15</v>
      </c>
      <c r="M51" s="158">
        <f>G51*(1+L51/100)</f>
        <v>0</v>
      </c>
      <c r="N51" s="157">
        <v>0</v>
      </c>
      <c r="O51" s="157">
        <f>ROUND(E51*N51,2)</f>
        <v>0</v>
      </c>
      <c r="P51" s="157">
        <v>0</v>
      </c>
      <c r="Q51" s="157">
        <f>ROUND(E51*P51,2)</f>
        <v>0</v>
      </c>
      <c r="R51" s="158"/>
      <c r="S51" s="158" t="s">
        <v>139</v>
      </c>
      <c r="T51" s="158" t="s">
        <v>139</v>
      </c>
      <c r="U51" s="158">
        <v>0</v>
      </c>
      <c r="V51" s="158">
        <f>ROUND(E51*U51,2)</f>
        <v>0</v>
      </c>
      <c r="W51" s="158"/>
      <c r="X51" s="158" t="s">
        <v>131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132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20.399999999999999" outlineLevel="1">
      <c r="A52" s="168">
        <v>21</v>
      </c>
      <c r="B52" s="169" t="s">
        <v>201</v>
      </c>
      <c r="C52" s="176" t="s">
        <v>202</v>
      </c>
      <c r="D52" s="170" t="s">
        <v>197</v>
      </c>
      <c r="E52" s="171">
        <v>1</v>
      </c>
      <c r="F52" s="172"/>
      <c r="G52" s="173">
        <f>ROUND(E52*F52,2)</f>
        <v>0</v>
      </c>
      <c r="H52" s="159"/>
      <c r="I52" s="158">
        <f>ROUND(E52*H52,2)</f>
        <v>0</v>
      </c>
      <c r="J52" s="159"/>
      <c r="K52" s="158">
        <f>ROUND(E52*J52,2)</f>
        <v>0</v>
      </c>
      <c r="L52" s="158">
        <v>15</v>
      </c>
      <c r="M52" s="158">
        <f>G52*(1+L52/100)</f>
        <v>0</v>
      </c>
      <c r="N52" s="157">
        <v>0</v>
      </c>
      <c r="O52" s="157">
        <f>ROUND(E52*N52,2)</f>
        <v>0</v>
      </c>
      <c r="P52" s="157">
        <v>0</v>
      </c>
      <c r="Q52" s="157">
        <f>ROUND(E52*P52,2)</f>
        <v>0</v>
      </c>
      <c r="R52" s="158"/>
      <c r="S52" s="158" t="s">
        <v>139</v>
      </c>
      <c r="T52" s="158" t="s">
        <v>139</v>
      </c>
      <c r="U52" s="158">
        <v>1.99</v>
      </c>
      <c r="V52" s="158">
        <f>ROUND(E52*U52,2)</f>
        <v>1.99</v>
      </c>
      <c r="W52" s="158"/>
      <c r="X52" s="158" t="s">
        <v>131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132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ht="26.4">
      <c r="A53" s="150" t="s">
        <v>124</v>
      </c>
      <c r="B53" s="151" t="s">
        <v>78</v>
      </c>
      <c r="C53" s="175" t="s">
        <v>79</v>
      </c>
      <c r="D53" s="164"/>
      <c r="E53" s="165"/>
      <c r="F53" s="166"/>
      <c r="G53" s="167">
        <f>SUMIF(AG54:AG54,"&lt;&gt;NOR",G54:G54)</f>
        <v>0</v>
      </c>
      <c r="H53" s="163"/>
      <c r="I53" s="163">
        <f>SUM(I54:I54)</f>
        <v>0</v>
      </c>
      <c r="J53" s="163"/>
      <c r="K53" s="163">
        <f>SUM(K54:K54)</f>
        <v>0</v>
      </c>
      <c r="L53" s="163"/>
      <c r="M53" s="163">
        <f>SUM(M54:M54)</f>
        <v>0</v>
      </c>
      <c r="N53" s="162"/>
      <c r="O53" s="162">
        <f>SUM(O54:O54)</f>
        <v>0</v>
      </c>
      <c r="P53" s="162"/>
      <c r="Q53" s="162">
        <f>SUM(Q54:Q54)</f>
        <v>0</v>
      </c>
      <c r="R53" s="163"/>
      <c r="S53" s="163"/>
      <c r="T53" s="163"/>
      <c r="U53" s="163"/>
      <c r="V53" s="163">
        <f>SUM(V54:V54)</f>
        <v>3.1</v>
      </c>
      <c r="W53" s="163"/>
      <c r="X53" s="163"/>
      <c r="AG53" t="s">
        <v>125</v>
      </c>
    </row>
    <row r="54" spans="1:60" outlineLevel="1">
      <c r="A54" s="168">
        <v>22</v>
      </c>
      <c r="B54" s="169" t="s">
        <v>203</v>
      </c>
      <c r="C54" s="176" t="s">
        <v>204</v>
      </c>
      <c r="D54" s="170" t="s">
        <v>138</v>
      </c>
      <c r="E54" s="171">
        <v>10</v>
      </c>
      <c r="F54" s="172"/>
      <c r="G54" s="173">
        <f>ROUND(E54*F54,2)</f>
        <v>0</v>
      </c>
      <c r="H54" s="159"/>
      <c r="I54" s="158">
        <f>ROUND(E54*H54,2)</f>
        <v>0</v>
      </c>
      <c r="J54" s="159"/>
      <c r="K54" s="158">
        <f>ROUND(E54*J54,2)</f>
        <v>0</v>
      </c>
      <c r="L54" s="158">
        <v>15</v>
      </c>
      <c r="M54" s="158">
        <f>G54*(1+L54/100)</f>
        <v>0</v>
      </c>
      <c r="N54" s="157">
        <v>4.0000000000000003E-5</v>
      </c>
      <c r="O54" s="157">
        <f>ROUND(E54*N54,2)</f>
        <v>0</v>
      </c>
      <c r="P54" s="157">
        <v>0</v>
      </c>
      <c r="Q54" s="157">
        <f>ROUND(E54*P54,2)</f>
        <v>0</v>
      </c>
      <c r="R54" s="158"/>
      <c r="S54" s="158" t="s">
        <v>139</v>
      </c>
      <c r="T54" s="158" t="s">
        <v>139</v>
      </c>
      <c r="U54" s="158">
        <v>0.31</v>
      </c>
      <c r="V54" s="158">
        <f>ROUND(E54*U54,2)</f>
        <v>3.1</v>
      </c>
      <c r="W54" s="158"/>
      <c r="X54" s="158" t="s">
        <v>131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135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>
      <c r="A55" s="150" t="s">
        <v>124</v>
      </c>
      <c r="B55" s="151" t="s">
        <v>82</v>
      </c>
      <c r="C55" s="175" t="s">
        <v>83</v>
      </c>
      <c r="D55" s="164"/>
      <c r="E55" s="165"/>
      <c r="F55" s="166"/>
      <c r="G55" s="167">
        <f>SUMIF(AG56:AG56,"&lt;&gt;NOR",G56:G56)</f>
        <v>0</v>
      </c>
      <c r="H55" s="163"/>
      <c r="I55" s="163">
        <f>SUM(I56:I56)</f>
        <v>0</v>
      </c>
      <c r="J55" s="163"/>
      <c r="K55" s="163">
        <f>SUM(K56:K56)</f>
        <v>0</v>
      </c>
      <c r="L55" s="163"/>
      <c r="M55" s="163">
        <f>SUM(M56:M56)</f>
        <v>0</v>
      </c>
      <c r="N55" s="162"/>
      <c r="O55" s="162">
        <f>SUM(O56:O56)</f>
        <v>0</v>
      </c>
      <c r="P55" s="162"/>
      <c r="Q55" s="162">
        <f>SUM(Q56:Q56)</f>
        <v>0</v>
      </c>
      <c r="R55" s="163"/>
      <c r="S55" s="163"/>
      <c r="T55" s="163"/>
      <c r="U55" s="163"/>
      <c r="V55" s="163">
        <f>SUM(V56:V56)</f>
        <v>0.46</v>
      </c>
      <c r="W55" s="163"/>
      <c r="X55" s="163"/>
      <c r="AG55" t="s">
        <v>125</v>
      </c>
    </row>
    <row r="56" spans="1:60" outlineLevel="1">
      <c r="A56" s="168">
        <v>23</v>
      </c>
      <c r="B56" s="169" t="s">
        <v>205</v>
      </c>
      <c r="C56" s="176" t="s">
        <v>206</v>
      </c>
      <c r="D56" s="170" t="s">
        <v>207</v>
      </c>
      <c r="E56" s="171">
        <v>0.17892</v>
      </c>
      <c r="F56" s="172"/>
      <c r="G56" s="173">
        <f>ROUND(E56*F56,2)</f>
        <v>0</v>
      </c>
      <c r="H56" s="159"/>
      <c r="I56" s="158">
        <f>ROUND(E56*H56,2)</f>
        <v>0</v>
      </c>
      <c r="J56" s="159"/>
      <c r="K56" s="158">
        <f>ROUND(E56*J56,2)</f>
        <v>0</v>
      </c>
      <c r="L56" s="158">
        <v>15</v>
      </c>
      <c r="M56" s="158">
        <f>G56*(1+L56/100)</f>
        <v>0</v>
      </c>
      <c r="N56" s="157">
        <v>0</v>
      </c>
      <c r="O56" s="157">
        <f>ROUND(E56*N56,2)</f>
        <v>0</v>
      </c>
      <c r="P56" s="157">
        <v>0</v>
      </c>
      <c r="Q56" s="157">
        <f>ROUND(E56*P56,2)</f>
        <v>0</v>
      </c>
      <c r="R56" s="158"/>
      <c r="S56" s="158" t="s">
        <v>139</v>
      </c>
      <c r="T56" s="158" t="s">
        <v>139</v>
      </c>
      <c r="U56" s="158">
        <v>2.577</v>
      </c>
      <c r="V56" s="158">
        <f>ROUND(E56*U56,2)</f>
        <v>0.46</v>
      </c>
      <c r="W56" s="158"/>
      <c r="X56" s="158" t="s">
        <v>208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209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>
      <c r="A57" s="150" t="s">
        <v>124</v>
      </c>
      <c r="B57" s="151" t="s">
        <v>84</v>
      </c>
      <c r="C57" s="175" t="s">
        <v>85</v>
      </c>
      <c r="D57" s="164"/>
      <c r="E57" s="165"/>
      <c r="F57" s="166"/>
      <c r="G57" s="167">
        <f>SUMIF(AG58:AG65,"&lt;&gt;NOR",G58:G65)</f>
        <v>0</v>
      </c>
      <c r="H57" s="163"/>
      <c r="I57" s="163">
        <f>SUM(I58:I65)</f>
        <v>0</v>
      </c>
      <c r="J57" s="163"/>
      <c r="K57" s="163">
        <f>SUM(K58:K65)</f>
        <v>0</v>
      </c>
      <c r="L57" s="163"/>
      <c r="M57" s="163">
        <f>SUM(M58:M65)</f>
        <v>0</v>
      </c>
      <c r="N57" s="162"/>
      <c r="O57" s="162">
        <f>SUM(O58:O65)</f>
        <v>0.01</v>
      </c>
      <c r="P57" s="162"/>
      <c r="Q57" s="162">
        <f>SUM(Q58:Q65)</f>
        <v>0</v>
      </c>
      <c r="R57" s="163"/>
      <c r="S57" s="163"/>
      <c r="T57" s="163"/>
      <c r="U57" s="163"/>
      <c r="V57" s="163">
        <f>SUM(V58:V65)</f>
        <v>2.2599999999999998</v>
      </c>
      <c r="W57" s="163"/>
      <c r="X57" s="163"/>
      <c r="AG57" t="s">
        <v>125</v>
      </c>
    </row>
    <row r="58" spans="1:60" ht="20.399999999999999" outlineLevel="1">
      <c r="A58" s="168">
        <v>24</v>
      </c>
      <c r="B58" s="169" t="s">
        <v>210</v>
      </c>
      <c r="C58" s="176" t="s">
        <v>211</v>
      </c>
      <c r="D58" s="170" t="s">
        <v>138</v>
      </c>
      <c r="E58" s="171">
        <v>3.9329999999999998</v>
      </c>
      <c r="F58" s="172"/>
      <c r="G58" s="173">
        <f>ROUND(E58*F58,2)</f>
        <v>0</v>
      </c>
      <c r="H58" s="159"/>
      <c r="I58" s="158">
        <f>ROUND(E58*H58,2)</f>
        <v>0</v>
      </c>
      <c r="J58" s="159"/>
      <c r="K58" s="158">
        <f>ROUND(E58*J58,2)</f>
        <v>0</v>
      </c>
      <c r="L58" s="158">
        <v>15</v>
      </c>
      <c r="M58" s="158">
        <f>G58*(1+L58/100)</f>
        <v>0</v>
      </c>
      <c r="N58" s="157">
        <v>2.1000000000000001E-4</v>
      </c>
      <c r="O58" s="157">
        <f>ROUND(E58*N58,2)</f>
        <v>0</v>
      </c>
      <c r="P58" s="157">
        <v>0</v>
      </c>
      <c r="Q58" s="157">
        <f>ROUND(E58*P58,2)</f>
        <v>0</v>
      </c>
      <c r="R58" s="158"/>
      <c r="S58" s="158" t="s">
        <v>139</v>
      </c>
      <c r="T58" s="158" t="s">
        <v>139</v>
      </c>
      <c r="U58" s="158">
        <v>9.5000000000000001E-2</v>
      </c>
      <c r="V58" s="158">
        <f>ROUND(E58*U58,2)</f>
        <v>0.37</v>
      </c>
      <c r="W58" s="158"/>
      <c r="X58" s="158" t="s">
        <v>131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212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>
      <c r="A59" s="154"/>
      <c r="B59" s="155"/>
      <c r="C59" s="177" t="s">
        <v>401</v>
      </c>
      <c r="D59" s="160"/>
      <c r="E59" s="161">
        <v>3.2490000000000001</v>
      </c>
      <c r="F59" s="158"/>
      <c r="G59" s="158"/>
      <c r="H59" s="158"/>
      <c r="I59" s="158"/>
      <c r="J59" s="158"/>
      <c r="K59" s="158"/>
      <c r="L59" s="158"/>
      <c r="M59" s="158"/>
      <c r="N59" s="157"/>
      <c r="O59" s="157"/>
      <c r="P59" s="157"/>
      <c r="Q59" s="157"/>
      <c r="R59" s="158"/>
      <c r="S59" s="158"/>
      <c r="T59" s="158"/>
      <c r="U59" s="158"/>
      <c r="V59" s="158"/>
      <c r="W59" s="158"/>
      <c r="X59" s="158"/>
      <c r="Y59" s="147"/>
      <c r="Z59" s="147"/>
      <c r="AA59" s="147"/>
      <c r="AB59" s="147"/>
      <c r="AC59" s="147"/>
      <c r="AD59" s="147"/>
      <c r="AE59" s="147"/>
      <c r="AF59" s="147"/>
      <c r="AG59" s="147" t="s">
        <v>141</v>
      </c>
      <c r="AH59" s="147">
        <v>5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>
      <c r="A60" s="154"/>
      <c r="B60" s="155"/>
      <c r="C60" s="177" t="s">
        <v>411</v>
      </c>
      <c r="D60" s="160"/>
      <c r="E60" s="161">
        <v>0.68400000000000005</v>
      </c>
      <c r="F60" s="158"/>
      <c r="G60" s="158"/>
      <c r="H60" s="158"/>
      <c r="I60" s="158"/>
      <c r="J60" s="158"/>
      <c r="K60" s="158"/>
      <c r="L60" s="158"/>
      <c r="M60" s="158"/>
      <c r="N60" s="157"/>
      <c r="O60" s="157"/>
      <c r="P60" s="157"/>
      <c r="Q60" s="157"/>
      <c r="R60" s="158"/>
      <c r="S60" s="158"/>
      <c r="T60" s="158"/>
      <c r="U60" s="158"/>
      <c r="V60" s="158"/>
      <c r="W60" s="158"/>
      <c r="X60" s="158"/>
      <c r="Y60" s="147"/>
      <c r="Z60" s="147"/>
      <c r="AA60" s="147"/>
      <c r="AB60" s="147"/>
      <c r="AC60" s="147"/>
      <c r="AD60" s="147"/>
      <c r="AE60" s="147"/>
      <c r="AF60" s="147"/>
      <c r="AG60" s="147" t="s">
        <v>141</v>
      </c>
      <c r="AH60" s="147">
        <v>5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ht="20.399999999999999" outlineLevel="1">
      <c r="A61" s="168">
        <v>25</v>
      </c>
      <c r="B61" s="169" t="s">
        <v>214</v>
      </c>
      <c r="C61" s="176" t="s">
        <v>215</v>
      </c>
      <c r="D61" s="170" t="s">
        <v>138</v>
      </c>
      <c r="E61" s="171">
        <v>3.9329999999999998</v>
      </c>
      <c r="F61" s="172"/>
      <c r="G61" s="173">
        <f>ROUND(E61*F61,2)</f>
        <v>0</v>
      </c>
      <c r="H61" s="159"/>
      <c r="I61" s="158">
        <f>ROUND(E61*H61,2)</f>
        <v>0</v>
      </c>
      <c r="J61" s="159"/>
      <c r="K61" s="158">
        <f>ROUND(E61*J61,2)</f>
        <v>0</v>
      </c>
      <c r="L61" s="158">
        <v>15</v>
      </c>
      <c r="M61" s="158">
        <f>G61*(1+L61/100)</f>
        <v>0</v>
      </c>
      <c r="N61" s="157">
        <v>3.3999999999999998E-3</v>
      </c>
      <c r="O61" s="157">
        <f>ROUND(E61*N61,2)</f>
        <v>0.01</v>
      </c>
      <c r="P61" s="157">
        <v>0</v>
      </c>
      <c r="Q61" s="157">
        <f>ROUND(E61*P61,2)</f>
        <v>0</v>
      </c>
      <c r="R61" s="158"/>
      <c r="S61" s="158" t="s">
        <v>139</v>
      </c>
      <c r="T61" s="158" t="s">
        <v>139</v>
      </c>
      <c r="U61" s="158">
        <v>0.38500000000000001</v>
      </c>
      <c r="V61" s="158">
        <f>ROUND(E61*U61,2)</f>
        <v>1.51</v>
      </c>
      <c r="W61" s="158"/>
      <c r="X61" s="158" t="s">
        <v>131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212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>
      <c r="A62" s="154"/>
      <c r="B62" s="155"/>
      <c r="C62" s="177" t="s">
        <v>412</v>
      </c>
      <c r="D62" s="160"/>
      <c r="E62" s="161">
        <v>3.9329999999999998</v>
      </c>
      <c r="F62" s="158"/>
      <c r="G62" s="158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47"/>
      <c r="Z62" s="147"/>
      <c r="AA62" s="147"/>
      <c r="AB62" s="147"/>
      <c r="AC62" s="147"/>
      <c r="AD62" s="147"/>
      <c r="AE62" s="147"/>
      <c r="AF62" s="147"/>
      <c r="AG62" s="147" t="s">
        <v>141</v>
      </c>
      <c r="AH62" s="147">
        <v>5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ht="20.399999999999999" outlineLevel="1">
      <c r="A63" s="168">
        <v>26</v>
      </c>
      <c r="B63" s="169" t="s">
        <v>217</v>
      </c>
      <c r="C63" s="176" t="s">
        <v>218</v>
      </c>
      <c r="D63" s="170" t="s">
        <v>144</v>
      </c>
      <c r="E63" s="171">
        <v>3.42</v>
      </c>
      <c r="F63" s="172"/>
      <c r="G63" s="173">
        <f>ROUND(E63*F63,2)</f>
        <v>0</v>
      </c>
      <c r="H63" s="159"/>
      <c r="I63" s="158">
        <f>ROUND(E63*H63,2)</f>
        <v>0</v>
      </c>
      <c r="J63" s="159"/>
      <c r="K63" s="158">
        <f>ROUND(E63*J63,2)</f>
        <v>0</v>
      </c>
      <c r="L63" s="158">
        <v>15</v>
      </c>
      <c r="M63" s="158">
        <f>G63*(1+L63/100)</f>
        <v>0</v>
      </c>
      <c r="N63" s="157">
        <v>2.9E-4</v>
      </c>
      <c r="O63" s="157">
        <f>ROUND(E63*N63,2)</f>
        <v>0</v>
      </c>
      <c r="P63" s="157">
        <v>0</v>
      </c>
      <c r="Q63" s="157">
        <f>ROUND(E63*P63,2)</f>
        <v>0</v>
      </c>
      <c r="R63" s="158"/>
      <c r="S63" s="158" t="s">
        <v>139</v>
      </c>
      <c r="T63" s="158" t="s">
        <v>139</v>
      </c>
      <c r="U63" s="158">
        <v>0.11</v>
      </c>
      <c r="V63" s="158">
        <f>ROUND(E63*U63,2)</f>
        <v>0.38</v>
      </c>
      <c r="W63" s="158"/>
      <c r="X63" s="158" t="s">
        <v>131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212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>
      <c r="A64" s="154"/>
      <c r="B64" s="155"/>
      <c r="C64" s="177" t="s">
        <v>400</v>
      </c>
      <c r="D64" s="160"/>
      <c r="E64" s="161">
        <v>3.42</v>
      </c>
      <c r="F64" s="158"/>
      <c r="G64" s="158"/>
      <c r="H64" s="158"/>
      <c r="I64" s="158"/>
      <c r="J64" s="158"/>
      <c r="K64" s="158"/>
      <c r="L64" s="158"/>
      <c r="M64" s="158"/>
      <c r="N64" s="157"/>
      <c r="O64" s="157"/>
      <c r="P64" s="157"/>
      <c r="Q64" s="157"/>
      <c r="R64" s="158"/>
      <c r="S64" s="158"/>
      <c r="T64" s="158"/>
      <c r="U64" s="158"/>
      <c r="V64" s="158"/>
      <c r="W64" s="158"/>
      <c r="X64" s="158"/>
      <c r="Y64" s="147"/>
      <c r="Z64" s="147"/>
      <c r="AA64" s="147"/>
      <c r="AB64" s="147"/>
      <c r="AC64" s="147"/>
      <c r="AD64" s="147"/>
      <c r="AE64" s="147"/>
      <c r="AF64" s="147"/>
      <c r="AG64" s="147" t="s">
        <v>141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>
      <c r="A65" s="154">
        <v>27</v>
      </c>
      <c r="B65" s="155" t="s">
        <v>220</v>
      </c>
      <c r="C65" s="178" t="s">
        <v>221</v>
      </c>
      <c r="D65" s="156" t="s">
        <v>0</v>
      </c>
      <c r="E65" s="174"/>
      <c r="F65" s="159"/>
      <c r="G65" s="158">
        <f>ROUND(E65*F65,2)</f>
        <v>0</v>
      </c>
      <c r="H65" s="159"/>
      <c r="I65" s="158">
        <f>ROUND(E65*H65,2)</f>
        <v>0</v>
      </c>
      <c r="J65" s="159"/>
      <c r="K65" s="158">
        <f>ROUND(E65*J65,2)</f>
        <v>0</v>
      </c>
      <c r="L65" s="158">
        <v>15</v>
      </c>
      <c r="M65" s="158">
        <f>G65*(1+L65/100)</f>
        <v>0</v>
      </c>
      <c r="N65" s="157">
        <v>0</v>
      </c>
      <c r="O65" s="157">
        <f>ROUND(E65*N65,2)</f>
        <v>0</v>
      </c>
      <c r="P65" s="157">
        <v>0</v>
      </c>
      <c r="Q65" s="157">
        <f>ROUND(E65*P65,2)</f>
        <v>0</v>
      </c>
      <c r="R65" s="158"/>
      <c r="S65" s="158" t="s">
        <v>139</v>
      </c>
      <c r="T65" s="158" t="s">
        <v>139</v>
      </c>
      <c r="U65" s="158">
        <v>0</v>
      </c>
      <c r="V65" s="158">
        <f>ROUND(E65*U65,2)</f>
        <v>0</v>
      </c>
      <c r="W65" s="158"/>
      <c r="X65" s="158" t="s">
        <v>208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209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>
      <c r="A66" s="150" t="s">
        <v>124</v>
      </c>
      <c r="B66" s="151" t="s">
        <v>86</v>
      </c>
      <c r="C66" s="175" t="s">
        <v>87</v>
      </c>
      <c r="D66" s="164"/>
      <c r="E66" s="165"/>
      <c r="F66" s="166"/>
      <c r="G66" s="167">
        <f>SUMIF(AG67:AG68,"&lt;&gt;NOR",G67:G68)</f>
        <v>0</v>
      </c>
      <c r="H66" s="163"/>
      <c r="I66" s="163">
        <f>SUM(I67:I68)</f>
        <v>0</v>
      </c>
      <c r="J66" s="163"/>
      <c r="K66" s="163">
        <f>SUM(K67:K68)</f>
        <v>0</v>
      </c>
      <c r="L66" s="163"/>
      <c r="M66" s="163">
        <f>SUM(M67:M68)</f>
        <v>0</v>
      </c>
      <c r="N66" s="162"/>
      <c r="O66" s="162">
        <f>SUM(O67:O68)</f>
        <v>0.02</v>
      </c>
      <c r="P66" s="162"/>
      <c r="Q66" s="162">
        <f>SUM(Q67:Q68)</f>
        <v>0</v>
      </c>
      <c r="R66" s="163"/>
      <c r="S66" s="163"/>
      <c r="T66" s="163"/>
      <c r="U66" s="163"/>
      <c r="V66" s="163">
        <f>SUM(V67:V68)</f>
        <v>4.1399999999999997</v>
      </c>
      <c r="W66" s="163"/>
      <c r="X66" s="163"/>
      <c r="AG66" t="s">
        <v>125</v>
      </c>
    </row>
    <row r="67" spans="1:60" outlineLevel="1">
      <c r="A67" s="168">
        <v>28</v>
      </c>
      <c r="B67" s="169" t="s">
        <v>222</v>
      </c>
      <c r="C67" s="176" t="s">
        <v>223</v>
      </c>
      <c r="D67" s="170" t="s">
        <v>144</v>
      </c>
      <c r="E67" s="171">
        <v>5.32</v>
      </c>
      <c r="F67" s="172"/>
      <c r="G67" s="173">
        <f>ROUND(E67*F67,2)</f>
        <v>0</v>
      </c>
      <c r="H67" s="159"/>
      <c r="I67" s="158">
        <f>ROUND(E67*H67,2)</f>
        <v>0</v>
      </c>
      <c r="J67" s="159"/>
      <c r="K67" s="158">
        <f>ROUND(E67*J67,2)</f>
        <v>0</v>
      </c>
      <c r="L67" s="158">
        <v>15</v>
      </c>
      <c r="M67" s="158">
        <f>G67*(1+L67/100)</f>
        <v>0</v>
      </c>
      <c r="N67" s="157">
        <v>3.4199999999999999E-3</v>
      </c>
      <c r="O67" s="157">
        <f>ROUND(E67*N67,2)</f>
        <v>0.02</v>
      </c>
      <c r="P67" s="157">
        <v>0</v>
      </c>
      <c r="Q67" s="157">
        <f>ROUND(E67*P67,2)</f>
        <v>0</v>
      </c>
      <c r="R67" s="158"/>
      <c r="S67" s="158" t="s">
        <v>139</v>
      </c>
      <c r="T67" s="158" t="s">
        <v>139</v>
      </c>
      <c r="U67" s="158">
        <v>0.77788999999999997</v>
      </c>
      <c r="V67" s="158">
        <f>ROUND(E67*U67,2)</f>
        <v>4.1399999999999997</v>
      </c>
      <c r="W67" s="158"/>
      <c r="X67" s="158" t="s">
        <v>186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187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>
      <c r="A68" s="154"/>
      <c r="B68" s="155"/>
      <c r="C68" s="177" t="s">
        <v>413</v>
      </c>
      <c r="D68" s="160"/>
      <c r="E68" s="161">
        <v>5.32</v>
      </c>
      <c r="F68" s="158"/>
      <c r="G68" s="158"/>
      <c r="H68" s="158"/>
      <c r="I68" s="158"/>
      <c r="J68" s="158"/>
      <c r="K68" s="158"/>
      <c r="L68" s="158"/>
      <c r="M68" s="158"/>
      <c r="N68" s="157"/>
      <c r="O68" s="157"/>
      <c r="P68" s="157"/>
      <c r="Q68" s="157"/>
      <c r="R68" s="158"/>
      <c r="S68" s="158"/>
      <c r="T68" s="158"/>
      <c r="U68" s="158"/>
      <c r="V68" s="158"/>
      <c r="W68" s="158"/>
      <c r="X68" s="158"/>
      <c r="Y68" s="147"/>
      <c r="Z68" s="147"/>
      <c r="AA68" s="147"/>
      <c r="AB68" s="147"/>
      <c r="AC68" s="147"/>
      <c r="AD68" s="147"/>
      <c r="AE68" s="147"/>
      <c r="AF68" s="147"/>
      <c r="AG68" s="147" t="s">
        <v>141</v>
      </c>
      <c r="AH68" s="147">
        <v>5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>
      <c r="A69" s="150" t="s">
        <v>124</v>
      </c>
      <c r="B69" s="151" t="s">
        <v>88</v>
      </c>
      <c r="C69" s="175" t="s">
        <v>89</v>
      </c>
      <c r="D69" s="164"/>
      <c r="E69" s="165"/>
      <c r="F69" s="166"/>
      <c r="G69" s="167">
        <f>SUMIF(AG70:AG72,"&lt;&gt;NOR",G70:G72)</f>
        <v>0</v>
      </c>
      <c r="H69" s="163"/>
      <c r="I69" s="163">
        <f>SUM(I70:I72)</f>
        <v>0</v>
      </c>
      <c r="J69" s="163"/>
      <c r="K69" s="163">
        <f>SUM(K70:K72)</f>
        <v>0</v>
      </c>
      <c r="L69" s="163"/>
      <c r="M69" s="163">
        <f>SUM(M70:M72)</f>
        <v>0</v>
      </c>
      <c r="N69" s="162"/>
      <c r="O69" s="162">
        <f>SUM(O70:O72)</f>
        <v>0.19</v>
      </c>
      <c r="P69" s="162"/>
      <c r="Q69" s="162">
        <f>SUM(Q70:Q72)</f>
        <v>0</v>
      </c>
      <c r="R69" s="163"/>
      <c r="S69" s="163"/>
      <c r="T69" s="163"/>
      <c r="U69" s="163"/>
      <c r="V69" s="163">
        <f>SUM(V70:V72)</f>
        <v>0</v>
      </c>
      <c r="W69" s="163"/>
      <c r="X69" s="163"/>
      <c r="AG69" t="s">
        <v>125</v>
      </c>
    </row>
    <row r="70" spans="1:60" ht="20.399999999999999" outlineLevel="1">
      <c r="A70" s="168">
        <v>29</v>
      </c>
      <c r="B70" s="169" t="s">
        <v>225</v>
      </c>
      <c r="C70" s="176" t="s">
        <v>226</v>
      </c>
      <c r="D70" s="170" t="s">
        <v>227</v>
      </c>
      <c r="E70" s="171">
        <v>5.34</v>
      </c>
      <c r="F70" s="172"/>
      <c r="G70" s="173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15</v>
      </c>
      <c r="M70" s="158">
        <f>G70*(1+L70/100)</f>
        <v>0</v>
      </c>
      <c r="N70" s="157">
        <v>3.5000000000000003E-2</v>
      </c>
      <c r="O70" s="157">
        <f>ROUND(E70*N70,2)</f>
        <v>0.19</v>
      </c>
      <c r="P70" s="157">
        <v>0</v>
      </c>
      <c r="Q70" s="157">
        <f>ROUND(E70*P70,2)</f>
        <v>0</v>
      </c>
      <c r="R70" s="158"/>
      <c r="S70" s="158" t="s">
        <v>129</v>
      </c>
      <c r="T70" s="158" t="s">
        <v>130</v>
      </c>
      <c r="U70" s="158">
        <v>0</v>
      </c>
      <c r="V70" s="158">
        <f>ROUND(E70*U70,2)</f>
        <v>0</v>
      </c>
      <c r="W70" s="158"/>
      <c r="X70" s="158" t="s">
        <v>131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132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>
      <c r="A71" s="154"/>
      <c r="B71" s="155"/>
      <c r="C71" s="177" t="s">
        <v>393</v>
      </c>
      <c r="D71" s="160"/>
      <c r="E71" s="161">
        <v>5.34</v>
      </c>
      <c r="F71" s="158"/>
      <c r="G71" s="158"/>
      <c r="H71" s="158"/>
      <c r="I71" s="158"/>
      <c r="J71" s="158"/>
      <c r="K71" s="158"/>
      <c r="L71" s="158"/>
      <c r="M71" s="158"/>
      <c r="N71" s="157"/>
      <c r="O71" s="157"/>
      <c r="P71" s="157"/>
      <c r="Q71" s="157"/>
      <c r="R71" s="158"/>
      <c r="S71" s="158"/>
      <c r="T71" s="158"/>
      <c r="U71" s="158"/>
      <c r="V71" s="158"/>
      <c r="W71" s="158"/>
      <c r="X71" s="158"/>
      <c r="Y71" s="147"/>
      <c r="Z71" s="147"/>
      <c r="AA71" s="147"/>
      <c r="AB71" s="147"/>
      <c r="AC71" s="147"/>
      <c r="AD71" s="147"/>
      <c r="AE71" s="147"/>
      <c r="AF71" s="147"/>
      <c r="AG71" s="147" t="s">
        <v>141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>
      <c r="A72" s="154">
        <v>30</v>
      </c>
      <c r="B72" s="155" t="s">
        <v>229</v>
      </c>
      <c r="C72" s="178" t="s">
        <v>230</v>
      </c>
      <c r="D72" s="156" t="s">
        <v>0</v>
      </c>
      <c r="E72" s="174"/>
      <c r="F72" s="159"/>
      <c r="G72" s="158">
        <f>ROUND(E72*F72,2)</f>
        <v>0</v>
      </c>
      <c r="H72" s="159"/>
      <c r="I72" s="158">
        <f>ROUND(E72*H72,2)</f>
        <v>0</v>
      </c>
      <c r="J72" s="159"/>
      <c r="K72" s="158">
        <f>ROUND(E72*J72,2)</f>
        <v>0</v>
      </c>
      <c r="L72" s="158">
        <v>15</v>
      </c>
      <c r="M72" s="158">
        <f>G72*(1+L72/100)</f>
        <v>0</v>
      </c>
      <c r="N72" s="157">
        <v>0</v>
      </c>
      <c r="O72" s="157">
        <f>ROUND(E72*N72,2)</f>
        <v>0</v>
      </c>
      <c r="P72" s="157">
        <v>0</v>
      </c>
      <c r="Q72" s="157">
        <f>ROUND(E72*P72,2)</f>
        <v>0</v>
      </c>
      <c r="R72" s="158"/>
      <c r="S72" s="158" t="s">
        <v>139</v>
      </c>
      <c r="T72" s="158" t="s">
        <v>139</v>
      </c>
      <c r="U72" s="158">
        <v>0</v>
      </c>
      <c r="V72" s="158">
        <f>ROUND(E72*U72,2)</f>
        <v>0</v>
      </c>
      <c r="W72" s="158"/>
      <c r="X72" s="158" t="s">
        <v>208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209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>
      <c r="A73" s="150" t="s">
        <v>124</v>
      </c>
      <c r="B73" s="151" t="s">
        <v>90</v>
      </c>
      <c r="C73" s="175" t="s">
        <v>91</v>
      </c>
      <c r="D73" s="164"/>
      <c r="E73" s="165"/>
      <c r="F73" s="166"/>
      <c r="G73" s="167">
        <f>SUMIF(AG74:AG90,"&lt;&gt;NOR",G74:G90)</f>
        <v>0</v>
      </c>
      <c r="H73" s="163"/>
      <c r="I73" s="163">
        <f>SUM(I74:I90)</f>
        <v>0</v>
      </c>
      <c r="J73" s="163"/>
      <c r="K73" s="163">
        <f>SUM(K74:K90)</f>
        <v>0</v>
      </c>
      <c r="L73" s="163"/>
      <c r="M73" s="163">
        <f>SUM(M74:M90)</f>
        <v>0</v>
      </c>
      <c r="N73" s="162"/>
      <c r="O73" s="162">
        <f>SUM(O74:O90)</f>
        <v>9.9999999999999992E-2</v>
      </c>
      <c r="P73" s="162"/>
      <c r="Q73" s="162">
        <f>SUM(Q74:Q90)</f>
        <v>0</v>
      </c>
      <c r="R73" s="163"/>
      <c r="S73" s="163"/>
      <c r="T73" s="163"/>
      <c r="U73" s="163"/>
      <c r="V73" s="163">
        <f>SUM(V74:V90)</f>
        <v>5.0600000000000005</v>
      </c>
      <c r="W73" s="163"/>
      <c r="X73" s="163"/>
      <c r="AG73" t="s">
        <v>125</v>
      </c>
    </row>
    <row r="74" spans="1:60" ht="20.399999999999999" outlineLevel="1">
      <c r="A74" s="168">
        <v>31</v>
      </c>
      <c r="B74" s="169" t="s">
        <v>231</v>
      </c>
      <c r="C74" s="176" t="s">
        <v>232</v>
      </c>
      <c r="D74" s="170" t="s">
        <v>138</v>
      </c>
      <c r="E74" s="171">
        <v>3.9329999999999998</v>
      </c>
      <c r="F74" s="172"/>
      <c r="G74" s="173">
        <f>ROUND(E74*F74,2)</f>
        <v>0</v>
      </c>
      <c r="H74" s="159"/>
      <c r="I74" s="158">
        <f>ROUND(E74*H74,2)</f>
        <v>0</v>
      </c>
      <c r="J74" s="159"/>
      <c r="K74" s="158">
        <f>ROUND(E74*J74,2)</f>
        <v>0</v>
      </c>
      <c r="L74" s="158">
        <v>15</v>
      </c>
      <c r="M74" s="158">
        <f>G74*(1+L74/100)</f>
        <v>0</v>
      </c>
      <c r="N74" s="157">
        <v>2.1000000000000001E-4</v>
      </c>
      <c r="O74" s="157">
        <f>ROUND(E74*N74,2)</f>
        <v>0</v>
      </c>
      <c r="P74" s="157">
        <v>0</v>
      </c>
      <c r="Q74" s="157">
        <f>ROUND(E74*P74,2)</f>
        <v>0</v>
      </c>
      <c r="R74" s="158"/>
      <c r="S74" s="158" t="s">
        <v>139</v>
      </c>
      <c r="T74" s="158" t="s">
        <v>139</v>
      </c>
      <c r="U74" s="158">
        <v>0.05</v>
      </c>
      <c r="V74" s="158">
        <f>ROUND(E74*U74,2)</f>
        <v>0.2</v>
      </c>
      <c r="W74" s="158"/>
      <c r="X74" s="158" t="s">
        <v>131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212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>
      <c r="A75" s="154"/>
      <c r="B75" s="155"/>
      <c r="C75" s="177" t="s">
        <v>401</v>
      </c>
      <c r="D75" s="160"/>
      <c r="E75" s="161">
        <v>3.2490000000000001</v>
      </c>
      <c r="F75" s="158"/>
      <c r="G75" s="158"/>
      <c r="H75" s="158"/>
      <c r="I75" s="158"/>
      <c r="J75" s="158"/>
      <c r="K75" s="158"/>
      <c r="L75" s="158"/>
      <c r="M75" s="158"/>
      <c r="N75" s="157"/>
      <c r="O75" s="157"/>
      <c r="P75" s="157"/>
      <c r="Q75" s="157"/>
      <c r="R75" s="158"/>
      <c r="S75" s="158"/>
      <c r="T75" s="158"/>
      <c r="U75" s="158"/>
      <c r="V75" s="158"/>
      <c r="W75" s="158"/>
      <c r="X75" s="158"/>
      <c r="Y75" s="147"/>
      <c r="Z75" s="147"/>
      <c r="AA75" s="147"/>
      <c r="AB75" s="147"/>
      <c r="AC75" s="147"/>
      <c r="AD75" s="147"/>
      <c r="AE75" s="147"/>
      <c r="AF75" s="147"/>
      <c r="AG75" s="147" t="s">
        <v>141</v>
      </c>
      <c r="AH75" s="147">
        <v>5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>
      <c r="A76" s="154"/>
      <c r="B76" s="155"/>
      <c r="C76" s="177" t="s">
        <v>411</v>
      </c>
      <c r="D76" s="160"/>
      <c r="E76" s="161">
        <v>0.68400000000000005</v>
      </c>
      <c r="F76" s="158"/>
      <c r="G76" s="158"/>
      <c r="H76" s="158"/>
      <c r="I76" s="158"/>
      <c r="J76" s="158"/>
      <c r="K76" s="158"/>
      <c r="L76" s="158"/>
      <c r="M76" s="158"/>
      <c r="N76" s="157"/>
      <c r="O76" s="157"/>
      <c r="P76" s="157"/>
      <c r="Q76" s="157"/>
      <c r="R76" s="158"/>
      <c r="S76" s="158"/>
      <c r="T76" s="158"/>
      <c r="U76" s="158"/>
      <c r="V76" s="158"/>
      <c r="W76" s="158"/>
      <c r="X76" s="158"/>
      <c r="Y76" s="147"/>
      <c r="Z76" s="147"/>
      <c r="AA76" s="147"/>
      <c r="AB76" s="147"/>
      <c r="AC76" s="147"/>
      <c r="AD76" s="147"/>
      <c r="AE76" s="147"/>
      <c r="AF76" s="147"/>
      <c r="AG76" s="147" t="s">
        <v>141</v>
      </c>
      <c r="AH76" s="147">
        <v>5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0.399999999999999" outlineLevel="1">
      <c r="A77" s="168">
        <v>32</v>
      </c>
      <c r="B77" s="169" t="s">
        <v>233</v>
      </c>
      <c r="C77" s="176" t="s">
        <v>234</v>
      </c>
      <c r="D77" s="170" t="s">
        <v>144</v>
      </c>
      <c r="E77" s="171">
        <v>3.42</v>
      </c>
      <c r="F77" s="172"/>
      <c r="G77" s="173">
        <f>ROUND(E77*F77,2)</f>
        <v>0</v>
      </c>
      <c r="H77" s="159"/>
      <c r="I77" s="158">
        <f>ROUND(E77*H77,2)</f>
        <v>0</v>
      </c>
      <c r="J77" s="159"/>
      <c r="K77" s="158">
        <f>ROUND(E77*J77,2)</f>
        <v>0</v>
      </c>
      <c r="L77" s="158">
        <v>15</v>
      </c>
      <c r="M77" s="158">
        <f>G77*(1+L77/100)</f>
        <v>0</v>
      </c>
      <c r="N77" s="157">
        <v>4.0000000000000002E-4</v>
      </c>
      <c r="O77" s="157">
        <f>ROUND(E77*N77,2)</f>
        <v>0</v>
      </c>
      <c r="P77" s="157">
        <v>0</v>
      </c>
      <c r="Q77" s="157">
        <f>ROUND(E77*P77,2)</f>
        <v>0</v>
      </c>
      <c r="R77" s="158"/>
      <c r="S77" s="158" t="s">
        <v>139</v>
      </c>
      <c r="T77" s="158" t="s">
        <v>139</v>
      </c>
      <c r="U77" s="158">
        <v>0.23599999999999999</v>
      </c>
      <c r="V77" s="158">
        <f>ROUND(E77*U77,2)</f>
        <v>0.81</v>
      </c>
      <c r="W77" s="158"/>
      <c r="X77" s="158" t="s">
        <v>131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132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>
      <c r="A78" s="154"/>
      <c r="B78" s="155"/>
      <c r="C78" s="177" t="s">
        <v>414</v>
      </c>
      <c r="D78" s="160"/>
      <c r="E78" s="161">
        <v>3.42</v>
      </c>
      <c r="F78" s="158"/>
      <c r="G78" s="158"/>
      <c r="H78" s="158"/>
      <c r="I78" s="158"/>
      <c r="J78" s="158"/>
      <c r="K78" s="158"/>
      <c r="L78" s="158"/>
      <c r="M78" s="158"/>
      <c r="N78" s="157"/>
      <c r="O78" s="157"/>
      <c r="P78" s="157"/>
      <c r="Q78" s="157"/>
      <c r="R78" s="158"/>
      <c r="S78" s="158"/>
      <c r="T78" s="158"/>
      <c r="U78" s="158"/>
      <c r="V78" s="158"/>
      <c r="W78" s="158"/>
      <c r="X78" s="158"/>
      <c r="Y78" s="147"/>
      <c r="Z78" s="147"/>
      <c r="AA78" s="147"/>
      <c r="AB78" s="147"/>
      <c r="AC78" s="147"/>
      <c r="AD78" s="147"/>
      <c r="AE78" s="147"/>
      <c r="AF78" s="147"/>
      <c r="AG78" s="147" t="s">
        <v>141</v>
      </c>
      <c r="AH78" s="147">
        <v>5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>
      <c r="A79" s="168">
        <v>33</v>
      </c>
      <c r="B79" s="169" t="s">
        <v>236</v>
      </c>
      <c r="C79" s="176" t="s">
        <v>237</v>
      </c>
      <c r="D79" s="170" t="s">
        <v>144</v>
      </c>
      <c r="E79" s="171">
        <v>3.42</v>
      </c>
      <c r="F79" s="172"/>
      <c r="G79" s="173">
        <f>ROUND(E79*F79,2)</f>
        <v>0</v>
      </c>
      <c r="H79" s="159"/>
      <c r="I79" s="158">
        <f>ROUND(E79*H79,2)</f>
        <v>0</v>
      </c>
      <c r="J79" s="159"/>
      <c r="K79" s="158">
        <f>ROUND(E79*J79,2)</f>
        <v>0</v>
      </c>
      <c r="L79" s="158">
        <v>15</v>
      </c>
      <c r="M79" s="158">
        <f>G79*(1+L79/100)</f>
        <v>0</v>
      </c>
      <c r="N79" s="157">
        <v>0</v>
      </c>
      <c r="O79" s="157">
        <f>ROUND(E79*N79,2)</f>
        <v>0</v>
      </c>
      <c r="P79" s="157">
        <v>0</v>
      </c>
      <c r="Q79" s="157">
        <f>ROUND(E79*P79,2)</f>
        <v>0</v>
      </c>
      <c r="R79" s="158"/>
      <c r="S79" s="158" t="s">
        <v>139</v>
      </c>
      <c r="T79" s="158" t="s">
        <v>139</v>
      </c>
      <c r="U79" s="158">
        <v>0.154</v>
      </c>
      <c r="V79" s="158">
        <f>ROUND(E79*U79,2)</f>
        <v>0.53</v>
      </c>
      <c r="W79" s="158"/>
      <c r="X79" s="158" t="s">
        <v>131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132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>
      <c r="A80" s="154"/>
      <c r="B80" s="155"/>
      <c r="C80" s="177" t="s">
        <v>415</v>
      </c>
      <c r="D80" s="160"/>
      <c r="E80" s="161">
        <v>3.42</v>
      </c>
      <c r="F80" s="158"/>
      <c r="G80" s="158"/>
      <c r="H80" s="158"/>
      <c r="I80" s="158"/>
      <c r="J80" s="158"/>
      <c r="K80" s="158"/>
      <c r="L80" s="158"/>
      <c r="M80" s="158"/>
      <c r="N80" s="157"/>
      <c r="O80" s="157"/>
      <c r="P80" s="157"/>
      <c r="Q80" s="157"/>
      <c r="R80" s="158"/>
      <c r="S80" s="158"/>
      <c r="T80" s="158"/>
      <c r="U80" s="158"/>
      <c r="V80" s="158"/>
      <c r="W80" s="158"/>
      <c r="X80" s="158"/>
      <c r="Y80" s="147"/>
      <c r="Z80" s="147"/>
      <c r="AA80" s="147"/>
      <c r="AB80" s="147"/>
      <c r="AC80" s="147"/>
      <c r="AD80" s="147"/>
      <c r="AE80" s="147"/>
      <c r="AF80" s="147"/>
      <c r="AG80" s="147" t="s">
        <v>141</v>
      </c>
      <c r="AH80" s="147">
        <v>5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20.399999999999999" outlineLevel="1">
      <c r="A81" s="168">
        <v>34</v>
      </c>
      <c r="B81" s="169" t="s">
        <v>239</v>
      </c>
      <c r="C81" s="176" t="s">
        <v>240</v>
      </c>
      <c r="D81" s="170" t="s">
        <v>138</v>
      </c>
      <c r="E81" s="171">
        <v>3.2490000000000001</v>
      </c>
      <c r="F81" s="172"/>
      <c r="G81" s="173">
        <f>ROUND(E81*F81,2)</f>
        <v>0</v>
      </c>
      <c r="H81" s="159"/>
      <c r="I81" s="158">
        <f>ROUND(E81*H81,2)</f>
        <v>0</v>
      </c>
      <c r="J81" s="159"/>
      <c r="K81" s="158">
        <f>ROUND(E81*J81,2)</f>
        <v>0</v>
      </c>
      <c r="L81" s="158">
        <v>15</v>
      </c>
      <c r="M81" s="158">
        <f>G81*(1+L81/100)</f>
        <v>0</v>
      </c>
      <c r="N81" s="157">
        <v>3.2599999999999999E-3</v>
      </c>
      <c r="O81" s="157">
        <f>ROUND(E81*N81,2)</f>
        <v>0.01</v>
      </c>
      <c r="P81" s="157">
        <v>0</v>
      </c>
      <c r="Q81" s="157">
        <f>ROUND(E81*P81,2)</f>
        <v>0</v>
      </c>
      <c r="R81" s="158"/>
      <c r="S81" s="158" t="s">
        <v>139</v>
      </c>
      <c r="T81" s="158" t="s">
        <v>139</v>
      </c>
      <c r="U81" s="158">
        <v>0.97799999999999998</v>
      </c>
      <c r="V81" s="158">
        <f>ROUND(E81*U81,2)</f>
        <v>3.18</v>
      </c>
      <c r="W81" s="158"/>
      <c r="X81" s="158" t="s">
        <v>131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212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>
      <c r="A82" s="154"/>
      <c r="B82" s="155"/>
      <c r="C82" s="177" t="s">
        <v>401</v>
      </c>
      <c r="D82" s="160"/>
      <c r="E82" s="161">
        <v>3.2490000000000001</v>
      </c>
      <c r="F82" s="158"/>
      <c r="G82" s="158"/>
      <c r="H82" s="158"/>
      <c r="I82" s="158"/>
      <c r="J82" s="158"/>
      <c r="K82" s="158"/>
      <c r="L82" s="158"/>
      <c r="M82" s="158"/>
      <c r="N82" s="157"/>
      <c r="O82" s="157"/>
      <c r="P82" s="157"/>
      <c r="Q82" s="157"/>
      <c r="R82" s="158"/>
      <c r="S82" s="158"/>
      <c r="T82" s="158"/>
      <c r="U82" s="158"/>
      <c r="V82" s="158"/>
      <c r="W82" s="158"/>
      <c r="X82" s="158"/>
      <c r="Y82" s="147"/>
      <c r="Z82" s="147"/>
      <c r="AA82" s="147"/>
      <c r="AB82" s="147"/>
      <c r="AC82" s="147"/>
      <c r="AD82" s="147"/>
      <c r="AE82" s="147"/>
      <c r="AF82" s="147"/>
      <c r="AG82" s="147" t="s">
        <v>141</v>
      </c>
      <c r="AH82" s="147">
        <v>5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>
      <c r="A83" s="168">
        <v>35</v>
      </c>
      <c r="B83" s="169" t="s">
        <v>241</v>
      </c>
      <c r="C83" s="176" t="s">
        <v>242</v>
      </c>
      <c r="D83" s="170" t="s">
        <v>138</v>
      </c>
      <c r="E83" s="171">
        <v>3.2490000000000001</v>
      </c>
      <c r="F83" s="172"/>
      <c r="G83" s="173">
        <f>ROUND(E83*F83,2)</f>
        <v>0</v>
      </c>
      <c r="H83" s="159"/>
      <c r="I83" s="158">
        <f>ROUND(E83*H83,2)</f>
        <v>0</v>
      </c>
      <c r="J83" s="159"/>
      <c r="K83" s="158">
        <f>ROUND(E83*J83,2)</f>
        <v>0</v>
      </c>
      <c r="L83" s="158">
        <v>15</v>
      </c>
      <c r="M83" s="158">
        <f>G83*(1+L83/100)</f>
        <v>0</v>
      </c>
      <c r="N83" s="157">
        <v>0</v>
      </c>
      <c r="O83" s="157">
        <f>ROUND(E83*N83,2)</f>
        <v>0</v>
      </c>
      <c r="P83" s="157">
        <v>0</v>
      </c>
      <c r="Q83" s="157">
        <f>ROUND(E83*P83,2)</f>
        <v>0</v>
      </c>
      <c r="R83" s="158"/>
      <c r="S83" s="158" t="s">
        <v>139</v>
      </c>
      <c r="T83" s="158" t="s">
        <v>139</v>
      </c>
      <c r="U83" s="158">
        <v>0.03</v>
      </c>
      <c r="V83" s="158">
        <f>ROUND(E83*U83,2)</f>
        <v>0.1</v>
      </c>
      <c r="W83" s="158"/>
      <c r="X83" s="158" t="s">
        <v>131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212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>
      <c r="A84" s="154"/>
      <c r="B84" s="155"/>
      <c r="C84" s="177" t="s">
        <v>416</v>
      </c>
      <c r="D84" s="160"/>
      <c r="E84" s="161">
        <v>3.2490000000000001</v>
      </c>
      <c r="F84" s="158"/>
      <c r="G84" s="158"/>
      <c r="H84" s="158"/>
      <c r="I84" s="158"/>
      <c r="J84" s="158"/>
      <c r="K84" s="158"/>
      <c r="L84" s="158"/>
      <c r="M84" s="158"/>
      <c r="N84" s="157"/>
      <c r="O84" s="157"/>
      <c r="P84" s="157"/>
      <c r="Q84" s="157"/>
      <c r="R84" s="158"/>
      <c r="S84" s="158"/>
      <c r="T84" s="158"/>
      <c r="U84" s="158"/>
      <c r="V84" s="158"/>
      <c r="W84" s="158"/>
      <c r="X84" s="158"/>
      <c r="Y84" s="147"/>
      <c r="Z84" s="147"/>
      <c r="AA84" s="147"/>
      <c r="AB84" s="147"/>
      <c r="AC84" s="147"/>
      <c r="AD84" s="147"/>
      <c r="AE84" s="147"/>
      <c r="AF84" s="147"/>
      <c r="AG84" s="147" t="s">
        <v>141</v>
      </c>
      <c r="AH84" s="147">
        <v>5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>
      <c r="A85" s="168">
        <v>36</v>
      </c>
      <c r="B85" s="169" t="s">
        <v>244</v>
      </c>
      <c r="C85" s="176" t="s">
        <v>245</v>
      </c>
      <c r="D85" s="170" t="s">
        <v>144</v>
      </c>
      <c r="E85" s="171">
        <v>3.42</v>
      </c>
      <c r="F85" s="172"/>
      <c r="G85" s="173">
        <f>ROUND(E85*F85,2)</f>
        <v>0</v>
      </c>
      <c r="H85" s="159"/>
      <c r="I85" s="158">
        <f>ROUND(E85*H85,2)</f>
        <v>0</v>
      </c>
      <c r="J85" s="159"/>
      <c r="K85" s="158">
        <f>ROUND(E85*J85,2)</f>
        <v>0</v>
      </c>
      <c r="L85" s="158">
        <v>15</v>
      </c>
      <c r="M85" s="158">
        <f>G85*(1+L85/100)</f>
        <v>0</v>
      </c>
      <c r="N85" s="157">
        <v>4.0000000000000003E-5</v>
      </c>
      <c r="O85" s="157">
        <f>ROUND(E85*N85,2)</f>
        <v>0</v>
      </c>
      <c r="P85" s="157">
        <v>0</v>
      </c>
      <c r="Q85" s="157">
        <f>ROUND(E85*P85,2)</f>
        <v>0</v>
      </c>
      <c r="R85" s="158"/>
      <c r="S85" s="158" t="s">
        <v>139</v>
      </c>
      <c r="T85" s="158" t="s">
        <v>139</v>
      </c>
      <c r="U85" s="158">
        <v>7.0000000000000007E-2</v>
      </c>
      <c r="V85" s="158">
        <f>ROUND(E85*U85,2)</f>
        <v>0.24</v>
      </c>
      <c r="W85" s="158"/>
      <c r="X85" s="158" t="s">
        <v>131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212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>
      <c r="A86" s="154"/>
      <c r="B86" s="155"/>
      <c r="C86" s="177" t="s">
        <v>415</v>
      </c>
      <c r="D86" s="160"/>
      <c r="E86" s="161">
        <v>3.42</v>
      </c>
      <c r="F86" s="158"/>
      <c r="G86" s="158"/>
      <c r="H86" s="158"/>
      <c r="I86" s="158"/>
      <c r="J86" s="158"/>
      <c r="K86" s="158"/>
      <c r="L86" s="158"/>
      <c r="M86" s="158"/>
      <c r="N86" s="157"/>
      <c r="O86" s="157"/>
      <c r="P86" s="157"/>
      <c r="Q86" s="157"/>
      <c r="R86" s="158"/>
      <c r="S86" s="158"/>
      <c r="T86" s="158"/>
      <c r="U86" s="158"/>
      <c r="V86" s="158"/>
      <c r="W86" s="158"/>
      <c r="X86" s="158"/>
      <c r="Y86" s="147"/>
      <c r="Z86" s="147"/>
      <c r="AA86" s="147"/>
      <c r="AB86" s="147"/>
      <c r="AC86" s="147"/>
      <c r="AD86" s="147"/>
      <c r="AE86" s="147"/>
      <c r="AF86" s="147"/>
      <c r="AG86" s="147" t="s">
        <v>141</v>
      </c>
      <c r="AH86" s="147">
        <v>5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>
      <c r="A87" s="168">
        <v>37</v>
      </c>
      <c r="B87" s="169" t="s">
        <v>246</v>
      </c>
      <c r="C87" s="176" t="s">
        <v>247</v>
      </c>
      <c r="D87" s="170" t="s">
        <v>138</v>
      </c>
      <c r="E87" s="171">
        <v>4.7024999999999997</v>
      </c>
      <c r="F87" s="172"/>
      <c r="G87" s="173">
        <f>ROUND(E87*F87,2)</f>
        <v>0</v>
      </c>
      <c r="H87" s="159"/>
      <c r="I87" s="158">
        <f>ROUND(E87*H87,2)</f>
        <v>0</v>
      </c>
      <c r="J87" s="159"/>
      <c r="K87" s="158">
        <f>ROUND(E87*J87,2)</f>
        <v>0</v>
      </c>
      <c r="L87" s="158">
        <v>15</v>
      </c>
      <c r="M87" s="158">
        <f>G87*(1+L87/100)</f>
        <v>0</v>
      </c>
      <c r="N87" s="157">
        <v>1.9199999999999998E-2</v>
      </c>
      <c r="O87" s="157">
        <f>ROUND(E87*N87,2)</f>
        <v>0.09</v>
      </c>
      <c r="P87" s="157">
        <v>0</v>
      </c>
      <c r="Q87" s="157">
        <f>ROUND(E87*P87,2)</f>
        <v>0</v>
      </c>
      <c r="R87" s="158" t="s">
        <v>248</v>
      </c>
      <c r="S87" s="158" t="s">
        <v>139</v>
      </c>
      <c r="T87" s="158" t="s">
        <v>139</v>
      </c>
      <c r="U87" s="158">
        <v>0</v>
      </c>
      <c r="V87" s="158">
        <f>ROUND(E87*U87,2)</f>
        <v>0</v>
      </c>
      <c r="W87" s="158"/>
      <c r="X87" s="158" t="s">
        <v>249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250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>
      <c r="A88" s="154"/>
      <c r="B88" s="155"/>
      <c r="C88" s="177" t="s">
        <v>417</v>
      </c>
      <c r="D88" s="160"/>
      <c r="E88" s="161">
        <v>1.1286</v>
      </c>
      <c r="F88" s="158"/>
      <c r="G88" s="158"/>
      <c r="H88" s="158"/>
      <c r="I88" s="158"/>
      <c r="J88" s="158"/>
      <c r="K88" s="158"/>
      <c r="L88" s="158"/>
      <c r="M88" s="158"/>
      <c r="N88" s="157"/>
      <c r="O88" s="157"/>
      <c r="P88" s="157"/>
      <c r="Q88" s="157"/>
      <c r="R88" s="158"/>
      <c r="S88" s="158"/>
      <c r="T88" s="158"/>
      <c r="U88" s="158"/>
      <c r="V88" s="158"/>
      <c r="W88" s="158"/>
      <c r="X88" s="158"/>
      <c r="Y88" s="147"/>
      <c r="Z88" s="147"/>
      <c r="AA88" s="147"/>
      <c r="AB88" s="147"/>
      <c r="AC88" s="147"/>
      <c r="AD88" s="147"/>
      <c r="AE88" s="147"/>
      <c r="AF88" s="147"/>
      <c r="AG88" s="147" t="s">
        <v>141</v>
      </c>
      <c r="AH88" s="147">
        <v>5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>
      <c r="A89" s="154"/>
      <c r="B89" s="155"/>
      <c r="C89" s="177" t="s">
        <v>418</v>
      </c>
      <c r="D89" s="160"/>
      <c r="E89" s="161">
        <v>3.5739000000000001</v>
      </c>
      <c r="F89" s="158"/>
      <c r="G89" s="158"/>
      <c r="H89" s="158"/>
      <c r="I89" s="158"/>
      <c r="J89" s="158"/>
      <c r="K89" s="158"/>
      <c r="L89" s="158"/>
      <c r="M89" s="158"/>
      <c r="N89" s="157"/>
      <c r="O89" s="157"/>
      <c r="P89" s="157"/>
      <c r="Q89" s="157"/>
      <c r="R89" s="158"/>
      <c r="S89" s="158"/>
      <c r="T89" s="158"/>
      <c r="U89" s="158"/>
      <c r="V89" s="158"/>
      <c r="W89" s="158"/>
      <c r="X89" s="158"/>
      <c r="Y89" s="147"/>
      <c r="Z89" s="147"/>
      <c r="AA89" s="147"/>
      <c r="AB89" s="147"/>
      <c r="AC89" s="147"/>
      <c r="AD89" s="147"/>
      <c r="AE89" s="147"/>
      <c r="AF89" s="147"/>
      <c r="AG89" s="147" t="s">
        <v>141</v>
      </c>
      <c r="AH89" s="147">
        <v>5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>
      <c r="A90" s="154">
        <v>38</v>
      </c>
      <c r="B90" s="155" t="s">
        <v>253</v>
      </c>
      <c r="C90" s="178" t="s">
        <v>254</v>
      </c>
      <c r="D90" s="156" t="s">
        <v>0</v>
      </c>
      <c r="E90" s="174"/>
      <c r="F90" s="159"/>
      <c r="G90" s="158">
        <f>ROUND(E90*F90,2)</f>
        <v>0</v>
      </c>
      <c r="H90" s="159"/>
      <c r="I90" s="158">
        <f>ROUND(E90*H90,2)</f>
        <v>0</v>
      </c>
      <c r="J90" s="159"/>
      <c r="K90" s="158">
        <f>ROUND(E90*J90,2)</f>
        <v>0</v>
      </c>
      <c r="L90" s="158">
        <v>15</v>
      </c>
      <c r="M90" s="158">
        <f>G90*(1+L90/100)</f>
        <v>0</v>
      </c>
      <c r="N90" s="157">
        <v>0</v>
      </c>
      <c r="O90" s="157">
        <f>ROUND(E90*N90,2)</f>
        <v>0</v>
      </c>
      <c r="P90" s="157">
        <v>0</v>
      </c>
      <c r="Q90" s="157">
        <f>ROUND(E90*P90,2)</f>
        <v>0</v>
      </c>
      <c r="R90" s="158"/>
      <c r="S90" s="158" t="s">
        <v>139</v>
      </c>
      <c r="T90" s="158" t="s">
        <v>139</v>
      </c>
      <c r="U90" s="158">
        <v>0</v>
      </c>
      <c r="V90" s="158">
        <f>ROUND(E90*U90,2)</f>
        <v>0</v>
      </c>
      <c r="W90" s="158"/>
      <c r="X90" s="158" t="s">
        <v>208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209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>
      <c r="A91" s="150" t="s">
        <v>124</v>
      </c>
      <c r="B91" s="151" t="s">
        <v>94</v>
      </c>
      <c r="C91" s="175" t="s">
        <v>95</v>
      </c>
      <c r="D91" s="164"/>
      <c r="E91" s="165"/>
      <c r="F91" s="166"/>
      <c r="G91" s="167">
        <f>SUMIF(AG92:AG102,"&lt;&gt;NOR",G92:G102)</f>
        <v>0</v>
      </c>
      <c r="H91" s="163"/>
      <c r="I91" s="163">
        <f>SUM(I92:I102)</f>
        <v>0</v>
      </c>
      <c r="J91" s="163"/>
      <c r="K91" s="163">
        <f>SUM(K92:K102)</f>
        <v>0</v>
      </c>
      <c r="L91" s="163"/>
      <c r="M91" s="163">
        <f>SUM(M92:M102)</f>
        <v>0</v>
      </c>
      <c r="N91" s="162"/>
      <c r="O91" s="162">
        <f>SUM(O92:O102)</f>
        <v>0</v>
      </c>
      <c r="P91" s="162"/>
      <c r="Q91" s="162">
        <f>SUM(Q92:Q102)</f>
        <v>0</v>
      </c>
      <c r="R91" s="163"/>
      <c r="S91" s="163"/>
      <c r="T91" s="163"/>
      <c r="U91" s="163"/>
      <c r="V91" s="163">
        <f>SUM(V92:V102)</f>
        <v>4.8099999999999996</v>
      </c>
      <c r="W91" s="163"/>
      <c r="X91" s="163"/>
      <c r="AG91" t="s">
        <v>125</v>
      </c>
    </row>
    <row r="92" spans="1:60" outlineLevel="1">
      <c r="A92" s="168">
        <v>39</v>
      </c>
      <c r="B92" s="169" t="s">
        <v>255</v>
      </c>
      <c r="C92" s="176" t="s">
        <v>256</v>
      </c>
      <c r="D92" s="170" t="s">
        <v>207</v>
      </c>
      <c r="E92" s="171">
        <v>1.03504</v>
      </c>
      <c r="F92" s="172"/>
      <c r="G92" s="173">
        <f t="shared" ref="G92:G102" si="0">ROUND(E92*F92,2)</f>
        <v>0</v>
      </c>
      <c r="H92" s="159"/>
      <c r="I92" s="158">
        <f t="shared" ref="I92:I102" si="1">ROUND(E92*H92,2)</f>
        <v>0</v>
      </c>
      <c r="J92" s="159"/>
      <c r="K92" s="158">
        <f t="shared" ref="K92:K102" si="2">ROUND(E92*J92,2)</f>
        <v>0</v>
      </c>
      <c r="L92" s="158">
        <v>15</v>
      </c>
      <c r="M92" s="158">
        <f t="shared" ref="M92:M102" si="3">G92*(1+L92/100)</f>
        <v>0</v>
      </c>
      <c r="N92" s="157">
        <v>0</v>
      </c>
      <c r="O92" s="157">
        <f t="shared" ref="O92:O102" si="4">ROUND(E92*N92,2)</f>
        <v>0</v>
      </c>
      <c r="P92" s="157">
        <v>0</v>
      </c>
      <c r="Q92" s="157">
        <f t="shared" ref="Q92:Q102" si="5">ROUND(E92*P92,2)</f>
        <v>0</v>
      </c>
      <c r="R92" s="158"/>
      <c r="S92" s="158" t="s">
        <v>139</v>
      </c>
      <c r="T92" s="158" t="s">
        <v>139</v>
      </c>
      <c r="U92" s="158">
        <v>2.0089999999999999</v>
      </c>
      <c r="V92" s="158">
        <f t="shared" ref="V92:V102" si="6">ROUND(E92*U92,2)</f>
        <v>2.08</v>
      </c>
      <c r="W92" s="158"/>
      <c r="X92" s="158" t="s">
        <v>257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258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>
      <c r="A93" s="168">
        <v>40</v>
      </c>
      <c r="B93" s="169" t="s">
        <v>259</v>
      </c>
      <c r="C93" s="176" t="s">
        <v>260</v>
      </c>
      <c r="D93" s="170" t="s">
        <v>207</v>
      </c>
      <c r="E93" s="171">
        <v>0.51751999999999998</v>
      </c>
      <c r="F93" s="172"/>
      <c r="G93" s="173">
        <f t="shared" si="0"/>
        <v>0</v>
      </c>
      <c r="H93" s="159"/>
      <c r="I93" s="158">
        <f t="shared" si="1"/>
        <v>0</v>
      </c>
      <c r="J93" s="159"/>
      <c r="K93" s="158">
        <f t="shared" si="2"/>
        <v>0</v>
      </c>
      <c r="L93" s="158">
        <v>15</v>
      </c>
      <c r="M93" s="158">
        <f t="shared" si="3"/>
        <v>0</v>
      </c>
      <c r="N93" s="157">
        <v>0</v>
      </c>
      <c r="O93" s="157">
        <f t="shared" si="4"/>
        <v>0</v>
      </c>
      <c r="P93" s="157">
        <v>0</v>
      </c>
      <c r="Q93" s="157">
        <f t="shared" si="5"/>
        <v>0</v>
      </c>
      <c r="R93" s="158"/>
      <c r="S93" s="158" t="s">
        <v>139</v>
      </c>
      <c r="T93" s="158" t="s">
        <v>139</v>
      </c>
      <c r="U93" s="158">
        <v>0.95899999999999996</v>
      </c>
      <c r="V93" s="158">
        <f t="shared" si="6"/>
        <v>0.5</v>
      </c>
      <c r="W93" s="158"/>
      <c r="X93" s="158" t="s">
        <v>257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258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>
      <c r="A94" s="168">
        <v>41</v>
      </c>
      <c r="B94" s="169" t="s">
        <v>261</v>
      </c>
      <c r="C94" s="176" t="s">
        <v>262</v>
      </c>
      <c r="D94" s="170" t="s">
        <v>207</v>
      </c>
      <c r="E94" s="171">
        <v>1.03504</v>
      </c>
      <c r="F94" s="172"/>
      <c r="G94" s="173">
        <f t="shared" si="0"/>
        <v>0</v>
      </c>
      <c r="H94" s="159"/>
      <c r="I94" s="158">
        <f t="shared" si="1"/>
        <v>0</v>
      </c>
      <c r="J94" s="159"/>
      <c r="K94" s="158">
        <f t="shared" si="2"/>
        <v>0</v>
      </c>
      <c r="L94" s="158">
        <v>15</v>
      </c>
      <c r="M94" s="158">
        <f t="shared" si="3"/>
        <v>0</v>
      </c>
      <c r="N94" s="157">
        <v>0</v>
      </c>
      <c r="O94" s="157">
        <f t="shared" si="4"/>
        <v>0</v>
      </c>
      <c r="P94" s="157">
        <v>0</v>
      </c>
      <c r="Q94" s="157">
        <f t="shared" si="5"/>
        <v>0</v>
      </c>
      <c r="R94" s="158"/>
      <c r="S94" s="158" t="s">
        <v>139</v>
      </c>
      <c r="T94" s="158" t="s">
        <v>139</v>
      </c>
      <c r="U94" s="158">
        <v>0.94199999999999995</v>
      </c>
      <c r="V94" s="158">
        <f t="shared" si="6"/>
        <v>0.98</v>
      </c>
      <c r="W94" s="158"/>
      <c r="X94" s="158" t="s">
        <v>257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258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>
      <c r="A95" s="168">
        <v>42</v>
      </c>
      <c r="B95" s="169" t="s">
        <v>263</v>
      </c>
      <c r="C95" s="176" t="s">
        <v>264</v>
      </c>
      <c r="D95" s="170" t="s">
        <v>207</v>
      </c>
      <c r="E95" s="171">
        <v>5.1751899999999997</v>
      </c>
      <c r="F95" s="172"/>
      <c r="G95" s="173">
        <f t="shared" si="0"/>
        <v>0</v>
      </c>
      <c r="H95" s="159"/>
      <c r="I95" s="158">
        <f t="shared" si="1"/>
        <v>0</v>
      </c>
      <c r="J95" s="159"/>
      <c r="K95" s="158">
        <f t="shared" si="2"/>
        <v>0</v>
      </c>
      <c r="L95" s="158">
        <v>15</v>
      </c>
      <c r="M95" s="158">
        <f t="shared" si="3"/>
        <v>0</v>
      </c>
      <c r="N95" s="157">
        <v>0</v>
      </c>
      <c r="O95" s="157">
        <f t="shared" si="4"/>
        <v>0</v>
      </c>
      <c r="P95" s="157">
        <v>0</v>
      </c>
      <c r="Q95" s="157">
        <f t="shared" si="5"/>
        <v>0</v>
      </c>
      <c r="R95" s="158"/>
      <c r="S95" s="158" t="s">
        <v>139</v>
      </c>
      <c r="T95" s="158" t="s">
        <v>139</v>
      </c>
      <c r="U95" s="158">
        <v>0.105</v>
      </c>
      <c r="V95" s="158">
        <f t="shared" si="6"/>
        <v>0.54</v>
      </c>
      <c r="W95" s="158"/>
      <c r="X95" s="158" t="s">
        <v>257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258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>
      <c r="A96" s="168">
        <v>43</v>
      </c>
      <c r="B96" s="169" t="s">
        <v>265</v>
      </c>
      <c r="C96" s="176" t="s">
        <v>266</v>
      </c>
      <c r="D96" s="170" t="s">
        <v>207</v>
      </c>
      <c r="E96" s="171">
        <v>1.03504</v>
      </c>
      <c r="F96" s="172"/>
      <c r="G96" s="173">
        <f t="shared" si="0"/>
        <v>0</v>
      </c>
      <c r="H96" s="159"/>
      <c r="I96" s="158">
        <f t="shared" si="1"/>
        <v>0</v>
      </c>
      <c r="J96" s="159"/>
      <c r="K96" s="158">
        <f t="shared" si="2"/>
        <v>0</v>
      </c>
      <c r="L96" s="158">
        <v>15</v>
      </c>
      <c r="M96" s="158">
        <f t="shared" si="3"/>
        <v>0</v>
      </c>
      <c r="N96" s="157">
        <v>0</v>
      </c>
      <c r="O96" s="157">
        <f t="shared" si="4"/>
        <v>0</v>
      </c>
      <c r="P96" s="157">
        <v>0</v>
      </c>
      <c r="Q96" s="157">
        <f t="shared" si="5"/>
        <v>0</v>
      </c>
      <c r="R96" s="158"/>
      <c r="S96" s="158" t="s">
        <v>139</v>
      </c>
      <c r="T96" s="158" t="s">
        <v>139</v>
      </c>
      <c r="U96" s="158">
        <v>0.04</v>
      </c>
      <c r="V96" s="158">
        <f t="shared" si="6"/>
        <v>0.04</v>
      </c>
      <c r="W96" s="158"/>
      <c r="X96" s="158" t="s">
        <v>257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258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>
      <c r="A97" s="168">
        <v>44</v>
      </c>
      <c r="B97" s="169" t="s">
        <v>267</v>
      </c>
      <c r="C97" s="176" t="s">
        <v>268</v>
      </c>
      <c r="D97" s="170" t="s">
        <v>207</v>
      </c>
      <c r="E97" s="171">
        <v>14.49052</v>
      </c>
      <c r="F97" s="172"/>
      <c r="G97" s="173">
        <f t="shared" si="0"/>
        <v>0</v>
      </c>
      <c r="H97" s="159"/>
      <c r="I97" s="158">
        <f t="shared" si="1"/>
        <v>0</v>
      </c>
      <c r="J97" s="159"/>
      <c r="K97" s="158">
        <f t="shared" si="2"/>
        <v>0</v>
      </c>
      <c r="L97" s="158">
        <v>15</v>
      </c>
      <c r="M97" s="158">
        <f t="shared" si="3"/>
        <v>0</v>
      </c>
      <c r="N97" s="157">
        <v>0</v>
      </c>
      <c r="O97" s="157">
        <f t="shared" si="4"/>
        <v>0</v>
      </c>
      <c r="P97" s="157">
        <v>0</v>
      </c>
      <c r="Q97" s="157">
        <f t="shared" si="5"/>
        <v>0</v>
      </c>
      <c r="R97" s="158"/>
      <c r="S97" s="158" t="s">
        <v>139</v>
      </c>
      <c r="T97" s="158" t="s">
        <v>139</v>
      </c>
      <c r="U97" s="158">
        <v>0</v>
      </c>
      <c r="V97" s="158">
        <f t="shared" si="6"/>
        <v>0</v>
      </c>
      <c r="W97" s="158"/>
      <c r="X97" s="158" t="s">
        <v>257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258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>
      <c r="A98" s="168">
        <v>45</v>
      </c>
      <c r="B98" s="169" t="s">
        <v>269</v>
      </c>
      <c r="C98" s="176" t="s">
        <v>270</v>
      </c>
      <c r="D98" s="170" t="s">
        <v>207</v>
      </c>
      <c r="E98" s="171">
        <v>1.03504</v>
      </c>
      <c r="F98" s="172"/>
      <c r="G98" s="173">
        <f t="shared" si="0"/>
        <v>0</v>
      </c>
      <c r="H98" s="159"/>
      <c r="I98" s="158">
        <f t="shared" si="1"/>
        <v>0</v>
      </c>
      <c r="J98" s="159"/>
      <c r="K98" s="158">
        <f t="shared" si="2"/>
        <v>0</v>
      </c>
      <c r="L98" s="158">
        <v>15</v>
      </c>
      <c r="M98" s="158">
        <f t="shared" si="3"/>
        <v>0</v>
      </c>
      <c r="N98" s="157">
        <v>0</v>
      </c>
      <c r="O98" s="157">
        <f t="shared" si="4"/>
        <v>0</v>
      </c>
      <c r="P98" s="157">
        <v>0</v>
      </c>
      <c r="Q98" s="157">
        <f t="shared" si="5"/>
        <v>0</v>
      </c>
      <c r="R98" s="158"/>
      <c r="S98" s="158" t="s">
        <v>139</v>
      </c>
      <c r="T98" s="158" t="s">
        <v>139</v>
      </c>
      <c r="U98" s="158">
        <v>0.64</v>
      </c>
      <c r="V98" s="158">
        <f t="shared" si="6"/>
        <v>0.66</v>
      </c>
      <c r="W98" s="158"/>
      <c r="X98" s="158" t="s">
        <v>257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258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>
      <c r="A99" s="168">
        <v>46</v>
      </c>
      <c r="B99" s="169" t="s">
        <v>271</v>
      </c>
      <c r="C99" s="176" t="s">
        <v>272</v>
      </c>
      <c r="D99" s="170" t="s">
        <v>207</v>
      </c>
      <c r="E99" s="171">
        <v>1.03504</v>
      </c>
      <c r="F99" s="172"/>
      <c r="G99" s="173">
        <f t="shared" si="0"/>
        <v>0</v>
      </c>
      <c r="H99" s="159"/>
      <c r="I99" s="158">
        <f t="shared" si="1"/>
        <v>0</v>
      </c>
      <c r="J99" s="159"/>
      <c r="K99" s="158">
        <f t="shared" si="2"/>
        <v>0</v>
      </c>
      <c r="L99" s="158">
        <v>15</v>
      </c>
      <c r="M99" s="158">
        <f t="shared" si="3"/>
        <v>0</v>
      </c>
      <c r="N99" s="157">
        <v>0</v>
      </c>
      <c r="O99" s="157">
        <f t="shared" si="4"/>
        <v>0</v>
      </c>
      <c r="P99" s="157">
        <v>0</v>
      </c>
      <c r="Q99" s="157">
        <f t="shared" si="5"/>
        <v>0</v>
      </c>
      <c r="R99" s="158"/>
      <c r="S99" s="158" t="s">
        <v>139</v>
      </c>
      <c r="T99" s="158" t="s">
        <v>139</v>
      </c>
      <c r="U99" s="158">
        <v>6.0000000000000001E-3</v>
      </c>
      <c r="V99" s="158">
        <f t="shared" si="6"/>
        <v>0.01</v>
      </c>
      <c r="W99" s="158"/>
      <c r="X99" s="158" t="s">
        <v>257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258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ht="20.399999999999999" outlineLevel="1">
      <c r="A100" s="168">
        <v>47</v>
      </c>
      <c r="B100" s="169" t="s">
        <v>273</v>
      </c>
      <c r="C100" s="176" t="s">
        <v>274</v>
      </c>
      <c r="D100" s="170" t="s">
        <v>207</v>
      </c>
      <c r="E100" s="171">
        <v>3.209E-2</v>
      </c>
      <c r="F100" s="172"/>
      <c r="G100" s="173">
        <f t="shared" si="0"/>
        <v>0</v>
      </c>
      <c r="H100" s="159"/>
      <c r="I100" s="158">
        <f t="shared" si="1"/>
        <v>0</v>
      </c>
      <c r="J100" s="159"/>
      <c r="K100" s="158">
        <f t="shared" si="2"/>
        <v>0</v>
      </c>
      <c r="L100" s="158">
        <v>15</v>
      </c>
      <c r="M100" s="158">
        <f t="shared" si="3"/>
        <v>0</v>
      </c>
      <c r="N100" s="157">
        <v>0</v>
      </c>
      <c r="O100" s="157">
        <f t="shared" si="4"/>
        <v>0</v>
      </c>
      <c r="P100" s="157">
        <v>0</v>
      </c>
      <c r="Q100" s="157">
        <f t="shared" si="5"/>
        <v>0</v>
      </c>
      <c r="R100" s="158"/>
      <c r="S100" s="158" t="s">
        <v>139</v>
      </c>
      <c r="T100" s="158" t="s">
        <v>139</v>
      </c>
      <c r="U100" s="158">
        <v>0</v>
      </c>
      <c r="V100" s="158">
        <f t="shared" si="6"/>
        <v>0</v>
      </c>
      <c r="W100" s="158"/>
      <c r="X100" s="158" t="s">
        <v>257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258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>
      <c r="A101" s="168">
        <v>48</v>
      </c>
      <c r="B101" s="169" t="s">
        <v>275</v>
      </c>
      <c r="C101" s="176" t="s">
        <v>276</v>
      </c>
      <c r="D101" s="170" t="s">
        <v>207</v>
      </c>
      <c r="E101" s="171">
        <v>0.11872000000000001</v>
      </c>
      <c r="F101" s="172"/>
      <c r="G101" s="173">
        <f t="shared" si="0"/>
        <v>0</v>
      </c>
      <c r="H101" s="159"/>
      <c r="I101" s="158">
        <f t="shared" si="1"/>
        <v>0</v>
      </c>
      <c r="J101" s="159"/>
      <c r="K101" s="158">
        <f t="shared" si="2"/>
        <v>0</v>
      </c>
      <c r="L101" s="158">
        <v>15</v>
      </c>
      <c r="M101" s="158">
        <f t="shared" si="3"/>
        <v>0</v>
      </c>
      <c r="N101" s="157">
        <v>0</v>
      </c>
      <c r="O101" s="157">
        <f t="shared" si="4"/>
        <v>0</v>
      </c>
      <c r="P101" s="157">
        <v>0</v>
      </c>
      <c r="Q101" s="157">
        <f t="shared" si="5"/>
        <v>0</v>
      </c>
      <c r="R101" s="158"/>
      <c r="S101" s="158" t="s">
        <v>129</v>
      </c>
      <c r="T101" s="158" t="s">
        <v>277</v>
      </c>
      <c r="U101" s="158">
        <v>0</v>
      </c>
      <c r="V101" s="158">
        <f t="shared" si="6"/>
        <v>0</v>
      </c>
      <c r="W101" s="158"/>
      <c r="X101" s="158" t="s">
        <v>257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258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20.399999999999999" outlineLevel="1">
      <c r="A102" s="168">
        <v>49</v>
      </c>
      <c r="B102" s="169" t="s">
        <v>278</v>
      </c>
      <c r="C102" s="176" t="s">
        <v>279</v>
      </c>
      <c r="D102" s="170" t="s">
        <v>207</v>
      </c>
      <c r="E102" s="171">
        <v>0.88422999999999996</v>
      </c>
      <c r="F102" s="172"/>
      <c r="G102" s="173">
        <f t="shared" si="0"/>
        <v>0</v>
      </c>
      <c r="H102" s="159"/>
      <c r="I102" s="158">
        <f t="shared" si="1"/>
        <v>0</v>
      </c>
      <c r="J102" s="159"/>
      <c r="K102" s="158">
        <f t="shared" si="2"/>
        <v>0</v>
      </c>
      <c r="L102" s="158">
        <v>15</v>
      </c>
      <c r="M102" s="158">
        <f t="shared" si="3"/>
        <v>0</v>
      </c>
      <c r="N102" s="157">
        <v>0</v>
      </c>
      <c r="O102" s="157">
        <f t="shared" si="4"/>
        <v>0</v>
      </c>
      <c r="P102" s="157">
        <v>0</v>
      </c>
      <c r="Q102" s="157">
        <f t="shared" si="5"/>
        <v>0</v>
      </c>
      <c r="R102" s="158"/>
      <c r="S102" s="158" t="s">
        <v>139</v>
      </c>
      <c r="T102" s="158" t="s">
        <v>139</v>
      </c>
      <c r="U102" s="158">
        <v>0</v>
      </c>
      <c r="V102" s="158">
        <f t="shared" si="6"/>
        <v>0</v>
      </c>
      <c r="W102" s="158"/>
      <c r="X102" s="158" t="s">
        <v>257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258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>
      <c r="A103" s="150" t="s">
        <v>124</v>
      </c>
      <c r="B103" s="151" t="s">
        <v>97</v>
      </c>
      <c r="C103" s="175" t="s">
        <v>29</v>
      </c>
      <c r="D103" s="164"/>
      <c r="E103" s="165"/>
      <c r="F103" s="166"/>
      <c r="G103" s="167">
        <f>SUMIF(AG104:AG110,"&lt;&gt;NOR",G104:G110)</f>
        <v>0</v>
      </c>
      <c r="H103" s="163"/>
      <c r="I103" s="163">
        <f>SUM(I104:I110)</f>
        <v>0</v>
      </c>
      <c r="J103" s="163"/>
      <c r="K103" s="163">
        <f>SUM(K104:K110)</f>
        <v>0</v>
      </c>
      <c r="L103" s="163"/>
      <c r="M103" s="163">
        <f>SUM(M104:M110)</f>
        <v>0</v>
      </c>
      <c r="N103" s="162"/>
      <c r="O103" s="162">
        <f>SUM(O104:O110)</f>
        <v>0</v>
      </c>
      <c r="P103" s="162"/>
      <c r="Q103" s="162">
        <f>SUM(Q104:Q110)</f>
        <v>0</v>
      </c>
      <c r="R103" s="163"/>
      <c r="S103" s="163"/>
      <c r="T103" s="163"/>
      <c r="U103" s="163"/>
      <c r="V103" s="163">
        <f>SUM(V104:V110)</f>
        <v>0</v>
      </c>
      <c r="W103" s="163"/>
      <c r="X103" s="163"/>
      <c r="AG103" t="s">
        <v>125</v>
      </c>
    </row>
    <row r="104" spans="1:60" outlineLevel="1">
      <c r="A104" s="168">
        <v>50</v>
      </c>
      <c r="B104" s="169" t="s">
        <v>280</v>
      </c>
      <c r="C104" s="176" t="s">
        <v>281</v>
      </c>
      <c r="D104" s="170" t="s">
        <v>282</v>
      </c>
      <c r="E104" s="171">
        <v>1</v>
      </c>
      <c r="F104" s="172"/>
      <c r="G104" s="173">
        <f t="shared" ref="G104:G110" si="7">ROUND(E104*F104,2)</f>
        <v>0</v>
      </c>
      <c r="H104" s="159"/>
      <c r="I104" s="158">
        <f t="shared" ref="I104:I110" si="8">ROUND(E104*H104,2)</f>
        <v>0</v>
      </c>
      <c r="J104" s="159"/>
      <c r="K104" s="158">
        <f t="shared" ref="K104:K110" si="9">ROUND(E104*J104,2)</f>
        <v>0</v>
      </c>
      <c r="L104" s="158">
        <v>15</v>
      </c>
      <c r="M104" s="158">
        <f t="shared" ref="M104:M110" si="10">G104*(1+L104/100)</f>
        <v>0</v>
      </c>
      <c r="N104" s="157">
        <v>0</v>
      </c>
      <c r="O104" s="157">
        <f t="shared" ref="O104:O110" si="11">ROUND(E104*N104,2)</f>
        <v>0</v>
      </c>
      <c r="P104" s="157">
        <v>0</v>
      </c>
      <c r="Q104" s="157">
        <f t="shared" ref="Q104:Q110" si="12">ROUND(E104*P104,2)</f>
        <v>0</v>
      </c>
      <c r="R104" s="158"/>
      <c r="S104" s="158" t="s">
        <v>129</v>
      </c>
      <c r="T104" s="158" t="s">
        <v>130</v>
      </c>
      <c r="U104" s="158">
        <v>0</v>
      </c>
      <c r="V104" s="158">
        <f t="shared" ref="V104:V110" si="13">ROUND(E104*U104,2)</f>
        <v>0</v>
      </c>
      <c r="W104" s="158"/>
      <c r="X104" s="158" t="s">
        <v>283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284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>
      <c r="A105" s="168">
        <v>51</v>
      </c>
      <c r="B105" s="169" t="s">
        <v>285</v>
      </c>
      <c r="C105" s="176" t="s">
        <v>286</v>
      </c>
      <c r="D105" s="170" t="s">
        <v>282</v>
      </c>
      <c r="E105" s="171">
        <v>0</v>
      </c>
      <c r="F105" s="172"/>
      <c r="G105" s="173">
        <f t="shared" si="7"/>
        <v>0</v>
      </c>
      <c r="H105" s="159"/>
      <c r="I105" s="158">
        <f t="shared" si="8"/>
        <v>0</v>
      </c>
      <c r="J105" s="159"/>
      <c r="K105" s="158">
        <f t="shared" si="9"/>
        <v>0</v>
      </c>
      <c r="L105" s="158">
        <v>15</v>
      </c>
      <c r="M105" s="158">
        <f t="shared" si="10"/>
        <v>0</v>
      </c>
      <c r="N105" s="157">
        <v>0</v>
      </c>
      <c r="O105" s="157">
        <f t="shared" si="11"/>
        <v>0</v>
      </c>
      <c r="P105" s="157">
        <v>0</v>
      </c>
      <c r="Q105" s="157">
        <f t="shared" si="12"/>
        <v>0</v>
      </c>
      <c r="R105" s="158"/>
      <c r="S105" s="158" t="s">
        <v>129</v>
      </c>
      <c r="T105" s="158" t="s">
        <v>130</v>
      </c>
      <c r="U105" s="158">
        <v>0</v>
      </c>
      <c r="V105" s="158">
        <f t="shared" si="13"/>
        <v>0</v>
      </c>
      <c r="W105" s="158"/>
      <c r="X105" s="158" t="s">
        <v>283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287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>
      <c r="A106" s="168">
        <v>52</v>
      </c>
      <c r="B106" s="169" t="s">
        <v>288</v>
      </c>
      <c r="C106" s="176" t="s">
        <v>289</v>
      </c>
      <c r="D106" s="170" t="s">
        <v>282</v>
      </c>
      <c r="E106" s="171">
        <v>0</v>
      </c>
      <c r="F106" s="172"/>
      <c r="G106" s="173">
        <f t="shared" si="7"/>
        <v>0</v>
      </c>
      <c r="H106" s="159"/>
      <c r="I106" s="158">
        <f t="shared" si="8"/>
        <v>0</v>
      </c>
      <c r="J106" s="159"/>
      <c r="K106" s="158">
        <f t="shared" si="9"/>
        <v>0</v>
      </c>
      <c r="L106" s="158">
        <v>15</v>
      </c>
      <c r="M106" s="158">
        <f t="shared" si="10"/>
        <v>0</v>
      </c>
      <c r="N106" s="157">
        <v>0</v>
      </c>
      <c r="O106" s="157">
        <f t="shared" si="11"/>
        <v>0</v>
      </c>
      <c r="P106" s="157">
        <v>0</v>
      </c>
      <c r="Q106" s="157">
        <f t="shared" si="12"/>
        <v>0</v>
      </c>
      <c r="R106" s="158"/>
      <c r="S106" s="158" t="s">
        <v>129</v>
      </c>
      <c r="T106" s="158" t="s">
        <v>130</v>
      </c>
      <c r="U106" s="158">
        <v>0</v>
      </c>
      <c r="V106" s="158">
        <f t="shared" si="13"/>
        <v>0</v>
      </c>
      <c r="W106" s="158"/>
      <c r="X106" s="158" t="s">
        <v>283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287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>
      <c r="A107" s="168">
        <v>53</v>
      </c>
      <c r="B107" s="169" t="s">
        <v>290</v>
      </c>
      <c r="C107" s="176" t="s">
        <v>291</v>
      </c>
      <c r="D107" s="170" t="s">
        <v>282</v>
      </c>
      <c r="E107" s="171">
        <v>1</v>
      </c>
      <c r="F107" s="172"/>
      <c r="G107" s="173">
        <f t="shared" si="7"/>
        <v>0</v>
      </c>
      <c r="H107" s="159"/>
      <c r="I107" s="158">
        <f t="shared" si="8"/>
        <v>0</v>
      </c>
      <c r="J107" s="159"/>
      <c r="K107" s="158">
        <f t="shared" si="9"/>
        <v>0</v>
      </c>
      <c r="L107" s="158">
        <v>15</v>
      </c>
      <c r="M107" s="158">
        <f t="shared" si="10"/>
        <v>0</v>
      </c>
      <c r="N107" s="157">
        <v>0</v>
      </c>
      <c r="O107" s="157">
        <f t="shared" si="11"/>
        <v>0</v>
      </c>
      <c r="P107" s="157">
        <v>0</v>
      </c>
      <c r="Q107" s="157">
        <f t="shared" si="12"/>
        <v>0</v>
      </c>
      <c r="R107" s="158"/>
      <c r="S107" s="158" t="s">
        <v>129</v>
      </c>
      <c r="T107" s="158" t="s">
        <v>130</v>
      </c>
      <c r="U107" s="158">
        <v>0</v>
      </c>
      <c r="V107" s="158">
        <f t="shared" si="13"/>
        <v>0</v>
      </c>
      <c r="W107" s="158"/>
      <c r="X107" s="158" t="s">
        <v>283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284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>
      <c r="A108" s="168">
        <v>54</v>
      </c>
      <c r="B108" s="169" t="s">
        <v>292</v>
      </c>
      <c r="C108" s="176" t="s">
        <v>293</v>
      </c>
      <c r="D108" s="170" t="s">
        <v>282</v>
      </c>
      <c r="E108" s="171">
        <v>1</v>
      </c>
      <c r="F108" s="172"/>
      <c r="G108" s="173">
        <f t="shared" si="7"/>
        <v>0</v>
      </c>
      <c r="H108" s="159"/>
      <c r="I108" s="158">
        <f t="shared" si="8"/>
        <v>0</v>
      </c>
      <c r="J108" s="159"/>
      <c r="K108" s="158">
        <f t="shared" si="9"/>
        <v>0</v>
      </c>
      <c r="L108" s="158">
        <v>15</v>
      </c>
      <c r="M108" s="158">
        <f t="shared" si="10"/>
        <v>0</v>
      </c>
      <c r="N108" s="157">
        <v>0</v>
      </c>
      <c r="O108" s="157">
        <f t="shared" si="11"/>
        <v>0</v>
      </c>
      <c r="P108" s="157">
        <v>0</v>
      </c>
      <c r="Q108" s="157">
        <f t="shared" si="12"/>
        <v>0</v>
      </c>
      <c r="R108" s="158"/>
      <c r="S108" s="158" t="s">
        <v>129</v>
      </c>
      <c r="T108" s="158" t="s">
        <v>130</v>
      </c>
      <c r="U108" s="158">
        <v>0</v>
      </c>
      <c r="V108" s="158">
        <f t="shared" si="13"/>
        <v>0</v>
      </c>
      <c r="W108" s="158"/>
      <c r="X108" s="158" t="s">
        <v>283</v>
      </c>
      <c r="Y108" s="147"/>
      <c r="Z108" s="147"/>
      <c r="AA108" s="147"/>
      <c r="AB108" s="147"/>
      <c r="AC108" s="147"/>
      <c r="AD108" s="147"/>
      <c r="AE108" s="147"/>
      <c r="AF108" s="147"/>
      <c r="AG108" s="147" t="s">
        <v>284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>
      <c r="A109" s="168">
        <v>55</v>
      </c>
      <c r="B109" s="169" t="s">
        <v>294</v>
      </c>
      <c r="C109" s="176" t="s">
        <v>295</v>
      </c>
      <c r="D109" s="170" t="s">
        <v>282</v>
      </c>
      <c r="E109" s="171">
        <v>0</v>
      </c>
      <c r="F109" s="172"/>
      <c r="G109" s="173">
        <f t="shared" si="7"/>
        <v>0</v>
      </c>
      <c r="H109" s="159"/>
      <c r="I109" s="158">
        <f t="shared" si="8"/>
        <v>0</v>
      </c>
      <c r="J109" s="159"/>
      <c r="K109" s="158">
        <f t="shared" si="9"/>
        <v>0</v>
      </c>
      <c r="L109" s="158">
        <v>15</v>
      </c>
      <c r="M109" s="158">
        <f t="shared" si="10"/>
        <v>0</v>
      </c>
      <c r="N109" s="157">
        <v>0</v>
      </c>
      <c r="O109" s="157">
        <f t="shared" si="11"/>
        <v>0</v>
      </c>
      <c r="P109" s="157">
        <v>0</v>
      </c>
      <c r="Q109" s="157">
        <f t="shared" si="12"/>
        <v>0</v>
      </c>
      <c r="R109" s="158"/>
      <c r="S109" s="158" t="s">
        <v>129</v>
      </c>
      <c r="T109" s="158" t="s">
        <v>130</v>
      </c>
      <c r="U109" s="158">
        <v>0</v>
      </c>
      <c r="V109" s="158">
        <f t="shared" si="13"/>
        <v>0</v>
      </c>
      <c r="W109" s="158"/>
      <c r="X109" s="158" t="s">
        <v>283</v>
      </c>
      <c r="Y109" s="147"/>
      <c r="Z109" s="147"/>
      <c r="AA109" s="147"/>
      <c r="AB109" s="147"/>
      <c r="AC109" s="147"/>
      <c r="AD109" s="147"/>
      <c r="AE109" s="147"/>
      <c r="AF109" s="147"/>
      <c r="AG109" s="147" t="s">
        <v>284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>
      <c r="A110" s="168">
        <v>56</v>
      </c>
      <c r="B110" s="169" t="s">
        <v>296</v>
      </c>
      <c r="C110" s="176" t="s">
        <v>297</v>
      </c>
      <c r="D110" s="170" t="s">
        <v>282</v>
      </c>
      <c r="E110" s="171">
        <v>1</v>
      </c>
      <c r="F110" s="172"/>
      <c r="G110" s="173">
        <f t="shared" si="7"/>
        <v>0</v>
      </c>
      <c r="H110" s="159"/>
      <c r="I110" s="158">
        <f t="shared" si="8"/>
        <v>0</v>
      </c>
      <c r="J110" s="159"/>
      <c r="K110" s="158">
        <f t="shared" si="9"/>
        <v>0</v>
      </c>
      <c r="L110" s="158">
        <v>15</v>
      </c>
      <c r="M110" s="158">
        <f t="shared" si="10"/>
        <v>0</v>
      </c>
      <c r="N110" s="157">
        <v>0</v>
      </c>
      <c r="O110" s="157">
        <f t="shared" si="11"/>
        <v>0</v>
      </c>
      <c r="P110" s="157">
        <v>0</v>
      </c>
      <c r="Q110" s="157">
        <f t="shared" si="12"/>
        <v>0</v>
      </c>
      <c r="R110" s="158"/>
      <c r="S110" s="158" t="s">
        <v>129</v>
      </c>
      <c r="T110" s="158" t="s">
        <v>130</v>
      </c>
      <c r="U110" s="158">
        <v>0</v>
      </c>
      <c r="V110" s="158">
        <f t="shared" si="13"/>
        <v>0</v>
      </c>
      <c r="W110" s="158"/>
      <c r="X110" s="158" t="s">
        <v>283</v>
      </c>
      <c r="Y110" s="147"/>
      <c r="Z110" s="147"/>
      <c r="AA110" s="147"/>
      <c r="AB110" s="147"/>
      <c r="AC110" s="147"/>
      <c r="AD110" s="147"/>
      <c r="AE110" s="147"/>
      <c r="AF110" s="147"/>
      <c r="AG110" s="147" t="s">
        <v>284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>
      <c r="A111" s="3"/>
      <c r="B111" s="4"/>
      <c r="C111" s="179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AE111">
        <v>15</v>
      </c>
      <c r="AF111">
        <v>21</v>
      </c>
      <c r="AG111" t="s">
        <v>111</v>
      </c>
    </row>
    <row r="112" spans="1:60">
      <c r="A112" s="150"/>
      <c r="B112" s="151" t="s">
        <v>31</v>
      </c>
      <c r="C112" s="175"/>
      <c r="D112" s="152"/>
      <c r="E112" s="153"/>
      <c r="F112" s="153"/>
      <c r="G112" s="167">
        <f>G8+G11+G35+G40+G49+G53+G55+G57+G66+G69+G73+G91+G103</f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AE112">
        <f>SUMIF(L7:L110,AE111,G7:G110)</f>
        <v>0</v>
      </c>
      <c r="AF112">
        <f>SUMIF(L7:L110,AF111,G7:G110)</f>
        <v>0</v>
      </c>
      <c r="AG112" t="s">
        <v>298</v>
      </c>
    </row>
    <row r="113" spans="1:33">
      <c r="A113" s="3"/>
      <c r="B113" s="4"/>
      <c r="C113" s="179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>
      <c r="A114" s="3"/>
      <c r="B114" s="4"/>
      <c r="C114" s="179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>
      <c r="A115" s="237" t="s">
        <v>299</v>
      </c>
      <c r="B115" s="237"/>
      <c r="C115" s="238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33">
      <c r="A116" s="239"/>
      <c r="B116" s="240"/>
      <c r="C116" s="241"/>
      <c r="D116" s="240"/>
      <c r="E116" s="240"/>
      <c r="F116" s="240"/>
      <c r="G116" s="24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AG116" t="s">
        <v>300</v>
      </c>
    </row>
    <row r="117" spans="1:33">
      <c r="A117" s="243"/>
      <c r="B117" s="244"/>
      <c r="C117" s="245"/>
      <c r="D117" s="244"/>
      <c r="E117" s="244"/>
      <c r="F117" s="244"/>
      <c r="G117" s="24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33">
      <c r="A118" s="243"/>
      <c r="B118" s="244"/>
      <c r="C118" s="245"/>
      <c r="D118" s="244"/>
      <c r="E118" s="244"/>
      <c r="F118" s="244"/>
      <c r="G118" s="24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33">
      <c r="A119" s="243"/>
      <c r="B119" s="244"/>
      <c r="C119" s="245"/>
      <c r="D119" s="244"/>
      <c r="E119" s="244"/>
      <c r="F119" s="244"/>
      <c r="G119" s="24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33">
      <c r="A120" s="247"/>
      <c r="B120" s="248"/>
      <c r="C120" s="249"/>
      <c r="D120" s="248"/>
      <c r="E120" s="248"/>
      <c r="F120" s="248"/>
      <c r="G120" s="25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33">
      <c r="A121" s="3"/>
      <c r="B121" s="4"/>
      <c r="C121" s="179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33">
      <c r="C122" s="180"/>
      <c r="D122" s="10"/>
      <c r="AG122" t="s">
        <v>301</v>
      </c>
    </row>
    <row r="123" spans="1:33">
      <c r="D123" s="10"/>
    </row>
    <row r="124" spans="1:33">
      <c r="D124" s="10"/>
    </row>
    <row r="125" spans="1:33">
      <c r="D125" s="10"/>
    </row>
    <row r="126" spans="1:33">
      <c r="D126" s="10"/>
    </row>
    <row r="127" spans="1:33">
      <c r="D127" s="10"/>
    </row>
    <row r="128" spans="1:33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6">
    <mergeCell ref="A115:C115"/>
    <mergeCell ref="A116:G120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portrait" r:id="rId1"/>
  <headerFooter alignWithMargins="0"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62</vt:i4>
      </vt:variant>
    </vt:vector>
  </HeadingPairs>
  <TitlesOfParts>
    <vt:vector size="73" baseType="lpstr">
      <vt:lpstr>Pokyny pro vyplnění</vt:lpstr>
      <vt:lpstr>Stavba</vt:lpstr>
      <vt:lpstr>VzorPolozky</vt:lpstr>
      <vt:lpstr>01 14005 Pol</vt:lpstr>
      <vt:lpstr>02 14005 Pol</vt:lpstr>
      <vt:lpstr>03 14005 Pol</vt:lpstr>
      <vt:lpstr>04 14005 Pol</vt:lpstr>
      <vt:lpstr>05 14005 Pol</vt:lpstr>
      <vt:lpstr>06 14005 Pol</vt:lpstr>
      <vt:lpstr>07 14005 Pol</vt:lpstr>
      <vt:lpstr>08 14005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14005 Pol'!Názvy_tisku</vt:lpstr>
      <vt:lpstr>'02 14005 Pol'!Názvy_tisku</vt:lpstr>
      <vt:lpstr>'03 14005 Pol'!Názvy_tisku</vt:lpstr>
      <vt:lpstr>'04 14005 Pol'!Názvy_tisku</vt:lpstr>
      <vt:lpstr>'05 14005 Pol'!Názvy_tisku</vt:lpstr>
      <vt:lpstr>'06 14005 Pol'!Názvy_tisku</vt:lpstr>
      <vt:lpstr>'07 14005 Pol'!Názvy_tisku</vt:lpstr>
      <vt:lpstr>'08 14005 Pol'!Názvy_tisku</vt:lpstr>
      <vt:lpstr>oadresa</vt:lpstr>
      <vt:lpstr>Stavba!Objednatel</vt:lpstr>
      <vt:lpstr>Stavba!Objekt</vt:lpstr>
      <vt:lpstr>'01 14005 Pol'!Oblast_tisku</vt:lpstr>
      <vt:lpstr>'02 14005 Pol'!Oblast_tisku</vt:lpstr>
      <vt:lpstr>'03 14005 Pol'!Oblast_tisku</vt:lpstr>
      <vt:lpstr>'04 14005 Pol'!Oblast_tisku</vt:lpstr>
      <vt:lpstr>'05 14005 Pol'!Oblast_tisku</vt:lpstr>
      <vt:lpstr>'06 14005 Pol'!Oblast_tisku</vt:lpstr>
      <vt:lpstr>'07 14005 Pol'!Oblast_tisku</vt:lpstr>
      <vt:lpstr>'08 14005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Marie Veselá</cp:lastModifiedBy>
  <cp:lastPrinted>2019-03-19T12:27:02Z</cp:lastPrinted>
  <dcterms:created xsi:type="dcterms:W3CDTF">2009-04-08T07:15:50Z</dcterms:created>
  <dcterms:modified xsi:type="dcterms:W3CDTF">2022-04-12T12:39:04Z</dcterms:modified>
</cp:coreProperties>
</file>