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Architektonicko-stav..." sheetId="2" r:id="rId2"/>
    <sheet name="01 - Tabulka hliníkových ..." sheetId="3" r:id="rId3"/>
    <sheet name="02 - Tabulka vnitřních dveří" sheetId="4" r:id="rId4"/>
    <sheet name="03 - Tabulka zámečnických..." sheetId="5" r:id="rId5"/>
    <sheet name="04 - Tabulka interiérovýc..." sheetId="6" r:id="rId6"/>
    <sheet name="01 - ZTI" sheetId="7" r:id="rId7"/>
    <sheet name="02 - Vytápění" sheetId="8" r:id="rId8"/>
    <sheet name="03 - Elektro" sheetId="9" r:id="rId9"/>
    <sheet name="04 - Vzduchotechnika" sheetId="10" r:id="rId10"/>
    <sheet name="VRN - Vedlejší rozpočtové..." sheetId="11" r:id="rId11"/>
    <sheet name="Seznam figur" sheetId="12" r:id="rId12"/>
  </sheets>
  <definedNames>
    <definedName name="_xlnm.Print_Area" localSheetId="0">'Rekapitulace stavby'!$D$4:$AO$76,'Rekapitulace stavby'!$C$82:$AQ$107</definedName>
    <definedName name="_xlnm.Print_Titles" localSheetId="0">'Rekapitulace stavby'!$92:$92</definedName>
    <definedName name="_xlnm._FilterDatabase" localSheetId="1" hidden="1">'01 - Architektonicko-stav...'!$C$136:$K$780</definedName>
    <definedName name="_xlnm.Print_Area" localSheetId="1">'01 - Architektonicko-stav...'!$C$4:$J$39,'01 - Architektonicko-stav...'!$C$50:$J$76,'01 - Architektonicko-stav...'!$C$82:$J$118,'01 - Architektonicko-stav...'!$C$124:$K$780</definedName>
    <definedName name="_xlnm.Print_Titles" localSheetId="1">'01 - Architektonicko-stav...'!$136:$136</definedName>
    <definedName name="_xlnm._FilterDatabase" localSheetId="2" hidden="1">'01 - Tabulka hliníkových ...'!$C$120:$K$128</definedName>
    <definedName name="_xlnm.Print_Area" localSheetId="2">'01 - Tabulka hliníkových ...'!$C$4:$J$41,'01 - Tabulka hliníkových ...'!$C$50:$J$76,'01 - Tabulka hliníkových ...'!$C$82:$J$100,'01 - Tabulka hliníkových ...'!$C$106:$K$128</definedName>
    <definedName name="_xlnm.Print_Titles" localSheetId="2">'01 - Tabulka hliníkových ...'!$120:$120</definedName>
    <definedName name="_xlnm._FilterDatabase" localSheetId="3" hidden="1">'02 - Tabulka vnitřních dveří'!$C$120:$K$152</definedName>
    <definedName name="_xlnm.Print_Area" localSheetId="3">'02 - Tabulka vnitřních dveří'!$C$4:$J$41,'02 - Tabulka vnitřních dveří'!$C$50:$J$76,'02 - Tabulka vnitřních dveří'!$C$82:$J$100,'02 - Tabulka vnitřních dveří'!$C$106:$K$152</definedName>
    <definedName name="_xlnm.Print_Titles" localSheetId="3">'02 - Tabulka vnitřních dveří'!$120:$120</definedName>
    <definedName name="_xlnm._FilterDatabase" localSheetId="4" hidden="1">'03 - Tabulka zámečnických...'!$C$120:$K$148</definedName>
    <definedName name="_xlnm.Print_Area" localSheetId="4">'03 - Tabulka zámečnických...'!$C$4:$J$41,'03 - Tabulka zámečnických...'!$C$50:$J$76,'03 - Tabulka zámečnických...'!$C$82:$J$100,'03 - Tabulka zámečnických...'!$C$106:$K$148</definedName>
    <definedName name="_xlnm.Print_Titles" localSheetId="4">'03 - Tabulka zámečnických...'!$120:$120</definedName>
    <definedName name="_xlnm._FilterDatabase" localSheetId="5" hidden="1">'04 - Tabulka interiérovýc...'!$C$120:$K$130</definedName>
    <definedName name="_xlnm.Print_Area" localSheetId="5">'04 - Tabulka interiérovýc...'!$C$4:$J$41,'04 - Tabulka interiérovýc...'!$C$50:$J$76,'04 - Tabulka interiérovýc...'!$C$82:$J$100,'04 - Tabulka interiérovýc...'!$C$106:$K$130</definedName>
    <definedName name="_xlnm.Print_Titles" localSheetId="5">'04 - Tabulka interiérovýc...'!$120:$120</definedName>
    <definedName name="_xlnm._FilterDatabase" localSheetId="6" hidden="1">'01 - ZTI'!$C$131:$K$217</definedName>
    <definedName name="_xlnm.Print_Area" localSheetId="6">'01 - ZTI'!$C$4:$J$41,'01 - ZTI'!$C$50:$J$76,'01 - ZTI'!$C$82:$J$111,'01 - ZTI'!$C$117:$K$217</definedName>
    <definedName name="_xlnm.Print_Titles" localSheetId="6">'01 - ZTI'!$131:$131</definedName>
    <definedName name="_xlnm._FilterDatabase" localSheetId="7" hidden="1">'02 - Vytápění'!$C$126:$K$205</definedName>
    <definedName name="_xlnm.Print_Area" localSheetId="7">'02 - Vytápění'!$C$4:$J$41,'02 - Vytápění'!$C$50:$J$76,'02 - Vytápění'!$C$82:$J$106,'02 - Vytápění'!$C$112:$K$205</definedName>
    <definedName name="_xlnm.Print_Titles" localSheetId="7">'02 - Vytápění'!$126:$126</definedName>
    <definedName name="_xlnm._FilterDatabase" localSheetId="8" hidden="1">'03 - Elektro'!$C$125:$K$374</definedName>
    <definedName name="_xlnm.Print_Area" localSheetId="8">'03 - Elektro'!$C$4:$J$41,'03 - Elektro'!$C$50:$J$76,'03 - Elektro'!$C$82:$J$105,'03 - Elektro'!$C$111:$K$374</definedName>
    <definedName name="_xlnm.Print_Titles" localSheetId="8">'03 - Elektro'!$125:$125</definedName>
    <definedName name="_xlnm._FilterDatabase" localSheetId="9" hidden="1">'04 - Vzduchotechnika'!$C$120:$K$125</definedName>
    <definedName name="_xlnm.Print_Area" localSheetId="9">'04 - Vzduchotechnika'!$C$4:$J$41,'04 - Vzduchotechnika'!$C$50:$J$76,'04 - Vzduchotechnika'!$C$82:$J$100,'04 - Vzduchotechnika'!$C$106:$K$125</definedName>
    <definedName name="_xlnm.Print_Titles" localSheetId="9">'04 - Vzduchotechnika'!$120:$120</definedName>
    <definedName name="_xlnm._FilterDatabase" localSheetId="10" hidden="1">'VRN - Vedlejší rozpočtové...'!$C$117:$K$125</definedName>
    <definedName name="_xlnm.Print_Area" localSheetId="10">'VRN - Vedlejší rozpočtové...'!$C$4:$J$39,'VRN - Vedlejší rozpočtové...'!$C$50:$J$76,'VRN - Vedlejší rozpočtové...'!$C$82:$J$99,'VRN - Vedlejší rozpočtové...'!$C$105:$K$125</definedName>
    <definedName name="_xlnm.Print_Titles" localSheetId="10">'VRN - Vedlejší rozpočtové...'!$117:$117</definedName>
    <definedName name="_xlnm.Print_Area" localSheetId="11">'Seznam figur'!$C$4:$G$77</definedName>
    <definedName name="_xlnm.Print_Titles" localSheetId="11">'Seznam figur'!$9:$9</definedName>
  </definedNames>
  <calcPr/>
</workbook>
</file>

<file path=xl/calcChain.xml><?xml version="1.0" encoding="utf-8"?>
<calcChain xmlns="http://schemas.openxmlformats.org/spreadsheetml/2006/main">
  <c i="12" l="1" r="D7"/>
  <c i="11" r="J37"/>
  <c r="J36"/>
  <c i="1" r="AY106"/>
  <c i="11" r="J35"/>
  <c i="1" r="AX106"/>
  <c i="11"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F112"/>
  <c r="E110"/>
  <c r="F89"/>
  <c r="E87"/>
  <c r="J24"/>
  <c r="E24"/>
  <c r="J115"/>
  <c r="J23"/>
  <c r="J21"/>
  <c r="E21"/>
  <c r="J91"/>
  <c r="J20"/>
  <c r="J18"/>
  <c r="E18"/>
  <c r="F115"/>
  <c r="J17"/>
  <c r="J15"/>
  <c r="E15"/>
  <c r="F114"/>
  <c r="J14"/>
  <c r="J12"/>
  <c r="J112"/>
  <c r="E7"/>
  <c r="E108"/>
  <c i="10" r="J39"/>
  <c r="J38"/>
  <c i="1" r="AY105"/>
  <c i="10" r="J37"/>
  <c i="1" r="AX105"/>
  <c i="10"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F115"/>
  <c r="E113"/>
  <c r="F91"/>
  <c r="E89"/>
  <c r="J26"/>
  <c r="E26"/>
  <c r="J118"/>
  <c r="J25"/>
  <c r="J23"/>
  <c r="E23"/>
  <c r="J117"/>
  <c r="J22"/>
  <c r="J20"/>
  <c r="E20"/>
  <c r="F118"/>
  <c r="J19"/>
  <c r="J17"/>
  <c r="E17"/>
  <c r="F117"/>
  <c r="J16"/>
  <c r="J14"/>
  <c r="J91"/>
  <c r="E7"/>
  <c r="E85"/>
  <c i="9" r="J39"/>
  <c r="J38"/>
  <c i="1" r="AY104"/>
  <c i="9" r="J37"/>
  <c i="1" r="AX104"/>
  <c i="9" r="BI373"/>
  <c r="BH373"/>
  <c r="BG373"/>
  <c r="BF373"/>
  <c r="T373"/>
  <c r="R373"/>
  <c r="P373"/>
  <c r="BI371"/>
  <c r="BH371"/>
  <c r="BG371"/>
  <c r="BF371"/>
  <c r="T371"/>
  <c r="R371"/>
  <c r="P371"/>
  <c r="BI369"/>
  <c r="BH369"/>
  <c r="BG369"/>
  <c r="BF369"/>
  <c r="T369"/>
  <c r="R369"/>
  <c r="P369"/>
  <c r="BI368"/>
  <c r="BH368"/>
  <c r="BG368"/>
  <c r="BF368"/>
  <c r="T368"/>
  <c r="R368"/>
  <c r="P368"/>
  <c r="BI366"/>
  <c r="BH366"/>
  <c r="BG366"/>
  <c r="BF366"/>
  <c r="T366"/>
  <c r="R366"/>
  <c r="P366"/>
  <c r="BI364"/>
  <c r="BH364"/>
  <c r="BG364"/>
  <c r="BF364"/>
  <c r="T364"/>
  <c r="R364"/>
  <c r="P364"/>
  <c r="BI362"/>
  <c r="BH362"/>
  <c r="BG362"/>
  <c r="BF362"/>
  <c r="T362"/>
  <c r="R362"/>
  <c r="P362"/>
  <c r="BI359"/>
  <c r="BH359"/>
  <c r="BG359"/>
  <c r="BF359"/>
  <c r="T359"/>
  <c r="R359"/>
  <c r="P359"/>
  <c r="BI357"/>
  <c r="BH357"/>
  <c r="BG357"/>
  <c r="BF357"/>
  <c r="T357"/>
  <c r="R357"/>
  <c r="P357"/>
  <c r="BI355"/>
  <c r="BH355"/>
  <c r="BG355"/>
  <c r="BF355"/>
  <c r="T355"/>
  <c r="R355"/>
  <c r="P355"/>
  <c r="BI353"/>
  <c r="BH353"/>
  <c r="BG353"/>
  <c r="BF353"/>
  <c r="T353"/>
  <c r="R353"/>
  <c r="P353"/>
  <c r="BI350"/>
  <c r="BH350"/>
  <c r="BG350"/>
  <c r="BF350"/>
  <c r="T350"/>
  <c r="R350"/>
  <c r="P350"/>
  <c r="BI348"/>
  <c r="BH348"/>
  <c r="BG348"/>
  <c r="BF348"/>
  <c r="T348"/>
  <c r="R348"/>
  <c r="P348"/>
  <c r="BI346"/>
  <c r="BH346"/>
  <c r="BG346"/>
  <c r="BF346"/>
  <c r="T346"/>
  <c r="R346"/>
  <c r="P346"/>
  <c r="BI344"/>
  <c r="BH344"/>
  <c r="BG344"/>
  <c r="BF344"/>
  <c r="T344"/>
  <c r="R344"/>
  <c r="P344"/>
  <c r="BI342"/>
  <c r="BH342"/>
  <c r="BG342"/>
  <c r="BF342"/>
  <c r="T342"/>
  <c r="R342"/>
  <c r="P342"/>
  <c r="BI340"/>
  <c r="BH340"/>
  <c r="BG340"/>
  <c r="BF340"/>
  <c r="T340"/>
  <c r="R340"/>
  <c r="P340"/>
  <c r="BI338"/>
  <c r="BH338"/>
  <c r="BG338"/>
  <c r="BF338"/>
  <c r="T338"/>
  <c r="R338"/>
  <c r="P338"/>
  <c r="BI336"/>
  <c r="BH336"/>
  <c r="BG336"/>
  <c r="BF336"/>
  <c r="T336"/>
  <c r="R336"/>
  <c r="P336"/>
  <c r="BI334"/>
  <c r="BH334"/>
  <c r="BG334"/>
  <c r="BF334"/>
  <c r="T334"/>
  <c r="R334"/>
  <c r="P334"/>
  <c r="BI332"/>
  <c r="BH332"/>
  <c r="BG332"/>
  <c r="BF332"/>
  <c r="T332"/>
  <c r="R332"/>
  <c r="P332"/>
  <c r="BI329"/>
  <c r="BH329"/>
  <c r="BG329"/>
  <c r="BF329"/>
  <c r="T329"/>
  <c r="R329"/>
  <c r="P329"/>
  <c r="BI327"/>
  <c r="BH327"/>
  <c r="BG327"/>
  <c r="BF327"/>
  <c r="T327"/>
  <c r="R327"/>
  <c r="P327"/>
  <c r="BI325"/>
  <c r="BH325"/>
  <c r="BG325"/>
  <c r="BF325"/>
  <c r="T325"/>
  <c r="R325"/>
  <c r="P325"/>
  <c r="BI323"/>
  <c r="BH323"/>
  <c r="BG323"/>
  <c r="BF323"/>
  <c r="T323"/>
  <c r="R323"/>
  <c r="P323"/>
  <c r="BI321"/>
  <c r="BH321"/>
  <c r="BG321"/>
  <c r="BF321"/>
  <c r="T321"/>
  <c r="R321"/>
  <c r="P321"/>
  <c r="BI319"/>
  <c r="BH319"/>
  <c r="BG319"/>
  <c r="BF319"/>
  <c r="T319"/>
  <c r="R319"/>
  <c r="P319"/>
  <c r="BI317"/>
  <c r="BH317"/>
  <c r="BG317"/>
  <c r="BF317"/>
  <c r="T317"/>
  <c r="R317"/>
  <c r="P317"/>
  <c r="BI315"/>
  <c r="BH315"/>
  <c r="BG315"/>
  <c r="BF315"/>
  <c r="T315"/>
  <c r="R315"/>
  <c r="P315"/>
  <c r="BI313"/>
  <c r="BH313"/>
  <c r="BG313"/>
  <c r="BF313"/>
  <c r="T313"/>
  <c r="R313"/>
  <c r="P313"/>
  <c r="BI311"/>
  <c r="BH311"/>
  <c r="BG311"/>
  <c r="BF311"/>
  <c r="T311"/>
  <c r="R311"/>
  <c r="P311"/>
  <c r="BI309"/>
  <c r="BH309"/>
  <c r="BG309"/>
  <c r="BF309"/>
  <c r="T309"/>
  <c r="R309"/>
  <c r="P309"/>
  <c r="BI307"/>
  <c r="BH307"/>
  <c r="BG307"/>
  <c r="BF307"/>
  <c r="T307"/>
  <c r="R307"/>
  <c r="P307"/>
  <c r="BI305"/>
  <c r="BH305"/>
  <c r="BG305"/>
  <c r="BF305"/>
  <c r="T305"/>
  <c r="R305"/>
  <c r="P305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7"/>
  <c r="BH287"/>
  <c r="BG287"/>
  <c r="BF287"/>
  <c r="T287"/>
  <c r="R287"/>
  <c r="P287"/>
  <c r="BI285"/>
  <c r="BH285"/>
  <c r="BG285"/>
  <c r="BF285"/>
  <c r="T285"/>
  <c r="R285"/>
  <c r="P285"/>
  <c r="BI283"/>
  <c r="BH283"/>
  <c r="BG283"/>
  <c r="BF283"/>
  <c r="T283"/>
  <c r="R283"/>
  <c r="P283"/>
  <c r="BI281"/>
  <c r="BH281"/>
  <c r="BG281"/>
  <c r="BF281"/>
  <c r="T281"/>
  <c r="R281"/>
  <c r="P281"/>
  <c r="BI279"/>
  <c r="BH279"/>
  <c r="BG279"/>
  <c r="BF279"/>
  <c r="T279"/>
  <c r="R279"/>
  <c r="P279"/>
  <c r="BI277"/>
  <c r="BH277"/>
  <c r="BG277"/>
  <c r="BF277"/>
  <c r="T277"/>
  <c r="R277"/>
  <c r="P277"/>
  <c r="BI275"/>
  <c r="BH275"/>
  <c r="BG275"/>
  <c r="BF275"/>
  <c r="T275"/>
  <c r="R275"/>
  <c r="P275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F120"/>
  <c r="E118"/>
  <c r="F91"/>
  <c r="E89"/>
  <c r="J26"/>
  <c r="E26"/>
  <c r="J123"/>
  <c r="J25"/>
  <c r="J23"/>
  <c r="E23"/>
  <c r="J93"/>
  <c r="J22"/>
  <c r="J20"/>
  <c r="E20"/>
  <c r="F123"/>
  <c r="J19"/>
  <c r="J17"/>
  <c r="E17"/>
  <c r="F93"/>
  <c r="J16"/>
  <c r="J14"/>
  <c r="J120"/>
  <c r="E7"/>
  <c r="E114"/>
  <c i="8" r="J39"/>
  <c r="J38"/>
  <c i="1" r="AY103"/>
  <c i="8" r="J37"/>
  <c i="1" r="AX103"/>
  <c i="8"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F121"/>
  <c r="E119"/>
  <c r="F91"/>
  <c r="E89"/>
  <c r="J26"/>
  <c r="E26"/>
  <c r="J94"/>
  <c r="J25"/>
  <c r="J23"/>
  <c r="E23"/>
  <c r="J93"/>
  <c r="J22"/>
  <c r="J20"/>
  <c r="E20"/>
  <c r="F124"/>
  <c r="J19"/>
  <c r="J17"/>
  <c r="E17"/>
  <c r="F93"/>
  <c r="J16"/>
  <c r="J14"/>
  <c r="J121"/>
  <c r="E7"/>
  <c r="E115"/>
  <c i="7" r="J39"/>
  <c r="J38"/>
  <c i="1" r="AY102"/>
  <c i="7" r="J37"/>
  <c i="1" r="AX102"/>
  <c i="7"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4"/>
  <c r="BH174"/>
  <c r="BG174"/>
  <c r="BF174"/>
  <c r="T174"/>
  <c r="R174"/>
  <c r="P174"/>
  <c r="BI173"/>
  <c r="BH173"/>
  <c r="BG173"/>
  <c r="BF173"/>
  <c r="T173"/>
  <c r="R173"/>
  <c r="P173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F126"/>
  <c r="E124"/>
  <c r="F91"/>
  <c r="E89"/>
  <c r="J26"/>
  <c r="E26"/>
  <c r="J94"/>
  <c r="J25"/>
  <c r="J23"/>
  <c r="E23"/>
  <c r="J93"/>
  <c r="J22"/>
  <c r="J20"/>
  <c r="E20"/>
  <c r="F129"/>
  <c r="J19"/>
  <c r="J17"/>
  <c r="E17"/>
  <c r="F128"/>
  <c r="J16"/>
  <c r="J14"/>
  <c r="J91"/>
  <c r="E7"/>
  <c r="E85"/>
  <c i="6" r="J39"/>
  <c r="J38"/>
  <c i="1" r="AY100"/>
  <c i="6" r="J37"/>
  <c i="1" r="AX100"/>
  <c i="6" r="BI125"/>
  <c r="BH125"/>
  <c r="BG125"/>
  <c r="BF125"/>
  <c r="T125"/>
  <c r="R125"/>
  <c r="P125"/>
  <c r="BI123"/>
  <c r="BH123"/>
  <c r="BG123"/>
  <c r="BF123"/>
  <c r="T123"/>
  <c r="R123"/>
  <c r="P123"/>
  <c r="F115"/>
  <c r="E113"/>
  <c r="F91"/>
  <c r="E89"/>
  <c r="J26"/>
  <c r="E26"/>
  <c r="J94"/>
  <c r="J25"/>
  <c r="J23"/>
  <c r="E23"/>
  <c r="J117"/>
  <c r="J22"/>
  <c r="J20"/>
  <c r="E20"/>
  <c r="F118"/>
  <c r="J19"/>
  <c r="J17"/>
  <c r="E17"/>
  <c r="F93"/>
  <c r="J16"/>
  <c r="J14"/>
  <c r="J91"/>
  <c r="E7"/>
  <c r="E85"/>
  <c i="5" r="J39"/>
  <c r="J38"/>
  <c i="1" r="AY99"/>
  <c i="5" r="J37"/>
  <c i="1" r="AX99"/>
  <c i="5" r="BI147"/>
  <c r="BH147"/>
  <c r="BG147"/>
  <c r="BF147"/>
  <c r="T147"/>
  <c r="R147"/>
  <c r="P147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F115"/>
  <c r="E113"/>
  <c r="F91"/>
  <c r="E89"/>
  <c r="J26"/>
  <c r="E26"/>
  <c r="J118"/>
  <c r="J25"/>
  <c r="J23"/>
  <c r="E23"/>
  <c r="J117"/>
  <c r="J22"/>
  <c r="J20"/>
  <c r="E20"/>
  <c r="F94"/>
  <c r="J19"/>
  <c r="J17"/>
  <c r="E17"/>
  <c r="F93"/>
  <c r="J16"/>
  <c r="J14"/>
  <c r="J115"/>
  <c r="E7"/>
  <c r="E85"/>
  <c i="4" r="J39"/>
  <c r="J38"/>
  <c i="1" r="AY98"/>
  <c i="4" r="J37"/>
  <c i="1" r="AX98"/>
  <c i="4"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F115"/>
  <c r="E113"/>
  <c r="F91"/>
  <c r="E89"/>
  <c r="J26"/>
  <c r="E26"/>
  <c r="J118"/>
  <c r="J25"/>
  <c r="J23"/>
  <c r="E23"/>
  <c r="J117"/>
  <c r="J22"/>
  <c r="J20"/>
  <c r="E20"/>
  <c r="F94"/>
  <c r="J19"/>
  <c r="J17"/>
  <c r="E17"/>
  <c r="F93"/>
  <c r="J16"/>
  <c r="J14"/>
  <c r="J115"/>
  <c r="E7"/>
  <c r="E109"/>
  <c i="3" r="J39"/>
  <c r="J38"/>
  <c i="1" r="AY97"/>
  <c i="3" r="J37"/>
  <c i="1" r="AX97"/>
  <c i="3"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F115"/>
  <c r="E113"/>
  <c r="F91"/>
  <c r="E89"/>
  <c r="J26"/>
  <c r="E26"/>
  <c r="J94"/>
  <c r="J25"/>
  <c r="J23"/>
  <c r="E23"/>
  <c r="J117"/>
  <c r="J22"/>
  <c r="J20"/>
  <c r="E20"/>
  <c r="F94"/>
  <c r="J19"/>
  <c r="J17"/>
  <c r="E17"/>
  <c r="F117"/>
  <c r="J16"/>
  <c r="J14"/>
  <c r="J115"/>
  <c r="E7"/>
  <c r="E85"/>
  <c i="2" r="J37"/>
  <c r="J36"/>
  <c i="1" r="AY95"/>
  <c i="2" r="J35"/>
  <c i="1" r="AX95"/>
  <c i="2" r="BI772"/>
  <c r="BH772"/>
  <c r="BG772"/>
  <c r="BF772"/>
  <c r="T772"/>
  <c r="T771"/>
  <c r="R772"/>
  <c r="R771"/>
  <c r="P772"/>
  <c r="P771"/>
  <c r="BI750"/>
  <c r="BH750"/>
  <c r="BG750"/>
  <c r="BF750"/>
  <c r="T750"/>
  <c r="T749"/>
  <c r="R750"/>
  <c r="R749"/>
  <c r="P750"/>
  <c r="P749"/>
  <c r="BI744"/>
  <c r="BH744"/>
  <c r="BG744"/>
  <c r="BF744"/>
  <c r="T744"/>
  <c r="R744"/>
  <c r="P744"/>
  <c r="BI741"/>
  <c r="BH741"/>
  <c r="BG741"/>
  <c r="BF741"/>
  <c r="T741"/>
  <c r="R741"/>
  <c r="P741"/>
  <c r="BI739"/>
  <c r="BH739"/>
  <c r="BG739"/>
  <c r="BF739"/>
  <c r="T739"/>
  <c r="R739"/>
  <c r="P739"/>
  <c r="BI735"/>
  <c r="BH735"/>
  <c r="BG735"/>
  <c r="BF735"/>
  <c r="T735"/>
  <c r="R735"/>
  <c r="P735"/>
  <c r="BI732"/>
  <c r="BH732"/>
  <c r="BG732"/>
  <c r="BF732"/>
  <c r="T732"/>
  <c r="R732"/>
  <c r="P732"/>
  <c r="BI721"/>
  <c r="BH721"/>
  <c r="BG721"/>
  <c r="BF721"/>
  <c r="T721"/>
  <c r="R721"/>
  <c r="P721"/>
  <c r="BI719"/>
  <c r="BH719"/>
  <c r="BG719"/>
  <c r="BF719"/>
  <c r="T719"/>
  <c r="R719"/>
  <c r="P719"/>
  <c r="BI713"/>
  <c r="BH713"/>
  <c r="BG713"/>
  <c r="BF713"/>
  <c r="T713"/>
  <c r="R713"/>
  <c r="P713"/>
  <c r="BI709"/>
  <c r="BH709"/>
  <c r="BG709"/>
  <c r="BF709"/>
  <c r="T709"/>
  <c r="R709"/>
  <c r="P709"/>
  <c r="BI695"/>
  <c r="BH695"/>
  <c r="BG695"/>
  <c r="BF695"/>
  <c r="T695"/>
  <c r="R695"/>
  <c r="P695"/>
  <c r="BI688"/>
  <c r="BH688"/>
  <c r="BG688"/>
  <c r="BF688"/>
  <c r="T688"/>
  <c r="R688"/>
  <c r="P688"/>
  <c r="BI665"/>
  <c r="BH665"/>
  <c r="BG665"/>
  <c r="BF665"/>
  <c r="T665"/>
  <c r="R665"/>
  <c r="P665"/>
  <c r="BI661"/>
  <c r="BH661"/>
  <c r="BG661"/>
  <c r="BF661"/>
  <c r="T661"/>
  <c r="R661"/>
  <c r="P661"/>
  <c r="BI658"/>
  <c r="BH658"/>
  <c r="BG658"/>
  <c r="BF658"/>
  <c r="T658"/>
  <c r="R658"/>
  <c r="P658"/>
  <c r="BI651"/>
  <c r="BH651"/>
  <c r="BG651"/>
  <c r="BF651"/>
  <c r="T651"/>
  <c r="R651"/>
  <c r="P651"/>
  <c r="BI649"/>
  <c r="BH649"/>
  <c r="BG649"/>
  <c r="BF649"/>
  <c r="T649"/>
  <c r="R649"/>
  <c r="P649"/>
  <c r="BI645"/>
  <c r="BH645"/>
  <c r="BG645"/>
  <c r="BF645"/>
  <c r="T645"/>
  <c r="R645"/>
  <c r="P645"/>
  <c r="BI641"/>
  <c r="BH641"/>
  <c r="BG641"/>
  <c r="BF641"/>
  <c r="T641"/>
  <c r="R641"/>
  <c r="P641"/>
  <c r="BI639"/>
  <c r="BH639"/>
  <c r="BG639"/>
  <c r="BF639"/>
  <c r="T639"/>
  <c r="R639"/>
  <c r="P639"/>
  <c r="BI634"/>
  <c r="BH634"/>
  <c r="BG634"/>
  <c r="BF634"/>
  <c r="T634"/>
  <c r="R634"/>
  <c r="P634"/>
  <c r="BI632"/>
  <c r="BH632"/>
  <c r="BG632"/>
  <c r="BF632"/>
  <c r="T632"/>
  <c r="R632"/>
  <c r="P632"/>
  <c r="BI627"/>
  <c r="BH627"/>
  <c r="BG627"/>
  <c r="BF627"/>
  <c r="T627"/>
  <c r="R627"/>
  <c r="P627"/>
  <c r="BI624"/>
  <c r="BH624"/>
  <c r="BG624"/>
  <c r="BF624"/>
  <c r="T624"/>
  <c r="R624"/>
  <c r="P624"/>
  <c r="BI622"/>
  <c r="BH622"/>
  <c r="BG622"/>
  <c r="BF622"/>
  <c r="T622"/>
  <c r="R622"/>
  <c r="P622"/>
  <c r="BI620"/>
  <c r="BH620"/>
  <c r="BG620"/>
  <c r="BF620"/>
  <c r="T620"/>
  <c r="R620"/>
  <c r="P620"/>
  <c r="BI618"/>
  <c r="BH618"/>
  <c r="BG618"/>
  <c r="BF618"/>
  <c r="T618"/>
  <c r="R618"/>
  <c r="P618"/>
  <c r="BI616"/>
  <c r="BH616"/>
  <c r="BG616"/>
  <c r="BF616"/>
  <c r="T616"/>
  <c r="R616"/>
  <c r="P616"/>
  <c r="BI610"/>
  <c r="BH610"/>
  <c r="BG610"/>
  <c r="BF610"/>
  <c r="T610"/>
  <c r="R610"/>
  <c r="P610"/>
  <c r="BI606"/>
  <c r="BH606"/>
  <c r="BG606"/>
  <c r="BF606"/>
  <c r="T606"/>
  <c r="R606"/>
  <c r="P606"/>
  <c r="BI595"/>
  <c r="BH595"/>
  <c r="BG595"/>
  <c r="BF595"/>
  <c r="T595"/>
  <c r="R595"/>
  <c r="P595"/>
  <c r="BI592"/>
  <c r="BH592"/>
  <c r="BG592"/>
  <c r="BF592"/>
  <c r="T592"/>
  <c r="R592"/>
  <c r="P592"/>
  <c r="BI589"/>
  <c r="BH589"/>
  <c r="BG589"/>
  <c r="BF589"/>
  <c r="T589"/>
  <c r="R589"/>
  <c r="P589"/>
  <c r="BI581"/>
  <c r="BH581"/>
  <c r="BG581"/>
  <c r="BF581"/>
  <c r="T581"/>
  <c r="R581"/>
  <c r="P581"/>
  <c r="BI576"/>
  <c r="BH576"/>
  <c r="BG576"/>
  <c r="BF576"/>
  <c r="T576"/>
  <c r="R576"/>
  <c r="P576"/>
  <c r="BI574"/>
  <c r="BH574"/>
  <c r="BG574"/>
  <c r="BF574"/>
  <c r="T574"/>
  <c r="R574"/>
  <c r="P574"/>
  <c r="BI572"/>
  <c r="BH572"/>
  <c r="BG572"/>
  <c r="BF572"/>
  <c r="T572"/>
  <c r="R572"/>
  <c r="P572"/>
  <c r="BI570"/>
  <c r="BH570"/>
  <c r="BG570"/>
  <c r="BF570"/>
  <c r="T570"/>
  <c r="R570"/>
  <c r="P570"/>
  <c r="BI568"/>
  <c r="BH568"/>
  <c r="BG568"/>
  <c r="BF568"/>
  <c r="T568"/>
  <c r="R568"/>
  <c r="P568"/>
  <c r="BI564"/>
  <c r="BH564"/>
  <c r="BG564"/>
  <c r="BF564"/>
  <c r="T564"/>
  <c r="R564"/>
  <c r="P564"/>
  <c r="BI561"/>
  <c r="BH561"/>
  <c r="BG561"/>
  <c r="BF561"/>
  <c r="T561"/>
  <c r="R561"/>
  <c r="P561"/>
  <c r="BI554"/>
  <c r="BH554"/>
  <c r="BG554"/>
  <c r="BF554"/>
  <c r="T554"/>
  <c r="R554"/>
  <c r="P554"/>
  <c r="BI552"/>
  <c r="BH552"/>
  <c r="BG552"/>
  <c r="BF552"/>
  <c r="T552"/>
  <c r="R552"/>
  <c r="P552"/>
  <c r="BI545"/>
  <c r="BH545"/>
  <c r="BG545"/>
  <c r="BF545"/>
  <c r="T545"/>
  <c r="R545"/>
  <c r="P545"/>
  <c r="BI542"/>
  <c r="BH542"/>
  <c r="BG542"/>
  <c r="BF542"/>
  <c r="T542"/>
  <c r="T541"/>
  <c r="R542"/>
  <c r="R541"/>
  <c r="P542"/>
  <c r="P541"/>
  <c r="BI539"/>
  <c r="BH539"/>
  <c r="BG539"/>
  <c r="BF539"/>
  <c r="T539"/>
  <c r="R539"/>
  <c r="P539"/>
  <c r="BI537"/>
  <c r="BH537"/>
  <c r="BG537"/>
  <c r="BF537"/>
  <c r="T537"/>
  <c r="R537"/>
  <c r="P537"/>
  <c r="BI536"/>
  <c r="BH536"/>
  <c r="BG536"/>
  <c r="BF536"/>
  <c r="T536"/>
  <c r="R536"/>
  <c r="P536"/>
  <c r="BI535"/>
  <c r="BH535"/>
  <c r="BG535"/>
  <c r="BF535"/>
  <c r="T535"/>
  <c r="R535"/>
  <c r="P535"/>
  <c r="BI532"/>
  <c r="BH532"/>
  <c r="BG532"/>
  <c r="BF532"/>
  <c r="T532"/>
  <c r="R532"/>
  <c r="P532"/>
  <c r="BI530"/>
  <c r="BH530"/>
  <c r="BG530"/>
  <c r="BF530"/>
  <c r="T530"/>
  <c r="R530"/>
  <c r="P530"/>
  <c r="BI528"/>
  <c r="BH528"/>
  <c r="BG528"/>
  <c r="BF528"/>
  <c r="T528"/>
  <c r="R528"/>
  <c r="P528"/>
  <c r="BI526"/>
  <c r="BH526"/>
  <c r="BG526"/>
  <c r="BF526"/>
  <c r="T526"/>
  <c r="R526"/>
  <c r="P526"/>
  <c r="BI524"/>
  <c r="BH524"/>
  <c r="BG524"/>
  <c r="BF524"/>
  <c r="T524"/>
  <c r="R524"/>
  <c r="P524"/>
  <c r="BI516"/>
  <c r="BH516"/>
  <c r="BG516"/>
  <c r="BF516"/>
  <c r="T516"/>
  <c r="R516"/>
  <c r="P516"/>
  <c r="BI511"/>
  <c r="BH511"/>
  <c r="BG511"/>
  <c r="BF511"/>
  <c r="T511"/>
  <c r="R511"/>
  <c r="P511"/>
  <c r="BI507"/>
  <c r="BH507"/>
  <c r="BG507"/>
  <c r="BF507"/>
  <c r="T507"/>
  <c r="R507"/>
  <c r="P507"/>
  <c r="BI503"/>
  <c r="BH503"/>
  <c r="BG503"/>
  <c r="BF503"/>
  <c r="T503"/>
  <c r="R503"/>
  <c r="P503"/>
  <c r="BI498"/>
  <c r="BH498"/>
  <c r="BG498"/>
  <c r="BF498"/>
  <c r="T498"/>
  <c r="R498"/>
  <c r="P498"/>
  <c r="BI496"/>
  <c r="BH496"/>
  <c r="BG496"/>
  <c r="BF496"/>
  <c r="T496"/>
  <c r="R496"/>
  <c r="P496"/>
  <c r="BI494"/>
  <c r="BH494"/>
  <c r="BG494"/>
  <c r="BF494"/>
  <c r="T494"/>
  <c r="R494"/>
  <c r="P494"/>
  <c r="BI490"/>
  <c r="BH490"/>
  <c r="BG490"/>
  <c r="BF490"/>
  <c r="T490"/>
  <c r="R490"/>
  <c r="P490"/>
  <c r="BI486"/>
  <c r="BH486"/>
  <c r="BG486"/>
  <c r="BF486"/>
  <c r="T486"/>
  <c r="R486"/>
  <c r="P486"/>
  <c r="BI481"/>
  <c r="BH481"/>
  <c r="BG481"/>
  <c r="BF481"/>
  <c r="T481"/>
  <c r="R481"/>
  <c r="P481"/>
  <c r="BI479"/>
  <c r="BH479"/>
  <c r="BG479"/>
  <c r="BF479"/>
  <c r="T479"/>
  <c r="R479"/>
  <c r="P479"/>
  <c r="BI475"/>
  <c r="BH475"/>
  <c r="BG475"/>
  <c r="BF475"/>
  <c r="T475"/>
  <c r="R475"/>
  <c r="P475"/>
  <c r="BI469"/>
  <c r="BH469"/>
  <c r="BG469"/>
  <c r="BF469"/>
  <c r="T469"/>
  <c r="R469"/>
  <c r="P469"/>
  <c r="BI462"/>
  <c r="BH462"/>
  <c r="BG462"/>
  <c r="BF462"/>
  <c r="T462"/>
  <c r="R462"/>
  <c r="P462"/>
  <c r="BI458"/>
  <c r="BH458"/>
  <c r="BG458"/>
  <c r="BF458"/>
  <c r="T458"/>
  <c r="R458"/>
  <c r="P458"/>
  <c r="BI453"/>
  <c r="BH453"/>
  <c r="BG453"/>
  <c r="BF453"/>
  <c r="T453"/>
  <c r="R453"/>
  <c r="P453"/>
  <c r="BI449"/>
  <c r="BH449"/>
  <c r="BG449"/>
  <c r="BF449"/>
  <c r="T449"/>
  <c r="R449"/>
  <c r="P449"/>
  <c r="BI443"/>
  <c r="BH443"/>
  <c r="BG443"/>
  <c r="BF443"/>
  <c r="T443"/>
  <c r="R443"/>
  <c r="P443"/>
  <c r="BI436"/>
  <c r="BH436"/>
  <c r="BG436"/>
  <c r="BF436"/>
  <c r="T436"/>
  <c r="R436"/>
  <c r="P436"/>
  <c r="BI429"/>
  <c r="BH429"/>
  <c r="BG429"/>
  <c r="BF429"/>
  <c r="T429"/>
  <c r="R429"/>
  <c r="P429"/>
  <c r="BI422"/>
  <c r="BH422"/>
  <c r="BG422"/>
  <c r="BF422"/>
  <c r="T422"/>
  <c r="R422"/>
  <c r="P422"/>
  <c r="BI420"/>
  <c r="BH420"/>
  <c r="BG420"/>
  <c r="BF420"/>
  <c r="T420"/>
  <c r="R420"/>
  <c r="P420"/>
  <c r="BI414"/>
  <c r="BH414"/>
  <c r="BG414"/>
  <c r="BF414"/>
  <c r="T414"/>
  <c r="R414"/>
  <c r="P414"/>
  <c r="BI412"/>
  <c r="BH412"/>
  <c r="BG412"/>
  <c r="BF412"/>
  <c r="T412"/>
  <c r="R412"/>
  <c r="P412"/>
  <c r="BI409"/>
  <c r="BH409"/>
  <c r="BG409"/>
  <c r="BF409"/>
  <c r="T409"/>
  <c r="R409"/>
  <c r="P409"/>
  <c r="BI405"/>
  <c r="BH405"/>
  <c r="BG405"/>
  <c r="BF405"/>
  <c r="T405"/>
  <c r="R405"/>
  <c r="P405"/>
  <c r="BI394"/>
  <c r="BH394"/>
  <c r="BG394"/>
  <c r="BF394"/>
  <c r="T394"/>
  <c r="R394"/>
  <c r="P394"/>
  <c r="BI389"/>
  <c r="BH389"/>
  <c r="BG389"/>
  <c r="BF389"/>
  <c r="T389"/>
  <c r="R389"/>
  <c r="P389"/>
  <c r="BI383"/>
  <c r="BH383"/>
  <c r="BG383"/>
  <c r="BF383"/>
  <c r="T383"/>
  <c r="R383"/>
  <c r="P383"/>
  <c r="BI379"/>
  <c r="BH379"/>
  <c r="BG379"/>
  <c r="BF379"/>
  <c r="T379"/>
  <c r="R379"/>
  <c r="P379"/>
  <c r="BI376"/>
  <c r="BH376"/>
  <c r="BG376"/>
  <c r="BF376"/>
  <c r="T376"/>
  <c r="R376"/>
  <c r="P376"/>
  <c r="BI375"/>
  <c r="BH375"/>
  <c r="BG375"/>
  <c r="BF375"/>
  <c r="T375"/>
  <c r="R375"/>
  <c r="P375"/>
  <c r="BI373"/>
  <c r="BH373"/>
  <c r="BG373"/>
  <c r="BF373"/>
  <c r="T373"/>
  <c r="R373"/>
  <c r="P373"/>
  <c r="BI370"/>
  <c r="BH370"/>
  <c r="BG370"/>
  <c r="BF370"/>
  <c r="T370"/>
  <c r="R370"/>
  <c r="P370"/>
  <c r="BI359"/>
  <c r="BH359"/>
  <c r="BG359"/>
  <c r="BF359"/>
  <c r="T359"/>
  <c r="R359"/>
  <c r="P359"/>
  <c r="BI338"/>
  <c r="BH338"/>
  <c r="BG338"/>
  <c r="BF338"/>
  <c r="T338"/>
  <c r="R338"/>
  <c r="P338"/>
  <c r="BI335"/>
  <c r="BH335"/>
  <c r="BG335"/>
  <c r="BF335"/>
  <c r="T335"/>
  <c r="R335"/>
  <c r="P335"/>
  <c r="BI332"/>
  <c r="BH332"/>
  <c r="BG332"/>
  <c r="BF332"/>
  <c r="T332"/>
  <c r="R332"/>
  <c r="P332"/>
  <c r="BI316"/>
  <c r="BH316"/>
  <c r="BG316"/>
  <c r="BF316"/>
  <c r="T316"/>
  <c r="R316"/>
  <c r="P316"/>
  <c r="BI312"/>
  <c r="BH312"/>
  <c r="BG312"/>
  <c r="BF312"/>
  <c r="T312"/>
  <c r="R312"/>
  <c r="P312"/>
  <c r="BI309"/>
  <c r="BH309"/>
  <c r="BG309"/>
  <c r="BF309"/>
  <c r="T309"/>
  <c r="R309"/>
  <c r="P309"/>
  <c r="BI303"/>
  <c r="BH303"/>
  <c r="BG303"/>
  <c r="BF303"/>
  <c r="T303"/>
  <c r="R303"/>
  <c r="P303"/>
  <c r="BI297"/>
  <c r="BH297"/>
  <c r="BG297"/>
  <c r="BF297"/>
  <c r="T297"/>
  <c r="R297"/>
  <c r="P297"/>
  <c r="BI294"/>
  <c r="BH294"/>
  <c r="BG294"/>
  <c r="BF294"/>
  <c r="T294"/>
  <c r="R294"/>
  <c r="P294"/>
  <c r="BI292"/>
  <c r="BH292"/>
  <c r="BG292"/>
  <c r="BF292"/>
  <c r="T292"/>
  <c r="R292"/>
  <c r="P292"/>
  <c r="BI286"/>
  <c r="BH286"/>
  <c r="BG286"/>
  <c r="BF286"/>
  <c r="T286"/>
  <c r="R286"/>
  <c r="P286"/>
  <c r="BI279"/>
  <c r="BH279"/>
  <c r="BG279"/>
  <c r="BF279"/>
  <c r="T279"/>
  <c r="R279"/>
  <c r="P279"/>
  <c r="BI273"/>
  <c r="BH273"/>
  <c r="BG273"/>
  <c r="BF273"/>
  <c r="T273"/>
  <c r="R273"/>
  <c r="P273"/>
  <c r="BI271"/>
  <c r="BH271"/>
  <c r="BG271"/>
  <c r="BF271"/>
  <c r="T271"/>
  <c r="R271"/>
  <c r="P271"/>
  <c r="BI267"/>
  <c r="BH267"/>
  <c r="BG267"/>
  <c r="BF267"/>
  <c r="T267"/>
  <c r="R267"/>
  <c r="P267"/>
  <c r="BI265"/>
  <c r="BH265"/>
  <c r="BG265"/>
  <c r="BF265"/>
  <c r="T265"/>
  <c r="R265"/>
  <c r="P265"/>
  <c r="BI261"/>
  <c r="BH261"/>
  <c r="BG261"/>
  <c r="BF261"/>
  <c r="T261"/>
  <c r="R261"/>
  <c r="P261"/>
  <c r="BI257"/>
  <c r="BH257"/>
  <c r="BG257"/>
  <c r="BF257"/>
  <c r="T257"/>
  <c r="R257"/>
  <c r="P257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6"/>
  <c r="BH246"/>
  <c r="BG246"/>
  <c r="BF246"/>
  <c r="T246"/>
  <c r="R246"/>
  <c r="P246"/>
  <c r="BI241"/>
  <c r="BH241"/>
  <c r="BG241"/>
  <c r="BF241"/>
  <c r="T241"/>
  <c r="R241"/>
  <c r="P241"/>
  <c r="BI236"/>
  <c r="BH236"/>
  <c r="BG236"/>
  <c r="BF236"/>
  <c r="T236"/>
  <c r="R236"/>
  <c r="P236"/>
  <c r="BI228"/>
  <c r="BH228"/>
  <c r="BG228"/>
  <c r="BF228"/>
  <c r="T228"/>
  <c r="R228"/>
  <c r="P228"/>
  <c r="BI221"/>
  <c r="BH221"/>
  <c r="BG221"/>
  <c r="BF221"/>
  <c r="T221"/>
  <c r="R221"/>
  <c r="P221"/>
  <c r="BI218"/>
  <c r="BH218"/>
  <c r="BG218"/>
  <c r="BF218"/>
  <c r="T218"/>
  <c r="R218"/>
  <c r="P218"/>
  <c r="BI216"/>
  <c r="BH216"/>
  <c r="BG216"/>
  <c r="BF216"/>
  <c r="T216"/>
  <c r="R216"/>
  <c r="P216"/>
  <c r="BI212"/>
  <c r="BH212"/>
  <c r="BG212"/>
  <c r="BF212"/>
  <c r="T212"/>
  <c r="R212"/>
  <c r="P212"/>
  <c r="BI207"/>
  <c r="BH207"/>
  <c r="BG207"/>
  <c r="BF207"/>
  <c r="T207"/>
  <c r="R207"/>
  <c r="P207"/>
  <c r="BI203"/>
  <c r="BH203"/>
  <c r="BG203"/>
  <c r="BF203"/>
  <c r="T203"/>
  <c r="R203"/>
  <c r="P203"/>
  <c r="BI198"/>
  <c r="BH198"/>
  <c r="BG198"/>
  <c r="BF198"/>
  <c r="T198"/>
  <c r="R198"/>
  <c r="P198"/>
  <c r="BI193"/>
  <c r="BH193"/>
  <c r="BG193"/>
  <c r="BF193"/>
  <c r="T193"/>
  <c r="R193"/>
  <c r="P193"/>
  <c r="BI189"/>
  <c r="BH189"/>
  <c r="BG189"/>
  <c r="BF189"/>
  <c r="T189"/>
  <c r="R189"/>
  <c r="P189"/>
  <c r="BI176"/>
  <c r="BH176"/>
  <c r="BG176"/>
  <c r="BF176"/>
  <c r="T176"/>
  <c r="R176"/>
  <c r="P176"/>
  <c r="BI168"/>
  <c r="BH168"/>
  <c r="BG168"/>
  <c r="BF168"/>
  <c r="T168"/>
  <c r="T167"/>
  <c r="R168"/>
  <c r="R167"/>
  <c r="P168"/>
  <c r="P167"/>
  <c r="BI165"/>
  <c r="BH165"/>
  <c r="BG165"/>
  <c r="BF165"/>
  <c r="T165"/>
  <c r="R165"/>
  <c r="P165"/>
  <c r="BI163"/>
  <c r="BH163"/>
  <c r="BG163"/>
  <c r="BF163"/>
  <c r="T163"/>
  <c r="R163"/>
  <c r="P163"/>
  <c r="BI156"/>
  <c r="BH156"/>
  <c r="BG156"/>
  <c r="BF156"/>
  <c r="T156"/>
  <c r="R156"/>
  <c r="P156"/>
  <c r="BI154"/>
  <c r="BH154"/>
  <c r="BG154"/>
  <c r="BF154"/>
  <c r="T154"/>
  <c r="R154"/>
  <c r="P154"/>
  <c r="BI147"/>
  <c r="BH147"/>
  <c r="BG147"/>
  <c r="BF147"/>
  <c r="T147"/>
  <c r="R147"/>
  <c r="P147"/>
  <c r="BI140"/>
  <c r="BH140"/>
  <c r="BG140"/>
  <c r="BF140"/>
  <c r="T140"/>
  <c r="R140"/>
  <c r="P140"/>
  <c r="F131"/>
  <c r="E129"/>
  <c r="F89"/>
  <c r="E87"/>
  <c r="J24"/>
  <c r="E24"/>
  <c r="J92"/>
  <c r="J23"/>
  <c r="J21"/>
  <c r="E21"/>
  <c r="J133"/>
  <c r="J20"/>
  <c r="J18"/>
  <c r="E18"/>
  <c r="F134"/>
  <c r="J17"/>
  <c r="J15"/>
  <c r="E15"/>
  <c r="F91"/>
  <c r="J14"/>
  <c r="J12"/>
  <c r="J89"/>
  <c r="E7"/>
  <c r="E127"/>
  <c i="1" r="L90"/>
  <c r="AM90"/>
  <c r="AM89"/>
  <c r="L89"/>
  <c r="AM87"/>
  <c r="L87"/>
  <c r="L85"/>
  <c r="L84"/>
  <c i="11" r="J123"/>
  <c r="J122"/>
  <c r="BK121"/>
  <c i="10" r="J125"/>
  <c r="J124"/>
  <c r="J123"/>
  <c i="9" r="J371"/>
  <c r="J369"/>
  <c r="BK368"/>
  <c r="BK366"/>
  <c r="BK364"/>
  <c r="J359"/>
  <c r="BK357"/>
  <c r="BK355"/>
  <c r="BK353"/>
  <c r="BK350"/>
  <c r="BK348"/>
  <c r="BK346"/>
  <c r="J344"/>
  <c r="J342"/>
  <c r="J340"/>
  <c r="J338"/>
  <c r="J334"/>
  <c r="BK332"/>
  <c r="BK325"/>
  <c r="J321"/>
  <c r="J319"/>
  <c r="J317"/>
  <c r="J315"/>
  <c r="J313"/>
  <c r="BK311"/>
  <c r="BK307"/>
  <c r="BK305"/>
  <c r="J301"/>
  <c r="J297"/>
  <c r="BK293"/>
  <c r="J291"/>
  <c r="BK289"/>
  <c r="J287"/>
  <c r="J285"/>
  <c r="J283"/>
  <c r="BK277"/>
  <c r="J275"/>
  <c r="J272"/>
  <c r="BK268"/>
  <c r="BK266"/>
  <c r="J265"/>
  <c r="J263"/>
  <c r="BK262"/>
  <c r="J261"/>
  <c r="J260"/>
  <c r="BK258"/>
  <c r="J256"/>
  <c r="J254"/>
  <c r="J252"/>
  <c r="J250"/>
  <c r="BK248"/>
  <c r="J246"/>
  <c r="J240"/>
  <c r="BK236"/>
  <c r="BK234"/>
  <c r="BK232"/>
  <c r="BK230"/>
  <c r="J228"/>
  <c r="J226"/>
  <c r="J224"/>
  <c r="J222"/>
  <c r="J218"/>
  <c r="J216"/>
  <c r="J214"/>
  <c r="J212"/>
  <c r="J210"/>
  <c r="BK206"/>
  <c r="J204"/>
  <c r="BK202"/>
  <c r="BK198"/>
  <c r="BK196"/>
  <c r="J194"/>
  <c r="J190"/>
  <c r="J188"/>
  <c r="BK186"/>
  <c r="BK184"/>
  <c r="J182"/>
  <c r="J180"/>
  <c r="J178"/>
  <c r="J176"/>
  <c r="BK170"/>
  <c r="J168"/>
  <c r="J166"/>
  <c r="J164"/>
  <c r="BK160"/>
  <c r="J158"/>
  <c r="J154"/>
  <c r="J150"/>
  <c r="J148"/>
  <c r="J146"/>
  <c r="BK144"/>
  <c r="BK142"/>
  <c r="BK134"/>
  <c r="J132"/>
  <c r="BK130"/>
  <c r="BK128"/>
  <c i="8" r="BK205"/>
  <c r="J204"/>
  <c r="J201"/>
  <c r="J198"/>
  <c r="BK197"/>
  <c r="J196"/>
  <c r="J195"/>
  <c r="BK193"/>
  <c r="J191"/>
  <c r="J187"/>
  <c r="BK186"/>
  <c r="BK184"/>
  <c r="BK183"/>
  <c r="BK182"/>
  <c r="BK181"/>
  <c r="BK179"/>
  <c r="J178"/>
  <c r="BK177"/>
  <c r="BK174"/>
  <c r="J173"/>
  <c r="BK172"/>
  <c r="J172"/>
  <c r="J169"/>
  <c r="J168"/>
  <c r="BK166"/>
  <c r="J165"/>
  <c r="BK163"/>
  <c r="J162"/>
  <c r="BK159"/>
  <c r="BK157"/>
  <c r="J156"/>
  <c r="BK152"/>
  <c r="BK150"/>
  <c r="J149"/>
  <c r="BK146"/>
  <c r="BK144"/>
  <c r="J143"/>
  <c r="J142"/>
  <c r="BK141"/>
  <c r="BK140"/>
  <c r="BK139"/>
  <c r="BK138"/>
  <c r="BK137"/>
  <c r="BK136"/>
  <c r="BK135"/>
  <c r="BK134"/>
  <c r="BK131"/>
  <c i="7" r="BK214"/>
  <c r="J213"/>
  <c r="BK212"/>
  <c r="J210"/>
  <c r="J209"/>
  <c r="J204"/>
  <c r="BK202"/>
  <c r="J200"/>
  <c r="J199"/>
  <c r="J198"/>
  <c r="J197"/>
  <c r="J195"/>
  <c r="BK193"/>
  <c r="BK192"/>
  <c r="J191"/>
  <c r="BK190"/>
  <c r="J189"/>
  <c r="J188"/>
  <c r="J187"/>
  <c r="J185"/>
  <c r="BK181"/>
  <c r="J178"/>
  <c r="J170"/>
  <c r="BK169"/>
  <c r="BK166"/>
  <c r="J166"/>
  <c r="BK165"/>
  <c r="J165"/>
  <c r="BK164"/>
  <c r="J161"/>
  <c r="J159"/>
  <c r="J158"/>
  <c r="BK157"/>
  <c r="J150"/>
  <c r="BK149"/>
  <c r="J148"/>
  <c r="BK145"/>
  <c r="J144"/>
  <c r="BK143"/>
  <c r="BK142"/>
  <c r="BK139"/>
  <c r="J135"/>
  <c i="6" r="J123"/>
  <c i="5" r="BK143"/>
  <c r="BK141"/>
  <c r="BK135"/>
  <c r="J131"/>
  <c r="BK123"/>
  <c i="4" r="J151"/>
  <c r="BK149"/>
  <c r="BK147"/>
  <c r="J143"/>
  <c r="J139"/>
  <c r="J135"/>
  <c r="BK133"/>
  <c r="J129"/>
  <c r="J127"/>
  <c r="BK125"/>
  <c i="3" r="J128"/>
  <c r="J127"/>
  <c r="BK126"/>
  <c r="J123"/>
  <c i="2" r="BK772"/>
  <c r="J750"/>
  <c r="J744"/>
  <c r="J741"/>
  <c r="J739"/>
  <c r="BK735"/>
  <c r="J732"/>
  <c r="BK721"/>
  <c r="J719"/>
  <c r="J713"/>
  <c r="J695"/>
  <c r="BK665"/>
  <c r="J658"/>
  <c r="J651"/>
  <c r="BK645"/>
  <c r="J641"/>
  <c r="BK639"/>
  <c r="J632"/>
  <c r="J622"/>
  <c r="BK620"/>
  <c r="BK618"/>
  <c r="J610"/>
  <c r="J606"/>
  <c r="J595"/>
  <c r="J592"/>
  <c r="BK589"/>
  <c r="J581"/>
  <c r="J576"/>
  <c r="J572"/>
  <c r="J570"/>
  <c r="BK564"/>
  <c r="BK554"/>
  <c r="BK552"/>
  <c r="BK545"/>
  <c r="J537"/>
  <c r="BK535"/>
  <c r="BK532"/>
  <c r="J530"/>
  <c r="J528"/>
  <c r="BK526"/>
  <c r="J524"/>
  <c r="BK511"/>
  <c r="BK507"/>
  <c r="J498"/>
  <c r="BK496"/>
  <c r="J490"/>
  <c r="BK486"/>
  <c r="J481"/>
  <c r="BK479"/>
  <c r="BK462"/>
  <c r="BK458"/>
  <c r="BK453"/>
  <c r="BK449"/>
  <c r="J443"/>
  <c r="BK429"/>
  <c r="J420"/>
  <c r="J414"/>
  <c r="J412"/>
  <c r="BK394"/>
  <c r="BK389"/>
  <c r="J383"/>
  <c r="J379"/>
  <c r="BK376"/>
  <c r="BK375"/>
  <c r="BK370"/>
  <c r="BK338"/>
  <c r="J332"/>
  <c r="BK309"/>
  <c r="J297"/>
  <c r="BK294"/>
  <c r="J292"/>
  <c r="J286"/>
  <c r="BK271"/>
  <c r="J267"/>
  <c r="BK265"/>
  <c r="J261"/>
  <c r="BK257"/>
  <c r="J250"/>
  <c r="J246"/>
  <c r="J236"/>
  <c r="BK228"/>
  <c r="J221"/>
  <c r="BK216"/>
  <c r="J212"/>
  <c r="BK207"/>
  <c r="BK176"/>
  <c r="BK168"/>
  <c r="BK163"/>
  <c r="BK154"/>
  <c r="BK140"/>
  <c i="1" r="AS101"/>
  <c i="11" r="BK125"/>
  <c r="J125"/>
  <c r="BK124"/>
  <c r="J124"/>
  <c r="BK123"/>
  <c r="BK122"/>
  <c r="J121"/>
  <c i="10" r="BK125"/>
  <c r="BK124"/>
  <c r="BK123"/>
  <c i="9" r="BK373"/>
  <c r="J373"/>
  <c r="BK371"/>
  <c r="BK369"/>
  <c r="J368"/>
  <c r="J366"/>
  <c r="J364"/>
  <c r="BK362"/>
  <c r="J362"/>
  <c r="BK359"/>
  <c r="J357"/>
  <c r="J355"/>
  <c r="J353"/>
  <c r="BK344"/>
  <c r="BK340"/>
  <c r="BK338"/>
  <c r="J336"/>
  <c r="J332"/>
  <c r="J329"/>
  <c r="BK327"/>
  <c r="J325"/>
  <c r="BK323"/>
  <c r="BK321"/>
  <c r="BK317"/>
  <c r="BK313"/>
  <c r="J311"/>
  <c r="J309"/>
  <c r="J307"/>
  <c r="J305"/>
  <c r="BK303"/>
  <c r="BK301"/>
  <c r="BK299"/>
  <c r="BK297"/>
  <c r="BK295"/>
  <c r="BK291"/>
  <c r="BK287"/>
  <c r="BK285"/>
  <c r="BK281"/>
  <c r="J279"/>
  <c r="BK275"/>
  <c r="BK272"/>
  <c r="J270"/>
  <c r="BK267"/>
  <c r="J264"/>
  <c r="BK261"/>
  <c r="J258"/>
  <c r="BK256"/>
  <c r="BK254"/>
  <c r="BK250"/>
  <c r="J248"/>
  <c r="J244"/>
  <c r="BK242"/>
  <c r="BK240"/>
  <c r="J238"/>
  <c r="J236"/>
  <c r="J234"/>
  <c r="J230"/>
  <c r="BK228"/>
  <c r="BK222"/>
  <c r="BK220"/>
  <c r="BK216"/>
  <c r="BK212"/>
  <c r="BK210"/>
  <c r="BK208"/>
  <c r="J206"/>
  <c r="BK204"/>
  <c r="J200"/>
  <c r="J198"/>
  <c r="J196"/>
  <c r="BK192"/>
  <c r="BK182"/>
  <c r="BK178"/>
  <c r="BK176"/>
  <c r="BK174"/>
  <c r="J172"/>
  <c r="J170"/>
  <c r="J162"/>
  <c r="BK156"/>
  <c r="BK154"/>
  <c r="BK152"/>
  <c r="BK150"/>
  <c r="BK146"/>
  <c r="J144"/>
  <c r="BK140"/>
  <c r="J138"/>
  <c r="BK136"/>
  <c r="BK132"/>
  <c i="8" r="J205"/>
  <c r="BK204"/>
  <c r="BK203"/>
  <c r="BK201"/>
  <c r="BK200"/>
  <c r="J197"/>
  <c r="BK195"/>
  <c r="J194"/>
  <c r="BK192"/>
  <c r="BK190"/>
  <c r="BK189"/>
  <c r="BK187"/>
  <c r="J186"/>
  <c r="J185"/>
  <c r="J184"/>
  <c r="J182"/>
  <c r="BK180"/>
  <c r="BK178"/>
  <c r="J176"/>
  <c r="BK175"/>
  <c r="J174"/>
  <c r="BK173"/>
  <c r="BK170"/>
  <c r="BK168"/>
  <c r="J167"/>
  <c r="J166"/>
  <c r="J164"/>
  <c r="J163"/>
  <c r="BK162"/>
  <c r="BK161"/>
  <c r="J159"/>
  <c r="BK158"/>
  <c r="BK156"/>
  <c r="BK155"/>
  <c r="BK154"/>
  <c r="J153"/>
  <c r="J152"/>
  <c r="BK151"/>
  <c r="BK149"/>
  <c r="J148"/>
  <c r="BK147"/>
  <c r="J146"/>
  <c r="J145"/>
  <c r="BK143"/>
  <c r="J141"/>
  <c r="J140"/>
  <c r="J136"/>
  <c r="J132"/>
  <c r="J130"/>
  <c r="J129"/>
  <c i="7" r="BK216"/>
  <c r="BK215"/>
  <c r="J211"/>
  <c r="BK209"/>
  <c r="BK207"/>
  <c r="BK206"/>
  <c r="J205"/>
  <c r="BK204"/>
  <c r="BK203"/>
  <c r="BK201"/>
  <c r="BK199"/>
  <c r="BK198"/>
  <c r="BK197"/>
  <c r="J196"/>
  <c r="BK194"/>
  <c r="J192"/>
  <c r="BK189"/>
  <c r="BK186"/>
  <c r="BK185"/>
  <c r="BK184"/>
  <c r="BK183"/>
  <c r="J180"/>
  <c r="BK179"/>
  <c r="BK177"/>
  <c r="J176"/>
  <c r="BK174"/>
  <c r="BK173"/>
  <c r="J171"/>
  <c r="BK167"/>
  <c r="J164"/>
  <c r="BK160"/>
  <c r="BK159"/>
  <c r="BK158"/>
  <c r="J157"/>
  <c r="J156"/>
  <c r="BK155"/>
  <c r="J153"/>
  <c r="BK152"/>
  <c r="BK151"/>
  <c r="BK150"/>
  <c r="J149"/>
  <c r="BK147"/>
  <c r="J145"/>
  <c r="J142"/>
  <c r="BK141"/>
  <c r="J139"/>
  <c r="J138"/>
  <c r="BK137"/>
  <c r="J136"/>
  <c r="BK135"/>
  <c i="6" r="BK125"/>
  <c r="BK123"/>
  <c i="5" r="J147"/>
  <c r="J141"/>
  <c r="BK139"/>
  <c r="BK137"/>
  <c r="J135"/>
  <c r="BK133"/>
  <c r="BK132"/>
  <c r="BK129"/>
  <c r="BK127"/>
  <c r="BK125"/>
  <c r="J123"/>
  <c i="4" r="J149"/>
  <c r="J145"/>
  <c r="BK141"/>
  <c r="J137"/>
  <c r="BK131"/>
  <c r="BK129"/>
  <c r="J125"/>
  <c r="BK123"/>
  <c i="3" r="BK128"/>
  <c r="BK127"/>
  <c r="BK125"/>
  <c r="BK124"/>
  <c r="BK123"/>
  <c i="2" r="J772"/>
  <c r="BK750"/>
  <c r="BK744"/>
  <c r="BK741"/>
  <c r="BK739"/>
  <c r="J735"/>
  <c r="BK732"/>
  <c r="BK713"/>
  <c r="J709"/>
  <c r="BK695"/>
  <c r="J688"/>
  <c r="J665"/>
  <c r="J661"/>
  <c r="J649"/>
  <c r="J645"/>
  <c r="BK641"/>
  <c r="BK634"/>
  <c r="BK627"/>
  <c r="BK624"/>
  <c r="BK622"/>
  <c r="J620"/>
  <c r="BK616"/>
  <c r="BK610"/>
  <c r="J589"/>
  <c r="BK576"/>
  <c r="J574"/>
  <c r="BK572"/>
  <c r="BK568"/>
  <c r="J561"/>
  <c r="J552"/>
  <c r="J542"/>
  <c r="BK539"/>
  <c r="BK537"/>
  <c r="J536"/>
  <c r="BK530"/>
  <c r="J526"/>
  <c r="J516"/>
  <c r="J511"/>
  <c r="J503"/>
  <c r="BK494"/>
  <c r="BK490"/>
  <c r="J486"/>
  <c r="BK481"/>
  <c r="J479"/>
  <c r="J475"/>
  <c r="J469"/>
  <c r="J462"/>
  <c r="J449"/>
  <c r="J436"/>
  <c r="J429"/>
  <c r="BK422"/>
  <c r="BK414"/>
  <c r="J409"/>
  <c r="J405"/>
  <c r="BK379"/>
  <c r="J375"/>
  <c r="BK373"/>
  <c r="J370"/>
  <c r="J359"/>
  <c r="J335"/>
  <c r="J316"/>
  <c r="BK312"/>
  <c r="J309"/>
  <c r="BK303"/>
  <c r="BK286"/>
  <c r="BK279"/>
  <c r="J273"/>
  <c r="J271"/>
  <c r="BK261"/>
  <c r="J257"/>
  <c r="J254"/>
  <c r="J252"/>
  <c r="BK250"/>
  <c r="BK241"/>
  <c r="BK236"/>
  <c r="BK221"/>
  <c r="J218"/>
  <c r="J216"/>
  <c r="J203"/>
  <c r="BK198"/>
  <c r="J193"/>
  <c r="J189"/>
  <c r="J176"/>
  <c r="BK165"/>
  <c r="BK156"/>
  <c r="BK147"/>
  <c i="9" r="J350"/>
  <c r="J348"/>
  <c r="J346"/>
  <c r="BK342"/>
  <c r="BK336"/>
  <c r="BK334"/>
  <c r="BK329"/>
  <c r="J327"/>
  <c r="J323"/>
  <c r="BK319"/>
  <c r="BK315"/>
  <c r="BK309"/>
  <c r="J303"/>
  <c r="J299"/>
  <c r="J295"/>
  <c r="J293"/>
  <c r="J289"/>
  <c r="BK283"/>
  <c r="J281"/>
  <c r="BK279"/>
  <c r="J277"/>
  <c r="BK270"/>
  <c r="J268"/>
  <c r="J267"/>
  <c r="J266"/>
  <c r="BK265"/>
  <c r="BK264"/>
  <c r="BK263"/>
  <c r="J262"/>
  <c r="BK260"/>
  <c r="BK252"/>
  <c r="BK246"/>
  <c r="BK244"/>
  <c r="J242"/>
  <c r="BK238"/>
  <c r="J232"/>
  <c r="BK226"/>
  <c r="BK224"/>
  <c r="J220"/>
  <c r="BK218"/>
  <c r="BK214"/>
  <c r="J208"/>
  <c r="J202"/>
  <c r="BK200"/>
  <c r="BK194"/>
  <c r="J192"/>
  <c r="BK190"/>
  <c r="BK188"/>
  <c r="J186"/>
  <c r="J184"/>
  <c r="BK180"/>
  <c r="J174"/>
  <c r="BK172"/>
  <c r="BK168"/>
  <c r="BK166"/>
  <c r="BK164"/>
  <c r="BK162"/>
  <c r="J160"/>
  <c r="BK158"/>
  <c r="J156"/>
  <c r="J152"/>
  <c r="BK148"/>
  <c r="J142"/>
  <c r="J140"/>
  <c r="BK138"/>
  <c r="J136"/>
  <c r="J134"/>
  <c r="J130"/>
  <c r="J128"/>
  <c i="8" r="J203"/>
  <c r="J200"/>
  <c r="BK198"/>
  <c r="BK196"/>
  <c r="BK194"/>
  <c r="J193"/>
  <c r="J192"/>
  <c r="BK191"/>
  <c r="J190"/>
  <c r="J189"/>
  <c r="BK185"/>
  <c r="J183"/>
  <c r="J181"/>
  <c r="J180"/>
  <c r="J179"/>
  <c r="J177"/>
  <c r="BK176"/>
  <c r="J175"/>
  <c r="J170"/>
  <c r="BK169"/>
  <c r="BK167"/>
  <c r="BK165"/>
  <c r="BK164"/>
  <c r="J161"/>
  <c r="J158"/>
  <c r="J157"/>
  <c r="J155"/>
  <c r="J154"/>
  <c r="BK153"/>
  <c r="J151"/>
  <c r="J150"/>
  <c r="BK148"/>
  <c r="J147"/>
  <c r="BK145"/>
  <c r="J144"/>
  <c r="BK142"/>
  <c r="J139"/>
  <c r="J138"/>
  <c r="J137"/>
  <c r="J135"/>
  <c r="J134"/>
  <c r="BK132"/>
  <c r="J131"/>
  <c r="BK130"/>
  <c r="BK129"/>
  <c i="7" r="J216"/>
  <c r="J215"/>
  <c r="J214"/>
  <c r="BK213"/>
  <c r="J212"/>
  <c r="BK211"/>
  <c r="BK210"/>
  <c r="J207"/>
  <c r="J206"/>
  <c r="BK205"/>
  <c r="J203"/>
  <c r="J202"/>
  <c r="J201"/>
  <c r="BK200"/>
  <c r="BK196"/>
  <c r="BK195"/>
  <c r="J194"/>
  <c r="J193"/>
  <c r="BK191"/>
  <c r="J190"/>
  <c r="BK188"/>
  <c r="BK187"/>
  <c r="J186"/>
  <c r="J184"/>
  <c r="J183"/>
  <c r="J181"/>
  <c r="BK180"/>
  <c r="J179"/>
  <c r="BK178"/>
  <c r="J177"/>
  <c r="BK176"/>
  <c r="J174"/>
  <c r="J173"/>
  <c r="BK171"/>
  <c r="BK170"/>
  <c r="J169"/>
  <c r="J167"/>
  <c r="BK161"/>
  <c r="J160"/>
  <c r="BK156"/>
  <c r="J155"/>
  <c r="BK153"/>
  <c r="J152"/>
  <c r="J151"/>
  <c r="BK148"/>
  <c r="J147"/>
  <c r="BK144"/>
  <c r="J143"/>
  <c r="J141"/>
  <c r="BK138"/>
  <c r="J137"/>
  <c r="BK136"/>
  <c i="6" r="J125"/>
  <c i="5" r="BK147"/>
  <c r="J143"/>
  <c r="J139"/>
  <c r="J137"/>
  <c r="J133"/>
  <c r="J132"/>
  <c r="BK131"/>
  <c r="J129"/>
  <c r="J127"/>
  <c r="J125"/>
  <c i="4" r="BK151"/>
  <c r="J147"/>
  <c r="BK145"/>
  <c r="BK143"/>
  <c r="J141"/>
  <c r="BK139"/>
  <c r="BK137"/>
  <c r="BK135"/>
  <c r="J133"/>
  <c r="J131"/>
  <c r="BK127"/>
  <c r="J123"/>
  <c i="3" r="J126"/>
  <c r="J125"/>
  <c r="J124"/>
  <c i="2" r="J721"/>
  <c r="BK719"/>
  <c r="BK709"/>
  <c r="BK688"/>
  <c r="BK661"/>
  <c r="BK658"/>
  <c r="BK651"/>
  <c r="BK649"/>
  <c r="J639"/>
  <c r="J634"/>
  <c r="BK632"/>
  <c r="J627"/>
  <c r="J624"/>
  <c r="J618"/>
  <c r="J616"/>
  <c r="BK606"/>
  <c r="BK595"/>
  <c r="BK592"/>
  <c r="BK581"/>
  <c r="BK574"/>
  <c r="BK570"/>
  <c r="J568"/>
  <c r="J564"/>
  <c r="BK561"/>
  <c r="J554"/>
  <c r="J545"/>
  <c r="BK542"/>
  <c r="J539"/>
  <c r="BK536"/>
  <c r="J535"/>
  <c r="J532"/>
  <c r="BK528"/>
  <c r="BK524"/>
  <c r="BK516"/>
  <c r="J507"/>
  <c r="BK503"/>
  <c r="BK498"/>
  <c r="J496"/>
  <c r="J494"/>
  <c r="BK475"/>
  <c r="BK469"/>
  <c r="J458"/>
  <c r="J453"/>
  <c r="BK443"/>
  <c r="BK436"/>
  <c r="J422"/>
  <c r="BK420"/>
  <c r="BK412"/>
  <c r="BK409"/>
  <c r="BK405"/>
  <c r="J394"/>
  <c r="J389"/>
  <c r="BK383"/>
  <c r="J376"/>
  <c r="J373"/>
  <c r="BK359"/>
  <c r="J338"/>
  <c r="BK335"/>
  <c r="BK332"/>
  <c r="BK316"/>
  <c r="J312"/>
  <c r="J303"/>
  <c r="BK297"/>
  <c r="J294"/>
  <c r="BK292"/>
  <c r="J279"/>
  <c r="BK273"/>
  <c r="BK267"/>
  <c r="J265"/>
  <c r="BK254"/>
  <c r="BK252"/>
  <c r="BK246"/>
  <c r="J241"/>
  <c r="J228"/>
  <c r="BK218"/>
  <c r="BK212"/>
  <c r="J207"/>
  <c r="BK203"/>
  <c r="J198"/>
  <c r="BK193"/>
  <c r="BK189"/>
  <c r="J168"/>
  <c r="J165"/>
  <c r="J163"/>
  <c r="J156"/>
  <c r="J154"/>
  <c r="J147"/>
  <c r="J140"/>
  <c i="1" r="AS96"/>
  <c i="2" l="1" r="BK139"/>
  <c r="J139"/>
  <c r="J98"/>
  <c r="R139"/>
  <c r="P175"/>
  <c r="BK240"/>
  <c r="J240"/>
  <c r="J101"/>
  <c r="BK296"/>
  <c r="J296"/>
  <c r="J102"/>
  <c r="BK393"/>
  <c r="J393"/>
  <c r="J103"/>
  <c r="P393"/>
  <c r="BK534"/>
  <c r="J534"/>
  <c r="J104"/>
  <c r="P534"/>
  <c r="P544"/>
  <c r="BK563"/>
  <c r="J563"/>
  <c r="J108"/>
  <c r="R563"/>
  <c r="P575"/>
  <c r="BK619"/>
  <c r="J619"/>
  <c r="J110"/>
  <c r="BK626"/>
  <c r="J626"/>
  <c r="J111"/>
  <c r="R626"/>
  <c r="BK650"/>
  <c r="J650"/>
  <c r="J113"/>
  <c r="P650"/>
  <c r="P740"/>
  <c r="P720"/>
  <c r="T740"/>
  <c r="T720"/>
  <c i="3" r="P122"/>
  <c r="P121"/>
  <c i="1" r="AU97"/>
  <c i="4" r="R122"/>
  <c r="R121"/>
  <c i="5" r="R122"/>
  <c r="R121"/>
  <c i="6" r="T122"/>
  <c r="T121"/>
  <c i="7" r="P134"/>
  <c r="BK140"/>
  <c r="J140"/>
  <c r="J101"/>
  <c r="T140"/>
  <c r="T146"/>
  <c r="T154"/>
  <c r="P163"/>
  <c r="BK168"/>
  <c r="J168"/>
  <c r="J106"/>
  <c r="T168"/>
  <c r="T172"/>
  <c r="P175"/>
  <c r="T175"/>
  <c r="P182"/>
  <c r="BK208"/>
  <c r="J208"/>
  <c r="J110"/>
  <c r="T208"/>
  <c i="8" r="BK128"/>
  <c r="J128"/>
  <c r="J99"/>
  <c r="P128"/>
  <c r="T128"/>
  <c r="R133"/>
  <c r="P160"/>
  <c r="BK171"/>
  <c r="J171"/>
  <c r="J102"/>
  <c r="T171"/>
  <c r="P188"/>
  <c r="BK199"/>
  <c r="J199"/>
  <c r="J104"/>
  <c r="R199"/>
  <c r="T202"/>
  <c i="2" r="T139"/>
  <c r="T175"/>
  <c r="R240"/>
  <c r="P296"/>
  <c r="R296"/>
  <c r="R393"/>
  <c r="R534"/>
  <c r="BK544"/>
  <c r="T544"/>
  <c r="P563"/>
  <c r="T563"/>
  <c r="R575"/>
  <c r="P619"/>
  <c r="T619"/>
  <c r="T626"/>
  <c r="P640"/>
  <c r="T640"/>
  <c r="T650"/>
  <c r="BK740"/>
  <c r="J740"/>
  <c r="J115"/>
  <c i="3" r="BK122"/>
  <c r="J122"/>
  <c r="J99"/>
  <c r="T122"/>
  <c r="T121"/>
  <c i="4" r="BK122"/>
  <c r="J122"/>
  <c r="J99"/>
  <c r="P122"/>
  <c r="P121"/>
  <c i="1" r="AU98"/>
  <c i="5" r="T122"/>
  <c r="T121"/>
  <c i="6" r="R122"/>
  <c r="R121"/>
  <c i="7" r="T134"/>
  <c r="T133"/>
  <c r="R140"/>
  <c r="P146"/>
  <c r="BK154"/>
  <c r="J154"/>
  <c r="J103"/>
  <c r="P154"/>
  <c r="BK163"/>
  <c r="J163"/>
  <c r="J105"/>
  <c r="T163"/>
  <c r="T162"/>
  <c r="P168"/>
  <c r="BK172"/>
  <c r="J172"/>
  <c r="J107"/>
  <c r="R172"/>
  <c r="BK182"/>
  <c r="J182"/>
  <c r="J109"/>
  <c r="R182"/>
  <c r="R208"/>
  <c i="8" r="R128"/>
  <c r="P133"/>
  <c r="BK160"/>
  <c r="J160"/>
  <c r="J101"/>
  <c r="T160"/>
  <c r="R171"/>
  <c r="T188"/>
  <c r="T199"/>
  <c r="P202"/>
  <c i="9" r="BK127"/>
  <c r="T127"/>
  <c r="R269"/>
  <c r="T269"/>
  <c r="P274"/>
  <c r="T274"/>
  <c r="P331"/>
  <c r="T331"/>
  <c r="P352"/>
  <c r="T352"/>
  <c r="P361"/>
  <c r="T361"/>
  <c i="10" r="BK122"/>
  <c r="J122"/>
  <c r="J99"/>
  <c r="R122"/>
  <c r="R121"/>
  <c i="11" r="BK120"/>
  <c r="J120"/>
  <c r="J98"/>
  <c r="P120"/>
  <c r="P119"/>
  <c r="P118"/>
  <c i="1" r="AU106"/>
  <c i="11" r="R120"/>
  <c r="R119"/>
  <c r="R118"/>
  <c i="2" r="P139"/>
  <c r="BK175"/>
  <c r="J175"/>
  <c r="J100"/>
  <c r="R175"/>
  <c r="P240"/>
  <c r="T240"/>
  <c r="T296"/>
  <c r="T393"/>
  <c r="T534"/>
  <c r="R544"/>
  <c r="BK575"/>
  <c r="J575"/>
  <c r="J109"/>
  <c r="T575"/>
  <c r="R619"/>
  <c r="P626"/>
  <c r="BK640"/>
  <c r="J640"/>
  <c r="J112"/>
  <c r="R640"/>
  <c r="R650"/>
  <c r="R740"/>
  <c r="R720"/>
  <c i="3" r="R122"/>
  <c r="R121"/>
  <c i="4" r="T122"/>
  <c r="T121"/>
  <c i="5" r="BK122"/>
  <c r="BK121"/>
  <c r="J121"/>
  <c r="J98"/>
  <c r="P122"/>
  <c r="P121"/>
  <c i="1" r="AU99"/>
  <c i="6" r="BK122"/>
  <c r="BK121"/>
  <c r="J121"/>
  <c r="J98"/>
  <c r="P122"/>
  <c r="P121"/>
  <c i="1" r="AU100"/>
  <c i="7" r="BK134"/>
  <c r="J134"/>
  <c r="J100"/>
  <c r="R134"/>
  <c r="P140"/>
  <c r="BK146"/>
  <c r="J146"/>
  <c r="J102"/>
  <c r="R146"/>
  <c r="R154"/>
  <c r="R163"/>
  <c r="R168"/>
  <c r="P172"/>
  <c r="BK175"/>
  <c r="J175"/>
  <c r="J108"/>
  <c r="R175"/>
  <c r="T182"/>
  <c r="P208"/>
  <c i="8" r="BK133"/>
  <c r="J133"/>
  <c r="J100"/>
  <c r="T133"/>
  <c r="R160"/>
  <c r="P171"/>
  <c r="BK188"/>
  <c r="J188"/>
  <c r="J103"/>
  <c r="R188"/>
  <c r="P199"/>
  <c r="BK202"/>
  <c r="J202"/>
  <c r="J105"/>
  <c r="R202"/>
  <c i="9" r="P127"/>
  <c r="P126"/>
  <c i="1" r="AU104"/>
  <c i="9" r="R127"/>
  <c r="BK269"/>
  <c r="J269"/>
  <c r="J100"/>
  <c r="P269"/>
  <c r="BK274"/>
  <c r="J274"/>
  <c r="J101"/>
  <c r="R274"/>
  <c r="BK331"/>
  <c r="J331"/>
  <c r="J102"/>
  <c r="R331"/>
  <c r="BK352"/>
  <c r="J352"/>
  <c r="J103"/>
  <c r="R352"/>
  <c r="BK361"/>
  <c r="J361"/>
  <c r="J104"/>
  <c r="R361"/>
  <c i="10" r="P122"/>
  <c r="P121"/>
  <c i="1" r="AU105"/>
  <c i="10" r="T122"/>
  <c r="T121"/>
  <c i="11" r="T120"/>
  <c r="T119"/>
  <c r="T118"/>
  <c i="2" r="E85"/>
  <c r="F92"/>
  <c r="J131"/>
  <c r="BE140"/>
  <c r="BE165"/>
  <c r="BE176"/>
  <c r="BE189"/>
  <c r="BE198"/>
  <c r="BE207"/>
  <c r="BE212"/>
  <c r="BE216"/>
  <c r="BE236"/>
  <c r="BE241"/>
  <c r="BE250"/>
  <c r="BE252"/>
  <c r="BE265"/>
  <c r="BE271"/>
  <c r="BE279"/>
  <c r="BE286"/>
  <c r="BE312"/>
  <c r="BE316"/>
  <c r="BE332"/>
  <c r="BE338"/>
  <c r="BE373"/>
  <c r="BE389"/>
  <c r="BE394"/>
  <c r="BE414"/>
  <c r="BE422"/>
  <c r="BE449"/>
  <c r="BE453"/>
  <c r="BE462"/>
  <c r="BE469"/>
  <c r="BE496"/>
  <c r="BE498"/>
  <c r="BE507"/>
  <c r="BE511"/>
  <c r="BE516"/>
  <c r="BE526"/>
  <c r="BE530"/>
  <c r="BE535"/>
  <c r="BE537"/>
  <c r="BE552"/>
  <c r="BE554"/>
  <c r="BE568"/>
  <c r="BE572"/>
  <c r="BE576"/>
  <c r="BE581"/>
  <c r="BE589"/>
  <c r="BE592"/>
  <c r="BE595"/>
  <c r="BE618"/>
  <c r="BE627"/>
  <c r="BE645"/>
  <c r="BE658"/>
  <c r="BE665"/>
  <c r="BE695"/>
  <c r="BE713"/>
  <c r="BK167"/>
  <c r="J167"/>
  <c r="J99"/>
  <c r="BK541"/>
  <c r="J541"/>
  <c r="J105"/>
  <c r="BK720"/>
  <c r="J720"/>
  <c r="J114"/>
  <c i="3" r="F93"/>
  <c r="E109"/>
  <c r="F118"/>
  <c r="BE128"/>
  <c i="4" r="J91"/>
  <c r="J94"/>
  <c r="F117"/>
  <c r="F118"/>
  <c r="BE125"/>
  <c r="BE129"/>
  <c r="BE133"/>
  <c r="BE135"/>
  <c r="BE141"/>
  <c r="BE143"/>
  <c i="5" r="J93"/>
  <c r="E109"/>
  <c r="F117"/>
  <c r="F118"/>
  <c r="BE132"/>
  <c r="BE135"/>
  <c i="6" r="J93"/>
  <c r="E109"/>
  <c r="J115"/>
  <c r="BE123"/>
  <c r="BE125"/>
  <c i="7" r="E120"/>
  <c r="J126"/>
  <c r="J128"/>
  <c r="J129"/>
  <c r="BE135"/>
  <c r="BE136"/>
  <c r="BE137"/>
  <c r="BE139"/>
  <c r="BE143"/>
  <c r="BE147"/>
  <c r="BE150"/>
  <c r="BE152"/>
  <c r="BE155"/>
  <c r="BE160"/>
  <c r="BE169"/>
  <c r="BE170"/>
  <c r="BE171"/>
  <c r="BE174"/>
  <c r="BE179"/>
  <c r="BE181"/>
  <c r="BE186"/>
  <c r="BE189"/>
  <c r="BE190"/>
  <c r="BE194"/>
  <c r="BE195"/>
  <c r="BE204"/>
  <c r="BE209"/>
  <c r="BE210"/>
  <c r="BE212"/>
  <c r="BE213"/>
  <c r="BE214"/>
  <c r="BE216"/>
  <c i="8" r="J91"/>
  <c r="F94"/>
  <c r="F123"/>
  <c r="J124"/>
  <c r="BE131"/>
  <c r="BE136"/>
  <c r="BE137"/>
  <c r="BE138"/>
  <c r="BE139"/>
  <c r="BE143"/>
  <c r="BE144"/>
  <c r="BE147"/>
  <c r="BE148"/>
  <c r="BE149"/>
  <c r="BE152"/>
  <c r="BE159"/>
  <c r="BE172"/>
  <c r="BE182"/>
  <c r="BE184"/>
  <c r="BE186"/>
  <c r="BE190"/>
  <c r="BE193"/>
  <c r="BE195"/>
  <c r="BE197"/>
  <c r="BE203"/>
  <c i="9" r="F94"/>
  <c r="F122"/>
  <c r="BE128"/>
  <c r="BE132"/>
  <c r="BE136"/>
  <c r="BE146"/>
  <c r="BE150"/>
  <c r="BE156"/>
  <c r="BE162"/>
  <c r="BE166"/>
  <c r="BE170"/>
  <c r="BE188"/>
  <c r="BE192"/>
  <c r="BE198"/>
  <c r="BE216"/>
  <c r="BE222"/>
  <c r="BE242"/>
  <c r="BE244"/>
  <c r="BE250"/>
  <c r="BE254"/>
  <c r="BE258"/>
  <c r="BE262"/>
  <c r="BE264"/>
  <c r="BE266"/>
  <c r="BE277"/>
  <c r="BE287"/>
  <c r="BE299"/>
  <c r="BE307"/>
  <c r="BE313"/>
  <c r="BE317"/>
  <c r="BE327"/>
  <c r="BE338"/>
  <c r="BE340"/>
  <c r="BE346"/>
  <c i="2" r="J91"/>
  <c r="F133"/>
  <c r="J134"/>
  <c r="BE154"/>
  <c r="BE163"/>
  <c r="BE168"/>
  <c r="BE228"/>
  <c r="BE246"/>
  <c r="BE254"/>
  <c r="BE257"/>
  <c r="BE267"/>
  <c r="BE273"/>
  <c r="BE294"/>
  <c r="BE297"/>
  <c r="BE309"/>
  <c r="BE359"/>
  <c r="BE370"/>
  <c r="BE375"/>
  <c r="BE376"/>
  <c r="BE379"/>
  <c r="BE412"/>
  <c r="BE420"/>
  <c r="BE429"/>
  <c r="BE436"/>
  <c r="BE479"/>
  <c r="BE486"/>
  <c r="BE503"/>
  <c r="BE528"/>
  <c r="BE532"/>
  <c r="BE536"/>
  <c r="BE539"/>
  <c r="BE561"/>
  <c r="BE564"/>
  <c r="BE570"/>
  <c r="BE574"/>
  <c r="BE606"/>
  <c r="BE610"/>
  <c r="BE620"/>
  <c r="BE632"/>
  <c r="BE639"/>
  <c r="BE649"/>
  <c r="BE688"/>
  <c r="BE709"/>
  <c r="BE719"/>
  <c r="BE735"/>
  <c r="BE741"/>
  <c r="BE750"/>
  <c r="BK749"/>
  <c r="J749"/>
  <c r="J116"/>
  <c i="3" r="J93"/>
  <c r="J118"/>
  <c r="BE124"/>
  <c r="BE126"/>
  <c i="4" r="E85"/>
  <c r="BE123"/>
  <c r="BE127"/>
  <c r="BE137"/>
  <c r="BE139"/>
  <c r="BE149"/>
  <c i="5" r="J91"/>
  <c r="BE123"/>
  <c r="BE127"/>
  <c r="BE129"/>
  <c r="BE131"/>
  <c r="BE137"/>
  <c r="BE141"/>
  <c r="BE143"/>
  <c i="6" r="F94"/>
  <c r="F117"/>
  <c r="J118"/>
  <c i="7" r="F93"/>
  <c r="BE149"/>
  <c r="BE151"/>
  <c r="BE156"/>
  <c r="BE158"/>
  <c r="BE159"/>
  <c r="BE161"/>
  <c r="BE173"/>
  <c r="BE176"/>
  <c r="BE178"/>
  <c r="BE183"/>
  <c r="BE185"/>
  <c r="BE187"/>
  <c r="BE188"/>
  <c r="BE193"/>
  <c r="BE196"/>
  <c r="BE198"/>
  <c r="BE199"/>
  <c r="BE202"/>
  <c r="BE205"/>
  <c r="BE207"/>
  <c r="BE215"/>
  <c i="8" r="J123"/>
  <c r="BE134"/>
  <c r="BE135"/>
  <c r="BE141"/>
  <c r="BE142"/>
  <c r="BE145"/>
  <c r="BE146"/>
  <c r="BE150"/>
  <c r="BE154"/>
  <c r="BE155"/>
  <c r="BE157"/>
  <c r="BE162"/>
  <c r="BE166"/>
  <c r="BE167"/>
  <c r="BE168"/>
  <c r="BE169"/>
  <c r="BE170"/>
  <c r="BE174"/>
  <c r="BE177"/>
  <c r="BE179"/>
  <c r="BE187"/>
  <c r="BE189"/>
  <c r="BE191"/>
  <c r="BE194"/>
  <c r="BE196"/>
  <c r="BE200"/>
  <c r="BE205"/>
  <c i="9" r="J94"/>
  <c r="J122"/>
  <c r="BE130"/>
  <c r="BE134"/>
  <c r="BE138"/>
  <c r="BE144"/>
  <c r="BE148"/>
  <c r="BE154"/>
  <c r="BE160"/>
  <c r="BE172"/>
  <c r="BE176"/>
  <c r="BE180"/>
  <c r="BE182"/>
  <c r="BE184"/>
  <c r="BE186"/>
  <c r="BE190"/>
  <c r="BE194"/>
  <c r="BE202"/>
  <c r="BE206"/>
  <c r="BE214"/>
  <c r="BE218"/>
  <c r="BE224"/>
  <c r="BE228"/>
  <c r="BE232"/>
  <c r="BE240"/>
  <c r="BE248"/>
  <c r="BE252"/>
  <c r="BE260"/>
  <c r="BE263"/>
  <c r="BE268"/>
  <c r="BE270"/>
  <c r="BE272"/>
  <c r="BE279"/>
  <c r="BE283"/>
  <c r="BE285"/>
  <c r="BE293"/>
  <c r="BE297"/>
  <c r="BE301"/>
  <c r="BE311"/>
  <c r="BE315"/>
  <c r="BE321"/>
  <c r="BE325"/>
  <c r="BE329"/>
  <c r="BE332"/>
  <c r="BE334"/>
  <c r="BE336"/>
  <c r="BE342"/>
  <c r="BE350"/>
  <c r="BE353"/>
  <c r="BE357"/>
  <c r="BE368"/>
  <c r="BE371"/>
  <c r="BE373"/>
  <c i="10" r="F93"/>
  <c r="F94"/>
  <c r="E109"/>
  <c r="J115"/>
  <c r="BE123"/>
  <c i="11" r="E85"/>
  <c r="J89"/>
  <c r="F91"/>
  <c r="F92"/>
  <c r="J92"/>
  <c r="J114"/>
  <c r="BE121"/>
  <c r="BE122"/>
  <c r="BE123"/>
  <c r="BE124"/>
  <c r="BE125"/>
  <c i="2" r="BE147"/>
  <c r="BE156"/>
  <c r="BE193"/>
  <c r="BE203"/>
  <c r="BE218"/>
  <c r="BE221"/>
  <c r="BE261"/>
  <c r="BE292"/>
  <c r="BE303"/>
  <c r="BE335"/>
  <c r="BE383"/>
  <c r="BE405"/>
  <c r="BE409"/>
  <c r="BE443"/>
  <c r="BE458"/>
  <c r="BE475"/>
  <c r="BE481"/>
  <c r="BE490"/>
  <c r="BE494"/>
  <c r="BE524"/>
  <c r="BE542"/>
  <c r="BE545"/>
  <c r="BE616"/>
  <c r="BE622"/>
  <c r="BE624"/>
  <c r="BE634"/>
  <c r="BE641"/>
  <c r="BE651"/>
  <c r="BE661"/>
  <c r="BE721"/>
  <c r="BE732"/>
  <c r="BE739"/>
  <c r="BE744"/>
  <c r="BE772"/>
  <c r="BK771"/>
  <c r="J771"/>
  <c r="J117"/>
  <c i="3" r="J91"/>
  <c r="BE123"/>
  <c r="BE125"/>
  <c r="BE127"/>
  <c i="4" r="J93"/>
  <c r="BE131"/>
  <c r="BE145"/>
  <c r="BE147"/>
  <c r="BE151"/>
  <c i="5" r="J94"/>
  <c r="BE125"/>
  <c r="BE133"/>
  <c r="BE139"/>
  <c r="BE147"/>
  <c i="7" r="F94"/>
  <c r="BE138"/>
  <c r="BE141"/>
  <c r="BE142"/>
  <c r="BE144"/>
  <c r="BE145"/>
  <c r="BE148"/>
  <c r="BE153"/>
  <c r="BE157"/>
  <c r="BE164"/>
  <c r="BE165"/>
  <c r="BE166"/>
  <c r="BE167"/>
  <c r="BE177"/>
  <c r="BE180"/>
  <c r="BE184"/>
  <c r="BE191"/>
  <c r="BE192"/>
  <c r="BE197"/>
  <c r="BE200"/>
  <c r="BE201"/>
  <c r="BE203"/>
  <c r="BE206"/>
  <c r="BE211"/>
  <c i="8" r="E85"/>
  <c r="BE129"/>
  <c r="BE130"/>
  <c r="BE132"/>
  <c r="BE140"/>
  <c r="BE151"/>
  <c r="BE153"/>
  <c r="BE156"/>
  <c r="BE158"/>
  <c r="BE161"/>
  <c r="BE163"/>
  <c r="BE164"/>
  <c r="BE165"/>
  <c r="BE173"/>
  <c r="BE175"/>
  <c r="BE176"/>
  <c r="BE178"/>
  <c r="BE180"/>
  <c r="BE181"/>
  <c r="BE183"/>
  <c r="BE185"/>
  <c r="BE192"/>
  <c r="BE198"/>
  <c r="BE201"/>
  <c r="BE204"/>
  <c i="9" r="E85"/>
  <c r="J91"/>
  <c r="BE140"/>
  <c r="BE142"/>
  <c r="BE152"/>
  <c r="BE158"/>
  <c r="BE164"/>
  <c r="BE168"/>
  <c r="BE174"/>
  <c r="BE178"/>
  <c r="BE196"/>
  <c r="BE200"/>
  <c r="BE204"/>
  <c r="BE208"/>
  <c r="BE210"/>
  <c r="BE212"/>
  <c r="BE220"/>
  <c r="BE226"/>
  <c r="BE230"/>
  <c r="BE234"/>
  <c r="BE236"/>
  <c r="BE238"/>
  <c r="BE246"/>
  <c r="BE256"/>
  <c r="BE261"/>
  <c r="BE265"/>
  <c r="BE267"/>
  <c r="BE275"/>
  <c r="BE281"/>
  <c r="BE289"/>
  <c r="BE291"/>
  <c r="BE295"/>
  <c r="BE303"/>
  <c r="BE305"/>
  <c r="BE309"/>
  <c r="BE319"/>
  <c r="BE323"/>
  <c r="BE344"/>
  <c r="BE348"/>
  <c r="BE355"/>
  <c r="BE359"/>
  <c r="BE362"/>
  <c r="BE364"/>
  <c r="BE366"/>
  <c r="BE369"/>
  <c i="10" r="J93"/>
  <c r="J94"/>
  <c r="BE124"/>
  <c r="BE125"/>
  <c i="2" r="F36"/>
  <c i="1" r="BC95"/>
  <c i="5" r="J36"/>
  <c i="1" r="AW99"/>
  <c i="7" r="F36"/>
  <c i="1" r="BA102"/>
  <c i="4" r="F37"/>
  <c i="1" r="BB98"/>
  <c i="5" r="F37"/>
  <c i="1" r="BB99"/>
  <c i="6" r="J36"/>
  <c i="1" r="AW100"/>
  <c i="7" r="F37"/>
  <c i="1" r="BB102"/>
  <c i="9" r="F38"/>
  <c i="1" r="BC104"/>
  <c i="10" r="F37"/>
  <c i="1" r="BB105"/>
  <c i="11" r="F34"/>
  <c i="1" r="BA106"/>
  <c i="11" r="F37"/>
  <c i="1" r="BD106"/>
  <c i="2" r="J34"/>
  <c i="1" r="AW95"/>
  <c i="3" r="F39"/>
  <c i="1" r="BD97"/>
  <c i="4" r="F39"/>
  <c i="1" r="BD98"/>
  <c i="5" r="F36"/>
  <c i="1" r="BA99"/>
  <c i="5" r="F38"/>
  <c i="1" r="BC99"/>
  <c i="6" r="F36"/>
  <c i="1" r="BA100"/>
  <c i="6" r="F38"/>
  <c i="1" r="BC100"/>
  <c i="8" r="F36"/>
  <c i="1" r="BA103"/>
  <c i="2" r="F34"/>
  <c i="1" r="BA95"/>
  <c i="5" r="F39"/>
  <c i="1" r="BD99"/>
  <c i="8" r="J36"/>
  <c i="1" r="AW103"/>
  <c i="2" r="F37"/>
  <c i="1" r="BD95"/>
  <c i="8" r="F39"/>
  <c i="1" r="BD103"/>
  <c i="11" r="F36"/>
  <c i="1" r="BC106"/>
  <c i="7" r="F39"/>
  <c i="1" r="BD102"/>
  <c i="9" r="J36"/>
  <c i="1" r="AW104"/>
  <c i="10" r="F38"/>
  <c i="1" r="BC105"/>
  <c i="3" r="F36"/>
  <c i="1" r="BA97"/>
  <c i="4" r="F38"/>
  <c i="1" r="BC98"/>
  <c i="6" r="F37"/>
  <c i="1" r="BB100"/>
  <c i="7" r="F38"/>
  <c i="1" r="BC102"/>
  <c i="8" r="F37"/>
  <c i="1" r="BB103"/>
  <c i="9" r="F36"/>
  <c i="1" r="BA104"/>
  <c i="10" r="F39"/>
  <c i="1" r="BD105"/>
  <c i="11" r="J34"/>
  <c i="1" r="AW106"/>
  <c i="2" r="F35"/>
  <c i="1" r="BB95"/>
  <c i="9" r="F39"/>
  <c i="1" r="BD104"/>
  <c i="10" r="J36"/>
  <c i="1" r="AW105"/>
  <c i="3" r="F38"/>
  <c i="1" r="BC97"/>
  <c i="3" r="F37"/>
  <c i="1" r="BB97"/>
  <c i="4" r="F36"/>
  <c i="1" r="BA98"/>
  <c i="6" r="F39"/>
  <c i="1" r="BD100"/>
  <c i="9" r="F37"/>
  <c i="1" r="BB104"/>
  <c i="10" r="F36"/>
  <c i="1" r="BA105"/>
  <c i="11" r="F35"/>
  <c i="1" r="BB106"/>
  <c i="3" r="J36"/>
  <c i="1" r="AW97"/>
  <c i="4" r="J36"/>
  <c i="1" r="AW98"/>
  <c i="7" r="J36"/>
  <c i="1" r="AW102"/>
  <c i="8" r="F38"/>
  <c i="1" r="BC103"/>
  <c r="AS94"/>
  <c i="2" l="1" r="P138"/>
  <c i="8" r="R127"/>
  <c i="2" r="T543"/>
  <c r="BK543"/>
  <c r="J543"/>
  <c r="J106"/>
  <c r="T138"/>
  <c r="T137"/>
  <c i="8" r="P127"/>
  <c i="1" r="AU103"/>
  <c i="7" r="P133"/>
  <c i="2" r="P543"/>
  <c r="R138"/>
  <c i="9" r="BK126"/>
  <c r="J126"/>
  <c r="J98"/>
  <c i="7" r="T132"/>
  <c i="9" r="R126"/>
  <c r="T126"/>
  <c i="7" r="P162"/>
  <c r="R162"/>
  <c r="R133"/>
  <c r="R132"/>
  <c i="2" r="R543"/>
  <c i="8" r="T127"/>
  <c i="2" r="J544"/>
  <c r="J107"/>
  <c i="5" r="J122"/>
  <c r="J99"/>
  <c i="6" r="J122"/>
  <c r="J99"/>
  <c i="8" r="BK127"/>
  <c r="J127"/>
  <c r="J98"/>
  <c i="2" r="BK138"/>
  <c r="J138"/>
  <c r="J97"/>
  <c i="3" r="BK121"/>
  <c r="J121"/>
  <c r="J98"/>
  <c i="7" r="BK133"/>
  <c i="9" r="J127"/>
  <c r="J99"/>
  <c i="10" r="BK121"/>
  <c r="J121"/>
  <c i="11" r="BK119"/>
  <c r="J119"/>
  <c r="J97"/>
  <c i="4" r="BK121"/>
  <c r="J121"/>
  <c r="J98"/>
  <c i="7" r="BK162"/>
  <c r="J162"/>
  <c r="J104"/>
  <c i="2" r="F33"/>
  <c i="1" r="AZ95"/>
  <c r="AU96"/>
  <c r="BB101"/>
  <c r="AX101"/>
  <c i="9" r="F35"/>
  <c i="1" r="AZ104"/>
  <c i="10" r="J32"/>
  <c i="1" r="AG105"/>
  <c r="BC96"/>
  <c r="AY96"/>
  <c i="4" r="J35"/>
  <c i="1" r="AV98"/>
  <c r="AT98"/>
  <c i="8" r="F35"/>
  <c i="1" r="AZ103"/>
  <c i="8" r="J35"/>
  <c i="1" r="AV103"/>
  <c r="AT103"/>
  <c i="9" r="J35"/>
  <c i="1" r="AV104"/>
  <c r="AT104"/>
  <c r="BC101"/>
  <c r="AY101"/>
  <c i="5" r="F35"/>
  <c i="1" r="AZ99"/>
  <c r="BA101"/>
  <c r="AW101"/>
  <c i="2" r="J33"/>
  <c i="1" r="AV95"/>
  <c r="AT95"/>
  <c i="6" r="J32"/>
  <c i="1" r="AG100"/>
  <c i="5" r="J32"/>
  <c i="1" r="AG99"/>
  <c i="3" r="F35"/>
  <c i="1" r="AZ97"/>
  <c i="6" r="J35"/>
  <c i="1" r="AV100"/>
  <c r="AT100"/>
  <c r="BB96"/>
  <c r="AX96"/>
  <c r="BD101"/>
  <c i="3" r="J35"/>
  <c i="1" r="AV97"/>
  <c r="AT97"/>
  <c i="4" r="F35"/>
  <c i="1" r="AZ98"/>
  <c i="5" r="J35"/>
  <c i="1" r="AV99"/>
  <c r="AT99"/>
  <c i="6" r="F35"/>
  <c i="1" r="AZ100"/>
  <c i="7" r="J35"/>
  <c i="1" r="AV102"/>
  <c r="AT102"/>
  <c i="10" r="F35"/>
  <c i="1" r="AZ105"/>
  <c i="11" r="F33"/>
  <c i="1" r="AZ106"/>
  <c i="11" r="J33"/>
  <c i="1" r="AV106"/>
  <c r="AT106"/>
  <c r="BA96"/>
  <c r="AW96"/>
  <c r="BD96"/>
  <c i="7" r="F35"/>
  <c i="1" r="AZ102"/>
  <c i="10" r="J35"/>
  <c i="1" r="AV105"/>
  <c r="AT105"/>
  <c i="7" l="1" r="BK132"/>
  <c r="J132"/>
  <c r="P132"/>
  <c i="1" r="AU102"/>
  <c i="2" r="R137"/>
  <c r="P137"/>
  <c i="1" r="AU95"/>
  <c i="6" r="J41"/>
  <c i="10" r="J41"/>
  <c i="5" r="J41"/>
  <c i="7" r="J133"/>
  <c r="J99"/>
  <c i="2" r="BK137"/>
  <c r="J137"/>
  <c r="J96"/>
  <c i="10" r="J98"/>
  <c i="11" r="BK118"/>
  <c r="J118"/>
  <c r="J96"/>
  <c i="1" r="BC94"/>
  <c r="W32"/>
  <c r="BA94"/>
  <c r="W30"/>
  <c r="BD94"/>
  <c r="W33"/>
  <c r="BB94"/>
  <c r="W31"/>
  <c r="AN105"/>
  <c r="AN100"/>
  <c r="AN99"/>
  <c i="7" r="J32"/>
  <c i="1" r="AG102"/>
  <c r="AN102"/>
  <c r="AZ96"/>
  <c r="AV96"/>
  <c r="AT96"/>
  <c i="8" r="J32"/>
  <c i="1" r="AG103"/>
  <c r="AN103"/>
  <c i="9" r="J32"/>
  <c i="1" r="AG104"/>
  <c r="AN104"/>
  <c r="AU101"/>
  <c r="AZ101"/>
  <c r="AV101"/>
  <c r="AT101"/>
  <c i="3" r="J32"/>
  <c i="1" r="AG97"/>
  <c r="AN97"/>
  <c i="4" r="J32"/>
  <c i="1" r="AG98"/>
  <c r="AN98"/>
  <c i="3" l="1" r="J41"/>
  <c i="7" r="J41"/>
  <c r="J98"/>
  <c i="9" r="J41"/>
  <c i="8" r="J41"/>
  <c i="4" r="J41"/>
  <c i="1" r="AZ94"/>
  <c r="AV94"/>
  <c r="AK29"/>
  <c r="AU94"/>
  <c r="AW94"/>
  <c r="AK30"/>
  <c r="AY94"/>
  <c r="AX94"/>
  <c i="11" r="J30"/>
  <c i="1" r="AG106"/>
  <c r="AN106"/>
  <c i="2" r="J30"/>
  <c i="1" r="AG95"/>
  <c r="AG96"/>
  <c r="AN96"/>
  <c r="AG101"/>
  <c r="AN101"/>
  <c l="1" r="AN95"/>
  <c i="2" r="J39"/>
  <c i="11" r="J39"/>
  <c i="1" r="AG94"/>
  <c r="AK26"/>
  <c r="AK35"/>
  <c r="AT94"/>
  <c r="W29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<sst xmlns="http://schemas.openxmlformats.org/spreadsheetml/2006/main">
  <si>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</si>
  <si>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</si>
  <si>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</si>
  <si>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</si>
  <si>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</si>
  <si>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{b1192cc4-b050-40da-bdd9-9c46ac89c247}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</si>
  <si>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</si>
  <si>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</si>
  <si>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</si>
  <si>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</si>
  <si>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</si>
  <si>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</si>
  <si>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</si>
  <si>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</si>
  <si>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MMDMJOLKIIV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</si>
  <si>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</si>
  <si>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</si>
  <si>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Malé divadlo FX Šaldy</t>
  </si>
  <si>
    <t>KSO:</t>
  </si>
  <si>
    <t>CC-CZ:</t>
  </si>
  <si>
    <t>Místo:</t>
  </si>
  <si>
    <t xml:space="preserve"> </t>
  </si>
  <si>
    <t>Datum:</t>
  </si>
  <si>
    <t>23. 6. 2021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</si>
  <si>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</si>
  <si>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</si>
  <si>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</si>
  <si>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</si>
  <si>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</si>
  <si>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</si>
  <si>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</si>
  <si>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</si>
  <si>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</si>
  <si>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</si>
  <si>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</si>
  <si>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</si>
  <si>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</si>
  <si>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</si>
  <si>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</si>
  <si>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</si>
  <si>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</si>
  <si>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</si>
  <si>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</si>
  <si>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</si>
  <si>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</si>
  <si>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</si>
  <si>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</si>
  <si>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</si>
  <si>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</si>
  <si>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</si>
  <si>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</si>
  <si>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</si>
  <si>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</si>
  <si>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</si>
  <si>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</si>
  <si>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</si>
  <si>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</si>
  <si>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</si>
  <si>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</si>
  <si>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</si>
  <si>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</si>
  <si>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</si>
  <si>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</si>
  <si>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</si>
  <si>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</si>
  <si>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</si>
  <si>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</si>
  <si>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</si>
  <si>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</si>
  <si>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</si>
  <si>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</si>
  <si>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</si>
  <si>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</si>
  <si>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</si>
  <si>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</si>
  <si>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</si>
  <si>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</si>
  <si>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</si>
  <si>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</si>
  <si>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Architektonicko-stavební část</t>
  </si>
  <si>
    <t>STA</t>
  </si>
  <si>
    <t>1</t>
  </si>
  <si>
    <t>{8c034c82-7d47-4833-8390-7fe7bb60683c}</t>
  </si>
  <si>
    <t>2</t>
  </si>
  <si>
    <t>02</t>
  </si>
  <si>
    <t>Výrobky</t>
  </si>
  <si>
    <t>{27a74467-466d-4ec9-b46b-0e9c215aeb88}</t>
  </si>
  <si>
    <t>Tabulka hliníkových konstrukcí</t>
  </si>
  <si>
    <t>Soupis</t>
  </si>
  <si>
    <t>{e413eeca-a0e6-4741-86ed-9f8d607eafb1}</t>
  </si>
  <si>
    <t>Tabulka vnitřních dveří</t>
  </si>
  <si>
    <t>{4ba50a9b-4b0e-4ac2-9bba-fbdeb25aea4c}</t>
  </si>
  <si>
    <t>03</t>
  </si>
  <si>
    <t>Tabulka zámečnických prvků</t>
  </si>
  <si>
    <t>{9768634e-2843-4e76-a0c0-cc4badb0d2e8}</t>
  </si>
  <si>
    <t>04</t>
  </si>
  <si>
    <t>Tabulka interiérových prvků</t>
  </si>
  <si>
    <t>{9c0e98f0-5496-430b-96f0-db81dfeb2d3e}</t>
  </si>
  <si>
    <t>Specialisté</t>
  </si>
  <si>
    <t>{bba03069-7686-4603-9c73-ce0fd55b940e}</t>
  </si>
  <si>
    <t>ZTI</t>
  </si>
  <si>
    <t>{9978bc8b-3f64-457a-8522-185e4764a5cf}</t>
  </si>
  <si>
    <t>Vytápění</t>
  </si>
  <si>
    <t>{0e6bbb59-5fce-4541-b807-49511fb502e9}</t>
  </si>
  <si>
    <t>Elektro</t>
  </si>
  <si>
    <t>{384b71f4-f647-4086-888a-f5606792edbd}</t>
  </si>
  <si>
    <t>Vzduchotechnika</t>
  </si>
  <si>
    <t>{3b23a3c6-49c9-4275-aa6a-807a53a6783c}</t>
  </si>
  <si>
    <t>VRN</t>
  </si>
  <si>
    <t>Vedlejší rozpočtové náklady</t>
  </si>
  <si>
    <t>{0e99fdcd-f3ef-4a05-977e-f83fd8b917e3}</t>
  </si>
  <si>
    <t>P1ab</t>
  </si>
  <si>
    <t>158,72</t>
  </si>
  <si>
    <t>P2a</t>
  </si>
  <si>
    <t>26,23</t>
  </si>
  <si>
    <t>KRYCÍ LIST SOUPISU PRACÍ</t>
  </si>
  <si>
    <t>P4ab</t>
  </si>
  <si>
    <t>174,358</t>
  </si>
  <si>
    <t>P4c</t>
  </si>
  <si>
    <t>9,449</t>
  </si>
  <si>
    <t>P4d</t>
  </si>
  <si>
    <t>35,112</t>
  </si>
  <si>
    <t>Objekt:</t>
  </si>
  <si>
    <t>01 - Architektonicko-stavební část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</si>
  <si>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</si>
  <si>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</si>
  <si>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</si>
  <si>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</si>
  <si>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</si>
  <si>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</si>
  <si>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</si>
  <si>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</si>
  <si>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</si>
  <si>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</si>
  <si>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</si>
  <si>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</si>
  <si>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</si>
  <si>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</si>
  <si>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</si>
  <si>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 vč.přesunu hmot</t>
  </si>
  <si>
    <t xml:space="preserve">    713 - Izolace tepelné</t>
  </si>
  <si>
    <t xml:space="preserve">    763 - Konstrukce suché výstavby</t>
  </si>
  <si>
    <t xml:space="preserve">    767 - Konstrukce zámečnické vč.přesunu hmot</t>
  </si>
  <si>
    <t xml:space="preserve">    771 - Podlahy z dlaždic</t>
  </si>
  <si>
    <t xml:space="preserve">    775 - Podlahy dřevěné vč.přesunu hmot</t>
  </si>
  <si>
    <t xml:space="preserve">    776 - Podlahy povlakové</t>
  </si>
  <si>
    <t xml:space="preserve">    781 - Dokončovací práce - obklady</t>
  </si>
  <si>
    <t xml:space="preserve">      783 - Dokončovací práce - nátěry</t>
  </si>
  <si>
    <t xml:space="preserve">    784 - Dokončovací práce - malby a tapety</t>
  </si>
  <si>
    <t xml:space="preserve">    786 - Čalounické úpravy vč.přesunu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</si>
  <si>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</si>
  <si>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</si>
  <si>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</si>
  <si>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</si>
  <si>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</si>
  <si>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</si>
  <si>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</si>
  <si>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</si>
  <si>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</si>
  <si>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</si>
  <si>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</si>
  <si>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</si>
  <si>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</si>
  <si>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</si>
  <si>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</si>
  <si>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</si>
  <si>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</si>
  <si>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</si>
  <si>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139751101</t>
  </si>
  <si>
    <t>Vykopávky v uzavřených prostorech v hornině třídy těžitelnosti I, skupiny 1 až 3 ručně</t>
  </si>
  <si>
    <t>m3</t>
  </si>
  <si>
    <t>CS ÚRS 2021 01</t>
  </si>
  <si>
    <t>4</t>
  </si>
  <si>
    <t>-306018929</t>
  </si>
  <si>
    <t>VV</t>
  </si>
  <si>
    <t>základ schodiště</t>
  </si>
  <si>
    <t>0,6*1,11*0,5</t>
  </si>
  <si>
    <t>základ zdi u schodiště</t>
  </si>
  <si>
    <t>1,27*0,6*0,5</t>
  </si>
  <si>
    <t>0,5*0,62*0,5</t>
  </si>
  <si>
    <t>Součet</t>
  </si>
  <si>
    <t>162211311</t>
  </si>
  <si>
    <t>Vodorovné přemístění výkopku z horniny třídy těžitelnosti I, skupiny 1 až 3 stavebním kolečkem do 10 m</t>
  </si>
  <si>
    <t>631507666</t>
  </si>
  <si>
    <t>3</t>
  </si>
  <si>
    <t>162211319</t>
  </si>
  <si>
    <t>Příplatek k vodorovnému přemístění výkopku z horniny třídy těžitelnosti I, skupiny 1 až 3 stavebním kolečkem ZKD 10 m</t>
  </si>
  <si>
    <t>1969820446</t>
  </si>
  <si>
    <t>0,869*2</t>
  </si>
  <si>
    <t>162651112</t>
  </si>
  <si>
    <t>Vodorovné přemístění do 5000 m výkopku/sypaniny z horniny třídy těžitelnosti I, skupiny 1 až 3</t>
  </si>
  <si>
    <t>453477779</t>
  </si>
  <si>
    <t>5</t>
  </si>
  <si>
    <t>167151101</t>
  </si>
  <si>
    <t>Nakládání výkopku z hornin třídy těžitelnosti I, skupiny 1 až 3 do 100 m3</t>
  </si>
  <si>
    <t>1761624012</t>
  </si>
  <si>
    <t>0,869</t>
  </si>
  <si>
    <t>6</t>
  </si>
  <si>
    <t>171201231</t>
  </si>
  <si>
    <t>Poplatek za uložení zeminy a kamení na recyklační skládce (skládkovné) kód odpadu 17 05 04</t>
  </si>
  <si>
    <t>t</t>
  </si>
  <si>
    <t>-1137970455</t>
  </si>
  <si>
    <t>0,869*1,8</t>
  </si>
  <si>
    <t>Zakládání</t>
  </si>
  <si>
    <t>7</t>
  </si>
  <si>
    <t>274313611</t>
  </si>
  <si>
    <t>Základové pásy z betonu tř. C 16/20</t>
  </si>
  <si>
    <t>-78326123</t>
  </si>
  <si>
    <t>0,6*1,11*0,6</t>
  </si>
  <si>
    <t>1,27*0,6*0,6</t>
  </si>
  <si>
    <t>0,5*0,62*0,6</t>
  </si>
  <si>
    <t>Svislé a kompletní konstrukce</t>
  </si>
  <si>
    <t>8</t>
  </si>
  <si>
    <t>310239211</t>
  </si>
  <si>
    <t>Zazdívka otvorů pl do 4 m2 ve zdivu nadzákladovém cihlami pálenými na MVC</t>
  </si>
  <si>
    <t>1713610613</t>
  </si>
  <si>
    <t>1.NP</t>
  </si>
  <si>
    <t>0,975*(2,583+0,13)*0,6</t>
  </si>
  <si>
    <t>0,8*2,12*0,6</t>
  </si>
  <si>
    <t>0,4*2,12*0,6</t>
  </si>
  <si>
    <t>1,05*0,4*2,12*2</t>
  </si>
  <si>
    <t>0,845*0,275*3,1</t>
  </si>
  <si>
    <t>1,45*0,3*3,1*2</t>
  </si>
  <si>
    <t>(0,96+0,7)*0,3*3,1</t>
  </si>
  <si>
    <t>1,04*1,75*0,675</t>
  </si>
  <si>
    <t>1,099*1,8*0,2</t>
  </si>
  <si>
    <t>1,8*2,05*0,45</t>
  </si>
  <si>
    <t>9</t>
  </si>
  <si>
    <t>317168052</t>
  </si>
  <si>
    <t>Překlad keramický vysoký v 238 mm dl 1250 mm</t>
  </si>
  <si>
    <t>kus</t>
  </si>
  <si>
    <t>683645887</t>
  </si>
  <si>
    <t>4*2</t>
  </si>
  <si>
    <t>10</t>
  </si>
  <si>
    <t>317234410</t>
  </si>
  <si>
    <t>Vyzdívka mezi nosníky z cihel pálených na MC</t>
  </si>
  <si>
    <t>-1410049304</t>
  </si>
  <si>
    <t>IPE 160</t>
  </si>
  <si>
    <t>0,56*1,9*4 *0,16</t>
  </si>
  <si>
    <t>1,6*0,4*0,16</t>
  </si>
  <si>
    <t>11</t>
  </si>
  <si>
    <t>317941123</t>
  </si>
  <si>
    <t>Osazování ocelových válcovaných nosníků na zdivu I, IE, U, UE nebo L do č 22</t>
  </si>
  <si>
    <t>1044921528</t>
  </si>
  <si>
    <t xml:space="preserve">IPE 160 -  z m.č.1.03</t>
  </si>
  <si>
    <t>2,1*4*15,8*0,001</t>
  </si>
  <si>
    <t>2,0*15,8*0,001</t>
  </si>
  <si>
    <t>12</t>
  </si>
  <si>
    <t>M</t>
  </si>
  <si>
    <t>13010748</t>
  </si>
  <si>
    <t>ocel profilová IPE 160 jakost 11 375</t>
  </si>
  <si>
    <t>-2034526111</t>
  </si>
  <si>
    <t>0,133*1,08</t>
  </si>
  <si>
    <t>13</t>
  </si>
  <si>
    <t>317944323</t>
  </si>
  <si>
    <t>Válcované nosníky č.14 až 22 dodatečně osazované do připravených otvorů</t>
  </si>
  <si>
    <t>-93823035</t>
  </si>
  <si>
    <t>4*1,9*4 *15,8*0,001</t>
  </si>
  <si>
    <t>1,6*3*15,8*0,001</t>
  </si>
  <si>
    <t>14</t>
  </si>
  <si>
    <t>340235211</t>
  </si>
  <si>
    <t>Zazdívka otvorů v příčkách nebo stěnách plochy do 0,0225 m2 cihlami plnými tl do 100 mm</t>
  </si>
  <si>
    <t>486112798</t>
  </si>
  <si>
    <t>1.NP - předpoklad</t>
  </si>
  <si>
    <t>340239212</t>
  </si>
  <si>
    <t>Zazdívka otvorů v příčkách nebo stěnách plochy do 4 m2 cihlami plnými tl přes 100 mm</t>
  </si>
  <si>
    <t>m2</t>
  </si>
  <si>
    <t>-2101324958</t>
  </si>
  <si>
    <t>0,9*2,0</t>
  </si>
  <si>
    <t>16</t>
  </si>
  <si>
    <t>342241161</t>
  </si>
  <si>
    <t>Příčky z cihel plných dl 290 mm pevnosti P 15 na MC tl 65 mm</t>
  </si>
  <si>
    <t>-789010024</t>
  </si>
  <si>
    <t>(1,86+2,2)*3,1-1,6*1,97-0,9*1,97</t>
  </si>
  <si>
    <t>17</t>
  </si>
  <si>
    <t>34224420.1</t>
  </si>
  <si>
    <t>Příčka z tvárnic děrovaných broušených P10 na tenkovrstvou maltu tloušťky 140 mm</t>
  </si>
  <si>
    <t>-1030763696</t>
  </si>
  <si>
    <t>3,6*3,05-1,6*1,97</t>
  </si>
  <si>
    <t>0,8*3,1</t>
  </si>
  <si>
    <t>(2,75+2,35+11,55)*3,1-0,7*1,97</t>
  </si>
  <si>
    <t>3,6*2,3/2</t>
  </si>
  <si>
    <t>18</t>
  </si>
  <si>
    <t>346244381</t>
  </si>
  <si>
    <t>Plentování jednostranné v do 200 mm válcovaných nosníků cihlami</t>
  </si>
  <si>
    <t>942069144</t>
  </si>
  <si>
    <t>2*1,9*4*0,16</t>
  </si>
  <si>
    <t>1,6*0,16*2</t>
  </si>
  <si>
    <t>2,1*2*0,16</t>
  </si>
  <si>
    <t>2,0*0,16</t>
  </si>
  <si>
    <t>19</t>
  </si>
  <si>
    <t>34624440.1</t>
  </si>
  <si>
    <t>Montáž a dodávka ztužující ocelové konstrukce zděných pilířů</t>
  </si>
  <si>
    <t>kg</t>
  </si>
  <si>
    <t>897826760</t>
  </si>
  <si>
    <t>předpoklad statika 200 kg/pilíř</t>
  </si>
  <si>
    <t>200,0*4</t>
  </si>
  <si>
    <t>Vodorovné konstrukce</t>
  </si>
  <si>
    <t>20</t>
  </si>
  <si>
    <t>411322424</t>
  </si>
  <si>
    <t>Stropy trámové nebo kazetové ze ŽB tř. C 25/30</t>
  </si>
  <si>
    <t>295846470</t>
  </si>
  <si>
    <t>nad 1.NP</t>
  </si>
  <si>
    <t>3,34*2,8*(0,05+0,05/3)</t>
  </si>
  <si>
    <t>9,2*2,8*(0,05+0,05/3)</t>
  </si>
  <si>
    <t>411354213</t>
  </si>
  <si>
    <t>Bednění stropů ztracené z hraněných trapézových vln v 60 mm plech lesklý tl 0,75 mm</t>
  </si>
  <si>
    <t>114715777</t>
  </si>
  <si>
    <t>3,34*2,8</t>
  </si>
  <si>
    <t>9,2*2,8</t>
  </si>
  <si>
    <t>22</t>
  </si>
  <si>
    <t>411354311</t>
  </si>
  <si>
    <t>Zřízení podpěrné konstrukce stropů výšky do 4 m tl do 15 cm</t>
  </si>
  <si>
    <t>822024664</t>
  </si>
  <si>
    <t>23</t>
  </si>
  <si>
    <t>411354312</t>
  </si>
  <si>
    <t>Odstranění podpěrné konstrukce stropů výšky do 4 m tl do 15 cm</t>
  </si>
  <si>
    <t>288182207</t>
  </si>
  <si>
    <t>24</t>
  </si>
  <si>
    <t>411361821</t>
  </si>
  <si>
    <t>Výztuž stropů betonářskou ocelí 10 505</t>
  </si>
  <si>
    <t>-1522889775</t>
  </si>
  <si>
    <t>9,2*2,8*15,0*0,001</t>
  </si>
  <si>
    <t>25</t>
  </si>
  <si>
    <t>413232231</t>
  </si>
  <si>
    <t>Zazdívka zhlaví válcovaných nosníků v přes 300 mm vč.podbetonování</t>
  </si>
  <si>
    <t>-2003514471</t>
  </si>
  <si>
    <t xml:space="preserve">IPE  160</t>
  </si>
  <si>
    <t>7+3</t>
  </si>
  <si>
    <t>26</t>
  </si>
  <si>
    <t>413941123</t>
  </si>
  <si>
    <t>Osazování ocelových válcovaných nosníků stropů I, IE, U, UE nebo L do č. 22</t>
  </si>
  <si>
    <t>1535605656</t>
  </si>
  <si>
    <t>3,0*(3+7)*15,8*0,001</t>
  </si>
  <si>
    <t>27</t>
  </si>
  <si>
    <t>243893368</t>
  </si>
  <si>
    <t>0,474*(1,08+0,12)</t>
  </si>
  <si>
    <t>28</t>
  </si>
  <si>
    <t>413941125</t>
  </si>
  <si>
    <t>Osazování ocelových válcovaných nosníků stropů I, IE, U, UE nebo L č. 24 a vyšší</t>
  </si>
  <si>
    <t>-1490695314</t>
  </si>
  <si>
    <t>UPE 270</t>
  </si>
  <si>
    <t>30,0*41,8*0,001</t>
  </si>
  <si>
    <t>29</t>
  </si>
  <si>
    <t>13011028</t>
  </si>
  <si>
    <t>ocel profilová UPE 270 jakost 11 375</t>
  </si>
  <si>
    <t>1431965117</t>
  </si>
  <si>
    <t>1,254*(1,08+0,12)</t>
  </si>
  <si>
    <t>30</t>
  </si>
  <si>
    <t>430321414</t>
  </si>
  <si>
    <t>Schodišťová konstrukce a rampa ze ŽB tř. C 25/30</t>
  </si>
  <si>
    <t>1276892248</t>
  </si>
  <si>
    <t>0,96*4,3*0,15</t>
  </si>
  <si>
    <t>1,06*1,0*0,15</t>
  </si>
  <si>
    <t>1,0*0,96*0,15</t>
  </si>
  <si>
    <t>0,815*1,0*0,15</t>
  </si>
  <si>
    <t>31</t>
  </si>
  <si>
    <t>430361821</t>
  </si>
  <si>
    <t>Výztuž schodišťové konstrukce a rampy betonářskou ocelí 10 505</t>
  </si>
  <si>
    <t>-1169576124</t>
  </si>
  <si>
    <t>dle statika 50 kg/m2</t>
  </si>
  <si>
    <t>0,96*4,3*50,0*0,001</t>
  </si>
  <si>
    <t>1,06*1,0*50,0*0,001</t>
  </si>
  <si>
    <t>1,0*(0,96+0,15)*50,0*0,001</t>
  </si>
  <si>
    <t>0,815*1,0*50,0*0,001</t>
  </si>
  <si>
    <t>32</t>
  </si>
  <si>
    <t>431351121</t>
  </si>
  <si>
    <t>Zřízení bednění podest schodišť a ramp přímočarých v do 4 m</t>
  </si>
  <si>
    <t>-1390110005</t>
  </si>
  <si>
    <t>(0,96+0,15)*4,3</t>
  </si>
  <si>
    <t>(1,06+0,15*2)*1,0</t>
  </si>
  <si>
    <t>(1,0+0,15)*(0,96+0,15)</t>
  </si>
  <si>
    <t>(0,815+0,15*2)*1,0</t>
  </si>
  <si>
    <t>33</t>
  </si>
  <si>
    <t>431351122</t>
  </si>
  <si>
    <t>Odstranění bednění podest schodišť a ramp přímočarých v do 4 m</t>
  </si>
  <si>
    <t>537874130</t>
  </si>
  <si>
    <t>8,525</t>
  </si>
  <si>
    <t>34</t>
  </si>
  <si>
    <t>43431111.1</t>
  </si>
  <si>
    <t>Schodišťové stupně dusané na desku z betonu tř. C 25/30 bez potěru</t>
  </si>
  <si>
    <t>m</t>
  </si>
  <si>
    <t>-1923828684</t>
  </si>
  <si>
    <t>0,177*0,276/2*18*1,0</t>
  </si>
  <si>
    <t>Úpravy povrchů, podlahy a osazování výplní</t>
  </si>
  <si>
    <t>35</t>
  </si>
  <si>
    <t>611311131</t>
  </si>
  <si>
    <t>Potažení vnitřních rovných stropů vápenným štukem tloušťky do 3 mm</t>
  </si>
  <si>
    <t>-1260785072</t>
  </si>
  <si>
    <t>pro podhledovou úpravu ozn.S3a, S4a</t>
  </si>
  <si>
    <t>----------------------------------------------</t>
  </si>
  <si>
    <t>1.NP - m.č.1.01.04-1.01.08, 1.01.16</t>
  </si>
  <si>
    <t>50,16+43,63+19,83+3,5+3,2+45,1</t>
  </si>
  <si>
    <t>36</t>
  </si>
  <si>
    <t>611325411</t>
  </si>
  <si>
    <t>Oprava vnitřní vápenocementové hladké omítky stropů v rozsahu plochy do 10%</t>
  </si>
  <si>
    <t>-638277346</t>
  </si>
  <si>
    <t>37</t>
  </si>
  <si>
    <t>61214200.1</t>
  </si>
  <si>
    <t>Vyspravení a příprava plochy pod obklady po vybourání původních, vyrovnání vč. potažení stěn sklovláknitým pletivem vtlačeným do tenkovrstvé hmoty</t>
  </si>
  <si>
    <t>-174103271</t>
  </si>
  <si>
    <t>dle ker.obkladu</t>
  </si>
  <si>
    <t>129,586</t>
  </si>
  <si>
    <t>38</t>
  </si>
  <si>
    <t>612311131</t>
  </si>
  <si>
    <t>Potažení vnitřních stěn vápenným štukem tloušťky do 3 mm</t>
  </si>
  <si>
    <t>112541559</t>
  </si>
  <si>
    <t>dle vyspravení omítek z 10 % - 50 % plochy</t>
  </si>
  <si>
    <t>650,585/2</t>
  </si>
  <si>
    <t>39</t>
  </si>
  <si>
    <t>612321121</t>
  </si>
  <si>
    <t>Vápenocementová omítka hladká jednovrstvá vnitřních stěn nanášená ručně</t>
  </si>
  <si>
    <t>-215548093</t>
  </si>
  <si>
    <t>zazdívky do 4m2</t>
  </si>
  <si>
    <t>0,975*(2,583+0,13)*2</t>
  </si>
  <si>
    <t>0,8*2,12*2</t>
  </si>
  <si>
    <t>0,4*2,12*2</t>
  </si>
  <si>
    <t>1,05*2*2,12*2</t>
  </si>
  <si>
    <t>0,845*2*3,1</t>
  </si>
  <si>
    <t>1,45*2*3,1*2</t>
  </si>
  <si>
    <t>(0,96+0,7)*2*3,1</t>
  </si>
  <si>
    <t>1,04*1,75*2</t>
  </si>
  <si>
    <t>1,099*1,8*2</t>
  </si>
  <si>
    <t>1,8*2,05*2</t>
  </si>
  <si>
    <t>zazdívky příčky</t>
  </si>
  <si>
    <t>1,8*2</t>
  </si>
  <si>
    <t>40</t>
  </si>
  <si>
    <t>612321141</t>
  </si>
  <si>
    <t>Vápenocementová omítka štuková dvouvrstvá vnitřních stěn nanášená ručně</t>
  </si>
  <si>
    <t>-78686438</t>
  </si>
  <si>
    <t>dle nových příček</t>
  </si>
  <si>
    <t>(7,661+64,684)*2</t>
  </si>
  <si>
    <t>41</t>
  </si>
  <si>
    <t>612325203</t>
  </si>
  <si>
    <t>Vápenocementová hrubá omítka malých ploch do 1,0 m2 na stěnách</t>
  </si>
  <si>
    <t>-869399449</t>
  </si>
  <si>
    <t>předpoklad</t>
  </si>
  <si>
    <t>42</t>
  </si>
  <si>
    <t>612325411</t>
  </si>
  <si>
    <t>Oprava vnitřní vápenocementové hladké omítky stěn v rozsahu plochy do 10%</t>
  </si>
  <si>
    <t>556993043</t>
  </si>
  <si>
    <t>mč.1.01.02 - 011, 16, závětří</t>
  </si>
  <si>
    <t>(5,42+2,85)*2*2,9</t>
  </si>
  <si>
    <t>(1,72*2)*2,6</t>
  </si>
  <si>
    <t>(18,0*2)*2,6+(0,42*4)*2,6+(0,41+0,92)*2*2,6*2</t>
  </si>
  <si>
    <t>(4,45+11,8)*2*2,9</t>
  </si>
  <si>
    <t>(6,59+6,62)*2*3,3</t>
  </si>
  <si>
    <t>(6,63+2,56)*2*3,3</t>
  </si>
  <si>
    <t>(1,15+1,8+0,55)*2,9</t>
  </si>
  <si>
    <t>(0,55+2,1)*2,9</t>
  </si>
  <si>
    <t>(2,35+3,405)*2*2,7</t>
  </si>
  <si>
    <t>2,42*2,7</t>
  </si>
  <si>
    <t>2,3*2,7</t>
  </si>
  <si>
    <t>(4,61+2*10,1)*3,0+(0,41*4*3,0)</t>
  </si>
  <si>
    <t>mč.2.01.01 + 02</t>
  </si>
  <si>
    <t>(20,6+4,6)*2*(5,4-2,6)+(0,41+0,92)*2*2,2</t>
  </si>
  <si>
    <t>(9,0+4,5)*2*2,2+(0,41*4*2,2*2)</t>
  </si>
  <si>
    <t>Mezisoučet</t>
  </si>
  <si>
    <t>otvorů otvorů - 15%</t>
  </si>
  <si>
    <t>765,394*-0,15</t>
  </si>
  <si>
    <t>43</t>
  </si>
  <si>
    <t>615142012</t>
  </si>
  <si>
    <t>Potažení vnitřních nosníků rabicovým pletivem</t>
  </si>
  <si>
    <t>480224925</t>
  </si>
  <si>
    <t>1,9*0,55*4</t>
  </si>
  <si>
    <t>1,6*0,45</t>
  </si>
  <si>
    <t>2,1*0,6</t>
  </si>
  <si>
    <t>2,0*0,15</t>
  </si>
  <si>
    <t>44</t>
  </si>
  <si>
    <t>622221021</t>
  </si>
  <si>
    <t>Montáž kontaktního zateplení vnějších stěn lepením a mechanickým kotvením desek z minerální vlny s podélnou orientací vláken tl do 120 mm</t>
  </si>
  <si>
    <t>1202418625</t>
  </si>
  <si>
    <t>úprava OP1 - fasáda</t>
  </si>
  <si>
    <t>4,61*(0,5+0,4)</t>
  </si>
  <si>
    <t>45</t>
  </si>
  <si>
    <t>63151527</t>
  </si>
  <si>
    <t>deska tepelně izolační minerální kontaktních fasád podélné vlákno λ=0,036 tl 100mm</t>
  </si>
  <si>
    <t>-2065783680</t>
  </si>
  <si>
    <t>4,149*1,02 'Přepočtené koeficientem množství</t>
  </si>
  <si>
    <t>46</t>
  </si>
  <si>
    <t>62253001.1</t>
  </si>
  <si>
    <t>Příplatek na ztížené práce KZS (příprava podkladu, úprava detailu v podhledu)</t>
  </si>
  <si>
    <t>kpl</t>
  </si>
  <si>
    <t>-846925135</t>
  </si>
  <si>
    <t>47</t>
  </si>
  <si>
    <t>622531011</t>
  </si>
  <si>
    <t>Tenkovrstvá silikonová zrnitá omítka tl. 1,5 mm včetně penetrace vnějších stěn</t>
  </si>
  <si>
    <t>-469804638</t>
  </si>
  <si>
    <t>48</t>
  </si>
  <si>
    <t>631311116</t>
  </si>
  <si>
    <t>Mazanina tl do 80 mm z betonu prostého bez zvýšených nároků na prostředí tř. C 25/30</t>
  </si>
  <si>
    <t>2088360968</t>
  </si>
  <si>
    <t>pod keramickou dlažbu</t>
  </si>
  <si>
    <t>P2a*0,065</t>
  </si>
  <si>
    <t>49</t>
  </si>
  <si>
    <t>63245012.1</t>
  </si>
  <si>
    <t>Vyrovnávací cementový potěr - stěrka 15-20 mm ze suchých směsí pod keramickou dlažbu, kaučuk</t>
  </si>
  <si>
    <t>-922323121</t>
  </si>
  <si>
    <t>50</t>
  </si>
  <si>
    <t>632451456</t>
  </si>
  <si>
    <t>Potěr pískocementový tl do 50 mm tř. C 25 běžný</t>
  </si>
  <si>
    <t>1252632179</t>
  </si>
  <si>
    <t>dle skladby P4d</t>
  </si>
  <si>
    <t>Ostatní konstrukce a práce, bourání</t>
  </si>
  <si>
    <t>51</t>
  </si>
  <si>
    <t>949101111</t>
  </si>
  <si>
    <t>Lešení pomocné pro objekty pozemních staveb s lešeňovou podlahou v do 1,9 m zatížení do 150 kg/m2</t>
  </si>
  <si>
    <t>-200956542</t>
  </si>
  <si>
    <t>pro úpravu povrchu stropu a stěn v jednotlivých místnostech výšky 3,8 m</t>
  </si>
  <si>
    <t>----------------------------------------------------------------------------------------</t>
  </si>
  <si>
    <t>1.NP -m.č.1.02-1.16</t>
  </si>
  <si>
    <t>8,24+78,5+50,16+43,63+19,83+3,5+3,2+8,3+6,8+3,2+11,8+3,21+3,27+7,95+45,1</t>
  </si>
  <si>
    <t>místnosti mimo značené prostory</t>
  </si>
  <si>
    <t>(11,5+4,61+3,3)*1,0</t>
  </si>
  <si>
    <t>5,2*2,7</t>
  </si>
  <si>
    <t>odpočet plochy pro výšku nad 3,8 m</t>
  </si>
  <si>
    <t>-17,4*2,7</t>
  </si>
  <si>
    <t>52</t>
  </si>
  <si>
    <t>94910120.1</t>
  </si>
  <si>
    <t>Lešení pomocné pro objekty pozemních staveb s lešeňovou podlahou v do 5 m zatížení do 150 kg/m2</t>
  </si>
  <si>
    <t>932524394</t>
  </si>
  <si>
    <t>v prostoru galerie přes 2 podlaží</t>
  </si>
  <si>
    <t>17,4*2,7</t>
  </si>
  <si>
    <t>53</t>
  </si>
  <si>
    <t>95290110.1</t>
  </si>
  <si>
    <t>Provizorní prachotěsná kce - zástěna z OSB desek, geotextílie a případnými dveřmi</t>
  </si>
  <si>
    <t>969620851</t>
  </si>
  <si>
    <t xml:space="preserve">předpoklad </t>
  </si>
  <si>
    <t>15,0</t>
  </si>
  <si>
    <t>54</t>
  </si>
  <si>
    <t>95290111.1</t>
  </si>
  <si>
    <t>Ochrana stávajících konstrukcí před poškozením během rekonstrukce stavby</t>
  </si>
  <si>
    <t>-1377824818</t>
  </si>
  <si>
    <t>55</t>
  </si>
  <si>
    <t>952901111</t>
  </si>
  <si>
    <t>Vyčištění budov bytové a občanské výstavby při výšce podlaží do 4 m</t>
  </si>
  <si>
    <t>-342548798</t>
  </si>
  <si>
    <t>1.NP - zájmová plocha - dle degiálního měření</t>
  </si>
  <si>
    <t>445,0</t>
  </si>
  <si>
    <t>2.NP</t>
  </si>
  <si>
    <t>160,0-47,6</t>
  </si>
  <si>
    <t>56</t>
  </si>
  <si>
    <t>962031133</t>
  </si>
  <si>
    <t>Bourání příček z cihel pálených na MVC tl do 150 mm</t>
  </si>
  <si>
    <t>-1465765036</t>
  </si>
  <si>
    <t>1,75*3,1</t>
  </si>
  <si>
    <t>57</t>
  </si>
  <si>
    <t>962032231</t>
  </si>
  <si>
    <t>Bourání zdiva z cihel pálených nebo vápenopískových na MV nebo MVC přes 1 m3</t>
  </si>
  <si>
    <t>792378424</t>
  </si>
  <si>
    <t>5,57*0,45*2,66</t>
  </si>
  <si>
    <t>-0,916*0,45*2,1</t>
  </si>
  <si>
    <t>31,0*0,9*0,23</t>
  </si>
  <si>
    <t>58</t>
  </si>
  <si>
    <t>965042131</t>
  </si>
  <si>
    <t>Bourání podkladů pod dlažby nebo mazanin betonových nebo z litého asfaltu tl do 100 mm pl do 4 m2</t>
  </si>
  <si>
    <t>-64656034</t>
  </si>
  <si>
    <t>0,8*1,31*0,1*2</t>
  </si>
  <si>
    <t>1,47*0,8*0,1*2</t>
  </si>
  <si>
    <t>0,7*0,82*0,1*2</t>
  </si>
  <si>
    <t>59</t>
  </si>
  <si>
    <t>965042141</t>
  </si>
  <si>
    <t>Bourání podkladů pod dlažby nebo mazanin betonových nebo z litého asfaltu tl do 100 mm pl přes 4 m2</t>
  </si>
  <si>
    <t>-2104435895</t>
  </si>
  <si>
    <t>dle nové ker.dlažby</t>
  </si>
  <si>
    <t>26,23*0,065</t>
  </si>
  <si>
    <t>pro ostatní podlahy zejm.kaučukové, předpoklad tl.2,5cm</t>
  </si>
  <si>
    <t>dle vybourání ker.dlažby</t>
  </si>
  <si>
    <t>(362,0-26,23)*0,025</t>
  </si>
  <si>
    <t>60</t>
  </si>
  <si>
    <t>965081213</t>
  </si>
  <si>
    <t>Bourání podlah z dlaždic keramických nebo xylolitových tl do 10 mm plochy přes 1 m2</t>
  </si>
  <si>
    <t>-255826881</t>
  </si>
  <si>
    <t>dle legendy m.č.1.2-1.11 - předpoklad dlažby pod kobercem a dřevěným podiem</t>
  </si>
  <si>
    <t>3,83+128,59+9,4+27,75+53,7+43,62+19,4+11,53+2,98+11,82</t>
  </si>
  <si>
    <t>m.č.2.1</t>
  </si>
  <si>
    <t>49,38</t>
  </si>
  <si>
    <t>61</t>
  </si>
  <si>
    <t>965081611</t>
  </si>
  <si>
    <t>Odsekání soklíků rovných</t>
  </si>
  <si>
    <t>1724224950</t>
  </si>
  <si>
    <t>předpoklad 0,8 bm/m2</t>
  </si>
  <si>
    <t>362,0*0,8</t>
  </si>
  <si>
    <t>62</t>
  </si>
  <si>
    <t>967031132</t>
  </si>
  <si>
    <t>Přisekání rovných ostění v cihelném zdivu na MV nebo MVC</t>
  </si>
  <si>
    <t>1861808254</t>
  </si>
  <si>
    <t>2,5*0,56*8</t>
  </si>
  <si>
    <t>0,45*3,1*2</t>
  </si>
  <si>
    <t>2,1*0,45*2</t>
  </si>
  <si>
    <t>63</t>
  </si>
  <si>
    <t>968062247</t>
  </si>
  <si>
    <t>Vybourání dřevěných rámů oken jednoduchých včetně křídel pl přes 4 m2</t>
  </si>
  <si>
    <t>-1695850377</t>
  </si>
  <si>
    <t>na balkoně</t>
  </si>
  <si>
    <t>2,4*1,8</t>
  </si>
  <si>
    <t>64</t>
  </si>
  <si>
    <t>9680724.1</t>
  </si>
  <si>
    <t>Vybourání kovových / dřevěných dveřních zárubní vč.vyvěšení křídel</t>
  </si>
  <si>
    <t>-1387787778</t>
  </si>
  <si>
    <t>(0,8*2+0,9*2+1,5+1,8)*1,97+2,0*2,02</t>
  </si>
  <si>
    <t>1,6*2,0</t>
  </si>
  <si>
    <t>balkon</t>
  </si>
  <si>
    <t>1,25*1,97</t>
  </si>
  <si>
    <t>65</t>
  </si>
  <si>
    <t>96807275.1</t>
  </si>
  <si>
    <t>Vybourání prosklených vchodových stěn vč.dveří</t>
  </si>
  <si>
    <t>-1325643700</t>
  </si>
  <si>
    <t>(0,9*2+1,6)*2*2,6</t>
  </si>
  <si>
    <t>1,55*2,22</t>
  </si>
  <si>
    <t>2,61*2,2</t>
  </si>
  <si>
    <t>1,55*2,6</t>
  </si>
  <si>
    <t>66</t>
  </si>
  <si>
    <t>96807285.1</t>
  </si>
  <si>
    <t>Vybourání plných lehkých stěn vč.dveří</t>
  </si>
  <si>
    <t>-2057099170</t>
  </si>
  <si>
    <t>u zádveří</t>
  </si>
  <si>
    <t>(3,1+01,0+1,45)*3,1</t>
  </si>
  <si>
    <t>67</t>
  </si>
  <si>
    <t>971033631</t>
  </si>
  <si>
    <t>Vybourání otvorů ve zdivu cihelném pl do 4 m2 na MVC nebo MV tl do 150 mm</t>
  </si>
  <si>
    <t>-1107125565</t>
  </si>
  <si>
    <t>0,8*2,1*2</t>
  </si>
  <si>
    <t>68</t>
  </si>
  <si>
    <t>971033651</t>
  </si>
  <si>
    <t>Vybourání otvorů ve zdivu cihelném pl do 4 m2 na MVC nebo MV tl do 600 mm</t>
  </si>
  <si>
    <t>881843524</t>
  </si>
  <si>
    <t>1,58*2,5*0,56*4</t>
  </si>
  <si>
    <t>(0,6*0,44+0,84*0,183)*2,7</t>
  </si>
  <si>
    <t>1,22*2,1*0,45</t>
  </si>
  <si>
    <t>69</t>
  </si>
  <si>
    <t>973031151</t>
  </si>
  <si>
    <t>Vysekání výklenků ve zdivu cihelném na MV nebo MVC pl přes 0,25 m2</t>
  </si>
  <si>
    <t>-271837146</t>
  </si>
  <si>
    <t>0,5</t>
  </si>
  <si>
    <t>70</t>
  </si>
  <si>
    <t>973031345</t>
  </si>
  <si>
    <t>Vysekání kapes ve zdivu cihelném na MV nebo MVC pl do 0,25 m2 hl do 300 mm</t>
  </si>
  <si>
    <t>-1082417898</t>
  </si>
  <si>
    <t>pro válcované nosníky IPE 160</t>
  </si>
  <si>
    <t>71</t>
  </si>
  <si>
    <t>973031813</t>
  </si>
  <si>
    <t>Vysekání kapes ve zdivu cihelném na MV nebo MVC pro zavázání příček tl do 150 mm</t>
  </si>
  <si>
    <t>-756228485</t>
  </si>
  <si>
    <t>3,1*5</t>
  </si>
  <si>
    <t>72</t>
  </si>
  <si>
    <t>973031824</t>
  </si>
  <si>
    <t>Vysekání kapes ve zdivu cihelném na MV nebo MVC pro zavázání zdí tl do 300 mm</t>
  </si>
  <si>
    <t>754520463</t>
  </si>
  <si>
    <t>3,1*3</t>
  </si>
  <si>
    <t>73</t>
  </si>
  <si>
    <t>973031825</t>
  </si>
  <si>
    <t>Vysekání kapes ve zdivu cihelném na MV nebo MVC pro zavázání zdí tl do 450 mm</t>
  </si>
  <si>
    <t>1456277248</t>
  </si>
  <si>
    <t>2,02*4</t>
  </si>
  <si>
    <t>2,5</t>
  </si>
  <si>
    <t>2,0*2</t>
  </si>
  <si>
    <t>74</t>
  </si>
  <si>
    <t>973031826</t>
  </si>
  <si>
    <t>Vysekání kapes ve zdivu cihelném na MV nebo MVC pro zavázání zdí tl do 600 mm</t>
  </si>
  <si>
    <t>387197947</t>
  </si>
  <si>
    <t>2,02*2</t>
  </si>
  <si>
    <t>1,75*2</t>
  </si>
  <si>
    <t>75</t>
  </si>
  <si>
    <t>974031123</t>
  </si>
  <si>
    <t>Vysekání rýh ve zdivu cihelném hl do 30 mm š do 100 mm</t>
  </si>
  <si>
    <t>1611649100</t>
  </si>
  <si>
    <t>30,0</t>
  </si>
  <si>
    <t>76</t>
  </si>
  <si>
    <t>974031666</t>
  </si>
  <si>
    <t>Vysekání rýh ve zdivu cihelném pro vtahování nosníků hl do 150 mm v do 250 mm</t>
  </si>
  <si>
    <t>1724824719</t>
  </si>
  <si>
    <t>pro IPe 160</t>
  </si>
  <si>
    <t>4*1,9*4</t>
  </si>
  <si>
    <t>1,6*3</t>
  </si>
  <si>
    <t>77</t>
  </si>
  <si>
    <t>978059541</t>
  </si>
  <si>
    <t>Odsekání a odebrání obkladů stěn z vnitřních obkládaček plochy přes 1 m2</t>
  </si>
  <si>
    <t>-1487175093</t>
  </si>
  <si>
    <t>původní m.č.1.9-1.11</t>
  </si>
  <si>
    <t>(2,0+1,75+2,88+1,52+0,9*3+1,38*3)*2*1,6</t>
  </si>
  <si>
    <t>-(0,8*3+0,6*6)*1,6</t>
  </si>
  <si>
    <t>(1,7+1,75)*2*1,6-0,8*1,6</t>
  </si>
  <si>
    <t>(1,975+1,75+1,915+3,0+0,93*2+1,57+1,33)*2*1,6</t>
  </si>
  <si>
    <t>-(0,8*3+0,6*4)*1,6</t>
  </si>
  <si>
    <t>78</t>
  </si>
  <si>
    <t>97900000.1</t>
  </si>
  <si>
    <t>Demontáž vybavení šatny vč.pultového úložného prostoru vč.likvidace</t>
  </si>
  <si>
    <t>-465781650</t>
  </si>
  <si>
    <t>79</t>
  </si>
  <si>
    <t>97900010.1</t>
  </si>
  <si>
    <t>Osazení a dodávka Pg práškového PHP s hasící schopností 21A a 113B</t>
  </si>
  <si>
    <t>902658790</t>
  </si>
  <si>
    <t>80</t>
  </si>
  <si>
    <t>97900010.2</t>
  </si>
  <si>
    <t>Výstražné bezpečnostní značky a tabulky dle ČSN azprávy PBŘ</t>
  </si>
  <si>
    <t>-1113115370</t>
  </si>
  <si>
    <t>81</t>
  </si>
  <si>
    <t>97901000.1</t>
  </si>
  <si>
    <t>Demontáž drobných interiérových prvků (např.sanitárních, ponechaných, jinde neuvedených) - realizováno pouze na pokyn TDI, účtováno dle SD</t>
  </si>
  <si>
    <t>hod</t>
  </si>
  <si>
    <t>506696483</t>
  </si>
  <si>
    <t>120</t>
  </si>
  <si>
    <t>82</t>
  </si>
  <si>
    <t>98001000.1</t>
  </si>
  <si>
    <t>Zednické výpomoci specialistům PSV- realizováno pouze na pokyn TDI, účtováno dle SD</t>
  </si>
  <si>
    <t>741391018</t>
  </si>
  <si>
    <t>150</t>
  </si>
  <si>
    <t>997</t>
  </si>
  <si>
    <t>Přesun sutě</t>
  </si>
  <si>
    <t>83</t>
  </si>
  <si>
    <t>997013501</t>
  </si>
  <si>
    <t>Odvoz suti a vybouraných hmot na skládku nebo meziskládku do 1 km se složením</t>
  </si>
  <si>
    <t>1859514455</t>
  </si>
  <si>
    <t>84</t>
  </si>
  <si>
    <t>99701360.1</t>
  </si>
  <si>
    <t>Příplatek k odvozu suti a vybouraných hmot na skládku za další km nad 1 km</t>
  </si>
  <si>
    <t>66553618</t>
  </si>
  <si>
    <t>85</t>
  </si>
  <si>
    <t>99701387.1</t>
  </si>
  <si>
    <t>Poplatek za uložení čístého tříděného stavebního odpadu na recyklační skládce (skládkovné)</t>
  </si>
  <si>
    <t>1730024832</t>
  </si>
  <si>
    <t>103,155*0,6</t>
  </si>
  <si>
    <t>86</t>
  </si>
  <si>
    <t>99701388.1</t>
  </si>
  <si>
    <t xml:space="preserve">Poplatek za uložení stavebního odpadu na skládku (skládkovné) směsného stavebního a demoličního kód odpadu  17 09 04</t>
  </si>
  <si>
    <t>-1171374099</t>
  </si>
  <si>
    <t>103,155*0,4</t>
  </si>
  <si>
    <t>998</t>
  </si>
  <si>
    <t>Přesun hmot</t>
  </si>
  <si>
    <t>87</t>
  </si>
  <si>
    <t>998011001</t>
  </si>
  <si>
    <t>Přesun hmot pro budovy zděné v do 6 m</t>
  </si>
  <si>
    <t>1536312574</t>
  </si>
  <si>
    <t>PSV</t>
  </si>
  <si>
    <t>Práce a dodávky PSV</t>
  </si>
  <si>
    <t>711</t>
  </si>
  <si>
    <t>Izolace proti vodě vč.přesunu hmot</t>
  </si>
  <si>
    <t>88</t>
  </si>
  <si>
    <t>711111001</t>
  </si>
  <si>
    <t>Provedení izolace proti zemní vlhkosti vodorovné za studena nátěrem penetračním</t>
  </si>
  <si>
    <t>-798267773</t>
  </si>
  <si>
    <t>0,8*1,31</t>
  </si>
  <si>
    <t>1,47*0,8</t>
  </si>
  <si>
    <t>0,7*0,82</t>
  </si>
  <si>
    <t>89</t>
  </si>
  <si>
    <t>11163150</t>
  </si>
  <si>
    <t>lak penetrační asfaltový</t>
  </si>
  <si>
    <t>678001967</t>
  </si>
  <si>
    <t>2,798*0,00033</t>
  </si>
  <si>
    <t>90</t>
  </si>
  <si>
    <t>711141559</t>
  </si>
  <si>
    <t>Provedení izolace proti zemní vlhkosti pásy přitavením vodorovné NAIP</t>
  </si>
  <si>
    <t>1892851133</t>
  </si>
  <si>
    <t>91</t>
  </si>
  <si>
    <t>62866281</t>
  </si>
  <si>
    <t>pás asfaltový samolepicí modifikovaný SBS tl 3,0mm s vložkou ze skleněné tkaniny se spalitelnou fólií nebo jemnozrnným minerálním posypem nebo textilií na horním povrchu</t>
  </si>
  <si>
    <t>-1534254356</t>
  </si>
  <si>
    <t>2,798*1,1655</t>
  </si>
  <si>
    <t>713</t>
  </si>
  <si>
    <t>Izolace tepelné</t>
  </si>
  <si>
    <t>92</t>
  </si>
  <si>
    <t>713121111</t>
  </si>
  <si>
    <t>Montáž izolace tepelné podlah volně kladenými rohožemi, pásy, dílci, deskami 1 vrstva</t>
  </si>
  <si>
    <t>-1992903440</t>
  </si>
  <si>
    <t>93</t>
  </si>
  <si>
    <t>28375815.1</t>
  </si>
  <si>
    <t>deska EPS pro aplikace bez zatížení tl 30-40mm</t>
  </si>
  <si>
    <t>-1969175230</t>
  </si>
  <si>
    <t>P4d*1,02</t>
  </si>
  <si>
    <t>94</t>
  </si>
  <si>
    <t>713191132</t>
  </si>
  <si>
    <t>Montáž izolace tepelné podlah, stropů vrchem nebo střech překrytí separační fólií z PE</t>
  </si>
  <si>
    <t>173240248</t>
  </si>
  <si>
    <t>95</t>
  </si>
  <si>
    <t>28323065</t>
  </si>
  <si>
    <t>fólie LDPE (650 kg/m3) proti zemní vlhkosti nad úrovní terénu tl 1mm</t>
  </si>
  <si>
    <t>1428475911</t>
  </si>
  <si>
    <t>P4d*1,1655</t>
  </si>
  <si>
    <t>96</t>
  </si>
  <si>
    <t>998713101</t>
  </si>
  <si>
    <t>Přesun hmot tonážní pro izolace tepelné v objektech v do 6 m</t>
  </si>
  <si>
    <t>-232408961</t>
  </si>
  <si>
    <t>763</t>
  </si>
  <si>
    <t>Konstrukce suché výstavby</t>
  </si>
  <si>
    <t>97</t>
  </si>
  <si>
    <t>763111417</t>
  </si>
  <si>
    <t>SDK příčka tl 150 mm profil CW+UW 100 desky 2xA 12,5 s izolací EI 60 Rw do 56 dB - ozn.SK1</t>
  </si>
  <si>
    <t>-1086436370</t>
  </si>
  <si>
    <t xml:space="preserve">2.NP - m.č.2.01.01 </t>
  </si>
  <si>
    <t>4,6*3,45</t>
  </si>
  <si>
    <t>2,03*3,45</t>
  </si>
  <si>
    <t>98</t>
  </si>
  <si>
    <t>763121451</t>
  </si>
  <si>
    <t>SDK stěna předsazená tl 75 mm profil CW+UW 50 desky 2xDF 12,5 bez izolace EI 30</t>
  </si>
  <si>
    <t>-1922778407</t>
  </si>
  <si>
    <t>m.č.1.01.16</t>
  </si>
  <si>
    <t>1,0*3,1</t>
  </si>
  <si>
    <t>m.č.1.01.03</t>
  </si>
  <si>
    <t>ostatní kapotáže, kryty, detaily z SDK</t>
  </si>
  <si>
    <t>8,0</t>
  </si>
  <si>
    <t>99</t>
  </si>
  <si>
    <t>763121471</t>
  </si>
  <si>
    <t>SDK stěna předsazená tl 80 mm profil CW+UW 50 desky 2xDFH2 15 bez izolace EI 60</t>
  </si>
  <si>
    <t>-200267196</t>
  </si>
  <si>
    <t>WC nádrže</t>
  </si>
  <si>
    <t>(0,76+0,9*3+0,61*2+0,15*2+0,93*2)*1,1+0,15</t>
  </si>
  <si>
    <t>100</t>
  </si>
  <si>
    <t>76312150.1</t>
  </si>
  <si>
    <t>Montáž a dodávka sádrokartonové promítací stěny s odsazením v tl.200 mm</t>
  </si>
  <si>
    <t>-305220031</t>
  </si>
  <si>
    <t>6,0*3,0</t>
  </si>
  <si>
    <t>101</t>
  </si>
  <si>
    <t>763131431.1</t>
  </si>
  <si>
    <t>SDK podhled deska 1xDF 12,5 bez izolace dvouvrstvá spodní kce profil CD+UD REI do 90 - ozn.S1a (2.NP)</t>
  </si>
  <si>
    <t>-1437795531</t>
  </si>
  <si>
    <t>1.NP - m.č.1.02, 1.03, 1.09, 1.10, 1.11</t>
  </si>
  <si>
    <t>8,24+78,5-16,35*2,7+8,3+16,8+3,2</t>
  </si>
  <si>
    <t>přípočet na čelo podhledu</t>
  </si>
  <si>
    <t>(16,8+3,2)*0,5</t>
  </si>
  <si>
    <t>2.NP - m.č.2.01.01, 2.01.03</t>
  </si>
  <si>
    <t>47,72+6,1*1,25</t>
  </si>
  <si>
    <t>2.NP - m.č.2.01.02</t>
  </si>
  <si>
    <t>40,01</t>
  </si>
  <si>
    <t>102</t>
  </si>
  <si>
    <t>763131451</t>
  </si>
  <si>
    <t>SDK podhled deska 1xH2 12,5 bez izolace dvouvrstvá spodní kce profil CD+UD - ozn.S1b</t>
  </si>
  <si>
    <t>-2051756314</t>
  </si>
  <si>
    <t>1.NP - m.č.1.01.12-1.01.15</t>
  </si>
  <si>
    <t>11,8+3,21+3,28+7,95</t>
  </si>
  <si>
    <t>103</t>
  </si>
  <si>
    <t>763135811</t>
  </si>
  <si>
    <t>Demontáž podhledu sádrokartonového kazetového na roštu viditelném</t>
  </si>
  <si>
    <t>-1141238151</t>
  </si>
  <si>
    <t>m.č.1.1-1.5, 1.9-1.11</t>
  </si>
  <si>
    <t>5,79+3,83+128,59+9,4+27,75+11,53+2,98+11,82</t>
  </si>
  <si>
    <t>43,38</t>
  </si>
  <si>
    <t>104</t>
  </si>
  <si>
    <t>763164611</t>
  </si>
  <si>
    <t>SDK obklad kcí tvaru U š do 0,6 m desky 1xA 12,5 - ozn.S2a</t>
  </si>
  <si>
    <t>1978809715</t>
  </si>
  <si>
    <t>0,65*3,14*0,8*4</t>
  </si>
  <si>
    <t>105</t>
  </si>
  <si>
    <t>998763301</t>
  </si>
  <si>
    <t>Přesun hmot tonážní pro sádrokartonové konstrukce v objektech v do 6 m</t>
  </si>
  <si>
    <t>77072814</t>
  </si>
  <si>
    <t>767</t>
  </si>
  <si>
    <t>Konstrukce zámečnické vč.přesunu hmot</t>
  </si>
  <si>
    <t>106</t>
  </si>
  <si>
    <t>76731180.1</t>
  </si>
  <si>
    <t>Demontáž světlíků pásových sedlových se skleněnou výplní (střešní část)</t>
  </si>
  <si>
    <t>99250124</t>
  </si>
  <si>
    <t>1,4*4,5*5</t>
  </si>
  <si>
    <t>107</t>
  </si>
  <si>
    <t>76732181.1</t>
  </si>
  <si>
    <t>Demontáž podsvětlíků a zasklení (v podhledu)</t>
  </si>
  <si>
    <t>-1170805589</t>
  </si>
  <si>
    <t>108</t>
  </si>
  <si>
    <t>76750100.1</t>
  </si>
  <si>
    <t>Montáž a dodávka systémového zastřešení plechovými panely s PU výplní vč.příslušných detailů po demontáži světlíků (půdorysný rozměr 4,5x1,4 m)</t>
  </si>
  <si>
    <t>349137634</t>
  </si>
  <si>
    <t>771</t>
  </si>
  <si>
    <t>Podlahy z dlaždic</t>
  </si>
  <si>
    <t>109</t>
  </si>
  <si>
    <t>771574122</t>
  </si>
  <si>
    <t>Montáž podlah keramických hladkých lepených flexibilním lepidlem do 100 ks/m2</t>
  </si>
  <si>
    <t>1075752198</t>
  </si>
  <si>
    <t>dle skladby P2a - m.č.1.12-1.15</t>
  </si>
  <si>
    <t>11,8+3,21+3,27+7,95</t>
  </si>
  <si>
    <t>110</t>
  </si>
  <si>
    <t>59761015</t>
  </si>
  <si>
    <t>dlažba keramická hutná reliéfní do interiéru i exteriéru přes 85 do 100ks/m2, tl.6 mm</t>
  </si>
  <si>
    <t>-895669999</t>
  </si>
  <si>
    <t>P2a*1,15</t>
  </si>
  <si>
    <t>111</t>
  </si>
  <si>
    <t>771591112</t>
  </si>
  <si>
    <t>Izolace pod dlažbu nátěrem nebo stěrkou ve dvou vrstvách</t>
  </si>
  <si>
    <t>-1809401776</t>
  </si>
  <si>
    <t>přípočet 20 % na vytažení na stěny</t>
  </si>
  <si>
    <t>P2a*0,2</t>
  </si>
  <si>
    <t>112</t>
  </si>
  <si>
    <t>998771101</t>
  </si>
  <si>
    <t>Přesun hmot tonážní pro podlahy z dlaždic v objektech v do 6 m</t>
  </si>
  <si>
    <t>1685554021</t>
  </si>
  <si>
    <t>775</t>
  </si>
  <si>
    <t>Podlahy dřevěné vč.přesunu hmot</t>
  </si>
  <si>
    <t>113</t>
  </si>
  <si>
    <t>775411820</t>
  </si>
  <si>
    <t>Demontáž soklíků nebo lišt dřevěných připevňovaných vruty do suti</t>
  </si>
  <si>
    <t>-1322357609</t>
  </si>
  <si>
    <t>předpoklad 0,9 bm/m2 koberce</t>
  </si>
  <si>
    <t>110,55*0,9</t>
  </si>
  <si>
    <t>114</t>
  </si>
  <si>
    <t>77552180.1</t>
  </si>
  <si>
    <t>Demontáž dřevěných podlah na roštu s lištami vč.likvidace</t>
  </si>
  <si>
    <t>1495449475</t>
  </si>
  <si>
    <t>m.č.1.8</t>
  </si>
  <si>
    <t>19,4</t>
  </si>
  <si>
    <t>115</t>
  </si>
  <si>
    <t>7755270.1</t>
  </si>
  <si>
    <t>Montáž a dodávka dřevěné podlahy tl.15 mm vč.podkladního roštu z profilu 40x60 mm a finální úpravy</t>
  </si>
  <si>
    <t>-854486198</t>
  </si>
  <si>
    <t>776</t>
  </si>
  <si>
    <t>Podlahy povlakové</t>
  </si>
  <si>
    <t>116</t>
  </si>
  <si>
    <t>77624140.1</t>
  </si>
  <si>
    <t>Montáž obkladu schodišťových stupňů, podstupnic, podest kaučukovou podlahovinou lepených tl.3 mm vč.systémové přípravy, penetrace, popř.stěrky</t>
  </si>
  <si>
    <t>-1348086981</t>
  </si>
  <si>
    <t>podlaha P4c</t>
  </si>
  <si>
    <t>---------------</t>
  </si>
  <si>
    <t>0,96*4,68+1,0*1,77</t>
  </si>
  <si>
    <t>18*0,177*1,0</t>
  </si>
  <si>
    <t>117</t>
  </si>
  <si>
    <t>77624160.1</t>
  </si>
  <si>
    <t>Montáž a dodávka lepených rohových kovových profilů systémových - hran koutových a nástupních z profilu 20x20x3mm</t>
  </si>
  <si>
    <t>-1856176417</t>
  </si>
  <si>
    <t>(0,96*14+1,0*4)*2</t>
  </si>
  <si>
    <t>118</t>
  </si>
  <si>
    <t>77625100.1</t>
  </si>
  <si>
    <t>Montáž a dodávka ukončujících, dilatačních, přechodových, podlahových lišt</t>
  </si>
  <si>
    <t>728092231</t>
  </si>
  <si>
    <t>dle projektanta</t>
  </si>
  <si>
    <t>13,5</t>
  </si>
  <si>
    <t>119</t>
  </si>
  <si>
    <t>77625111.1</t>
  </si>
  <si>
    <t>Lepení pásů z kaučukové podlahoviny standardním lepidlem vč. systémových detailů, prvků a postupů</t>
  </si>
  <si>
    <t>-382159881</t>
  </si>
  <si>
    <t>podlaha P1a, P1b (tmavá)</t>
  </si>
  <si>
    <t>-------------------------------</t>
  </si>
  <si>
    <t>m.č.1.04-1.06, 1.16</t>
  </si>
  <si>
    <t>50,16+43,63+19,83+45,1</t>
  </si>
  <si>
    <t>podlaha P4a, P4b (světlá)</t>
  </si>
  <si>
    <t>m.č.1.02, 1.03, 1.07-1.11</t>
  </si>
  <si>
    <t>8,24+78,5+3,5+3,2+8,3+16,8+3,2</t>
  </si>
  <si>
    <t>m.č.2.01.01, 2.01.02</t>
  </si>
  <si>
    <t>47,72+40,01</t>
  </si>
  <si>
    <t>odpočet nových stropů (dle bednění)</t>
  </si>
  <si>
    <t>-3,34*2,8</t>
  </si>
  <si>
    <t>-9,2*2,8</t>
  </si>
  <si>
    <t>podlaha P4d - nové stropy</t>
  </si>
  <si>
    <t>--------------------------------</t>
  </si>
  <si>
    <t>607561.1</t>
  </si>
  <si>
    <t>kaučuková podlahovinaí tl 3 mm, hořlavost Bfl-S1, protiskluz R10, homogenní probarvená matná- tmavý povrch (bližší parametry viz PD)</t>
  </si>
  <si>
    <t>2119144144</t>
  </si>
  <si>
    <t>P1ab*1,1</t>
  </si>
  <si>
    <t>sokl</t>
  </si>
  <si>
    <t>P1ab*1,4*0,1*1,1</t>
  </si>
  <si>
    <t>dopočet vyššího soklu 20 cm v m.č.1.04-1.06</t>
  </si>
  <si>
    <t>(50,16+43,63+19,83)*1,4*0,1*1,1</t>
  </si>
  <si>
    <t>121</t>
  </si>
  <si>
    <t>607561.2</t>
  </si>
  <si>
    <t>kaučuková podlahovina tl 3 mm, hořlavost Bfl-S1, protiskluz R9, homogenní probarvená matná - světlý povrch (bližší parametry viz PD)</t>
  </si>
  <si>
    <t>1862596986</t>
  </si>
  <si>
    <t>P4ab*1,1</t>
  </si>
  <si>
    <t>P4d*1,1</t>
  </si>
  <si>
    <t>P4c*1,1</t>
  </si>
  <si>
    <t>P4ab*1,4*0,1*1,1</t>
  </si>
  <si>
    <t>P4c*1,4*0,1*1,1</t>
  </si>
  <si>
    <t>P4d*1,4*0,1*1,1</t>
  </si>
  <si>
    <t>dopočet vyššího soklu (20 cm) v m.č.7, 8</t>
  </si>
  <si>
    <t>(1,9*2+0,16*2)*0,1*1,1</t>
  </si>
  <si>
    <t>1,9*2*0,1*1,1</t>
  </si>
  <si>
    <t>dopočet ve schodišti</t>
  </si>
  <si>
    <t>(4,8+1,8)*1,25*0,1*1,1</t>
  </si>
  <si>
    <t>122</t>
  </si>
  <si>
    <t>776201812</t>
  </si>
  <si>
    <t>Demontáž lepených povlakových podlah s podložkou ručně</t>
  </si>
  <si>
    <t>690336753</t>
  </si>
  <si>
    <t>m.č.1.2, 1.4, 1.6, 1.7</t>
  </si>
  <si>
    <t>3,83+9,4+53,7+43,62</t>
  </si>
  <si>
    <t>123</t>
  </si>
  <si>
    <t>77642111.1</t>
  </si>
  <si>
    <t>Montáž obvodových lišt lepením výšky 80-200 mm</t>
  </si>
  <si>
    <t>67315788</t>
  </si>
  <si>
    <t>tmavý - pro skladbu P1a, P1b - předpoklad 1,4 bm/m2</t>
  </si>
  <si>
    <t>P1ab*1,4</t>
  </si>
  <si>
    <t>světlý pro skladbu P4a, P4b, P4c, P4d - předpoklad 1,4 bm/m2</t>
  </si>
  <si>
    <t>P4ab*1,4+P4d*1,4+P4c*1,4</t>
  </si>
  <si>
    <t>124</t>
  </si>
  <si>
    <t>998776101</t>
  </si>
  <si>
    <t>Přesun hmot tonážní pro podlahy povlakové v objektech v do 6 m</t>
  </si>
  <si>
    <t>2068060731</t>
  </si>
  <si>
    <t>781</t>
  </si>
  <si>
    <t>Dokončovací práce - obklady</t>
  </si>
  <si>
    <t>125</t>
  </si>
  <si>
    <t>781474120</t>
  </si>
  <si>
    <t>Montáž obkladů vnitřních keramických hladkých do 100 ks/m2 lepených flexibilním lepidlem</t>
  </si>
  <si>
    <t>644188993</t>
  </si>
  <si>
    <t>m.č.1.01.12-15</t>
  </si>
  <si>
    <t>(1,975+1,75+1,915+3,0+0,93*2+1,57+1,33)*2*2,4</t>
  </si>
  <si>
    <t>-(0,8*3+0,6*4)*1,97</t>
  </si>
  <si>
    <t>(1,83+1,75)*2*2,4</t>
  </si>
  <si>
    <t>-0,9*1,97</t>
  </si>
  <si>
    <t>(1,87+1,75)*2*2,4</t>
  </si>
  <si>
    <t>-(0,9+0,8)*1,97</t>
  </si>
  <si>
    <t>(2,88+1,52+0,9*3+1,38*3)*2*2,4</t>
  </si>
  <si>
    <t>-(0,8+0,6*6)*1,97</t>
  </si>
  <si>
    <t>126</t>
  </si>
  <si>
    <t>5976125.1</t>
  </si>
  <si>
    <t>obklad keramický hladký vel.100x100mm, tl.6 mm</t>
  </si>
  <si>
    <t>1927179735</t>
  </si>
  <si>
    <t>129,586*1,1</t>
  </si>
  <si>
    <t>127</t>
  </si>
  <si>
    <t>781494511</t>
  </si>
  <si>
    <t>Plastové profily ukončovací lepené flexibilním lepidlem</t>
  </si>
  <si>
    <t>-452504863</t>
  </si>
  <si>
    <t>129,586*0,8</t>
  </si>
  <si>
    <t>128</t>
  </si>
  <si>
    <t>998781101</t>
  </si>
  <si>
    <t>Přesun hmot tonážní pro obklady keramické v objektech v do 6 m</t>
  </si>
  <si>
    <t>-608027170</t>
  </si>
  <si>
    <t>783</t>
  </si>
  <si>
    <t>Dokončovací práce - nátěry</t>
  </si>
  <si>
    <t>129</t>
  </si>
  <si>
    <t>783314101</t>
  </si>
  <si>
    <t>Základní jednonásobný syntetický nátěr zámečnických konstrukcí</t>
  </si>
  <si>
    <t>800274147</t>
  </si>
  <si>
    <t>předpoklad na ocel.nosníky pod podhledem</t>
  </si>
  <si>
    <t>40,0</t>
  </si>
  <si>
    <t>130</t>
  </si>
  <si>
    <t>783317101</t>
  </si>
  <si>
    <t>Krycí jednonásobný syntetický standardní nátěr zámečnických konstrukcí</t>
  </si>
  <si>
    <t>-1044257916</t>
  </si>
  <si>
    <t>ponechávané zárubně soc.zařízení</t>
  </si>
  <si>
    <t>(0,6+2*2,02)*(0,05*2+0,11)*5</t>
  </si>
  <si>
    <t>(0,8+2*2,02)*(0,05*2+0,11)*1</t>
  </si>
  <si>
    <t>784</t>
  </si>
  <si>
    <t>Dokončovací práce - malby a tapety</t>
  </si>
  <si>
    <t>131</t>
  </si>
  <si>
    <t>78421110.1</t>
  </si>
  <si>
    <t>Dvojnásobné malby ze směsí za mokra výborně otěruvzdorných v místnostech výšky do 3,80 m vč. penetrace (kombinace bílá-černá)</t>
  </si>
  <si>
    <t>-1786401538</t>
  </si>
  <si>
    <t>dle nových omítek</t>
  </si>
  <si>
    <t>stěny</t>
  </si>
  <si>
    <t>144,69</t>
  </si>
  <si>
    <t>stropy</t>
  </si>
  <si>
    <t>165,42</t>
  </si>
  <si>
    <t>dle přeštukování stěn</t>
  </si>
  <si>
    <t>650,585</t>
  </si>
  <si>
    <t>dle SDK</t>
  </si>
  <si>
    <t>příčky</t>
  </si>
  <si>
    <t>22,874*2</t>
  </si>
  <si>
    <t>předstěny</t>
  </si>
  <si>
    <t>15,24+7,674</t>
  </si>
  <si>
    <t>podhledy</t>
  </si>
  <si>
    <t>176,250+26,24</t>
  </si>
  <si>
    <t>kapotáže</t>
  </si>
  <si>
    <t>6,531</t>
  </si>
  <si>
    <t>přípočet 10% na odečtené otvory + ostění</t>
  </si>
  <si>
    <t>123,8378</t>
  </si>
  <si>
    <t>786</t>
  </si>
  <si>
    <t>Čalounické úpravy vč.přesunu hmot</t>
  </si>
  <si>
    <t>132</t>
  </si>
  <si>
    <t>78662600.1</t>
  </si>
  <si>
    <t>Montáž a dodávka lepeného obkladu stěn a stropu kožešinovým materiálem na připravený podklad</t>
  </si>
  <si>
    <t>374464228</t>
  </si>
  <si>
    <t>m.č.1.04</t>
  </si>
  <si>
    <t>----------</t>
  </si>
  <si>
    <t>podhled ozn.S3a</t>
  </si>
  <si>
    <t>50,16</t>
  </si>
  <si>
    <t>stěny ozn.ST7</t>
  </si>
  <si>
    <t>(11,975+4,45)*2*2,9</t>
  </si>
  <si>
    <t>-(1,6*1,97*2+1,8*2,02+1,58*2,5*4+1,5*1,97+0,9*1,97)</t>
  </si>
  <si>
    <t>02 - Výrobky</t>
  </si>
  <si>
    <t>Soupis:</t>
  </si>
  <si>
    <t>01 - Tabulka hliníkových konstrukcí</t>
  </si>
  <si>
    <t>D1 - Tabulka kliníkových konstrukcí - montáž a dodávka vč.přesunu hmot</t>
  </si>
  <si>
    <t>D1</t>
  </si>
  <si>
    <t>Tabulka kliníkových konstrukcí - montáž a dodávka vč.přesunu hmot</t>
  </si>
  <si>
    <t>7661001</t>
  </si>
  <si>
    <t>PROSKLENÁ HLINÍKOVÁ STĚNA S DVOUKŘÍDLÝMI VEN OTEVÍRAVÝMI DVEŘMI, VEL.2610X2600MM, DVEŘE 1600X2600MM, IZOLAČNÍ A BEZPEČNOSTNÍ TROJSKLO, OZN.A01</t>
  </si>
  <si>
    <t>KUS</t>
  </si>
  <si>
    <t>7661002</t>
  </si>
  <si>
    <t>PROSKLENÁ HLINÍKOVÁ STĚNA S DVOUKŘÍDLÝMI VEN OTEVÍRAVÝMI DVEŘMI, VEL.4610X2600MM, DVEŘE 1600X2600MM, BEZPEČNOSTNÍ TROJSKLO, OZN.A02</t>
  </si>
  <si>
    <t>7661003</t>
  </si>
  <si>
    <t xml:space="preserve">PROSKLENÁ FASÁDA  U VSTUPU, VEL.1550X2600MM TROJSKLO, OZN.A03</t>
  </si>
  <si>
    <t>7661004</t>
  </si>
  <si>
    <t xml:space="preserve">PROSKLENÁ FASÁDA  U VSTUPU, VEL.1400X1700MM TROJSKLO, OZN.A04</t>
  </si>
  <si>
    <t>7661005</t>
  </si>
  <si>
    <t xml:space="preserve">PROSKLENÁ FASÁDA  U VSTUPU, VEL.2610X2200MM TROJSKLO, OZN.A05</t>
  </si>
  <si>
    <t>7661006</t>
  </si>
  <si>
    <t xml:space="preserve">PROSKLENÁ FASÁDA  U VSTUPU, VEL.1550X2220MM TROJSKLO, OZN.A06</t>
  </si>
  <si>
    <t>02 - Tabulka vnitřních dveří</t>
  </si>
  <si>
    <t>D1 - Tabulka vnitřních dveří - montáž a dodávka vč.přesunu hmot</t>
  </si>
  <si>
    <t>Tabulka vnitřních dveří - montáž a dodávka vč.přesunu hmot</t>
  </si>
  <si>
    <t>DVEŘE VNITŘNÍ VEL.1600X1970MM, DŘEVĚNÉ S JÁDREM DTD, DVOUKŘÍDLOVÉ OTEVÍRAVÉ, PLNÉ, HLADKÉ, ZASKLENÉ, S PO S -H.P.K., OZN.D1</t>
  </si>
  <si>
    <t>P</t>
  </si>
  <si>
    <t xml:space="preserve">Poznámka k položce:_x000d_
Z jedné strany bude polepeno umělou kožešinou ZÁRUBEŇ - SKRYTÁ ZÁRUBEŇ, KOVÁNÍ -  KLIKA-KLIKA  S ROZETOU,   POVRCH BROUŠENÝ NEREZ C(Samozavírací rameno) H.P.K. (Ve směru úniku) VLOŽKOVÝ ZÁMEK, KLIKOVÉ KOVÁNÍ POVRCH: ČERNÁZ jedné strany bude polepeno umělou kožešinou</t>
  </si>
  <si>
    <t>DVEŘE VNITŘNÍ VEL.1600X1970MM, DŘEVĚNÉ S JÁDREM DTD, DVOUKŘÍDLOVÉ OTEVÍRAVÉ, PLNÉ, HLADKÉ, S PO EW 30 DP3-C H.P.K., OZN.D2</t>
  </si>
  <si>
    <t xml:space="preserve">Poznámka k položce:_x000d_
ZÁRUBEŇ - SKRYTÁ ZÁRUBEŇ, KOVÁNÍ -  KLIKA-KLIKA  S ROZETOU,   POVRCH BROUŠENÝ NEREZ C(Samozavírací rameno) H.P.K. (Ve směru úniku) VLOŽKOVÝ ZÁMEK, KLIKOVÉ KOVÁNÍ POVRCH: ČERNÁ</t>
  </si>
  <si>
    <t>DVEŘE VNITŘNÍ VEL.900X1970MM, DŘEVĚNÉ S JÁDREM DTD, JEDNOKŘÍDLOVÉ OTEVÍRAVÉ, PLNÉ, HLADKÉ, ZASKLENÉ, S PO EW 30 DP3-C H.P.K., OZN.D3</t>
  </si>
  <si>
    <t>DVEŘE VNITŘNÍ VEL.1500X1970MM, DŘEVĚNÉ S JÁDREM DTD, JEDNOKŘÍDLOVÉ OTEVÍRAVÉ, PLNÉ, HLADKÉ, ZASKLENÉ, S PO EW 30 DP3-C H.P.K., OZN.D6</t>
  </si>
  <si>
    <t>DVEŘE VNITŘNÍ VEL.700X1970MM, DŘEVĚNÉ S JÁDREM DTD, JEDNOKŘÍDLOVÉ OTEVÍRAVÉ, PLNÉ, HLADKÉ, OZN.D7</t>
  </si>
  <si>
    <t xml:space="preserve">Poznámka k položce:_x000d_
ZÁRUBEŇ - OBLOŽKOVÁ DŘEVĚNÁ ZÁRUBEŇ, KOVÁNÍ -  KLIKA-KLIKA  S ROZETOU,  POVRCH BROUŠENÝ NEREZ VČETNĚ KOVÁNÍ  VLOŽKOVÝ ZÁMEK</t>
  </si>
  <si>
    <t>DVEŘE VNITŘNÍ VEL.800X1970MM, DŘEVĚNÉ S JÁDREM DTD, JEDNOKŘÍDLOVÉ OTEVÍRAVÉ, PLNÉ, HLADKÉ, OZN.D8</t>
  </si>
  <si>
    <t xml:space="preserve">Poznámka k položce:_x000d_
ZÁRUBEŇ - OBLOŽKOVÁ DŘEVĚNÁ ZÁRUBEŇ, KOVÁNÍ -  KLIKA-KLIKA  S ROZETOU, POVRCH BROUŠENÝ NEREZ VLOŽKOVÝ ZÁMEK, KLIKOVÉ KOVÁNÍ POVRCH: BÍLÁ</t>
  </si>
  <si>
    <t>7661007</t>
  </si>
  <si>
    <t>DVEŘE VNITŘNÍ VEL.900X1970MM, DŘEVĚNÉ S JÁDREM DTD, JEDNOKŘÍDLOVÉ OTEVÍRAVÉ, PLNÉ, HLADKÉ, OZN.D9</t>
  </si>
  <si>
    <t xml:space="preserve">Poznámka k položce:_x000d_
ZÁRUBEŇ - OCELOVÁ ZÁRUBEŇ, KOVÁNÍ -  KLIKA-KLIKA  ,  POVRCH BROUŠENÝ NEREZ,VLOŽKOVÝ ZÁMEK, KLIKOVÉ KOVÁNÍ POVRCH: BÍLÁ</t>
  </si>
  <si>
    <t>7661008</t>
  </si>
  <si>
    <t>DVEŘE VNITŘNÍ VEL.800X1970MM, DŘEVĚNÉ S JÁDREM DTD, JEDNOKŘÍDLOVÉ OTEVÍRAVÉ, PLNÉ, HLADKÉ, OZN.D10</t>
  </si>
  <si>
    <t xml:space="preserve">Poznámka k položce:_x000d_
ZÁRUBEŇ -  OCELOVÁ ZÁRUBEŇ, KOVÁNÍ -  KLIKA-KLIKA  ,  POVRCH BROUŠENÝ NEREZ VLOŽKOVÝ ZÁMEK, KLIKOVÉ KOVÁNÍ POVRCH: BÍLÁ</t>
  </si>
  <si>
    <t>7661009</t>
  </si>
  <si>
    <t>DVEŘE VNITŘNÍ VEL.900X1970MM, DŘEVĚNÉ S JÁDREM DTD, JEDNOKŘÍDLOVÉ OTEVÍRAVÉ, PLNÉ, HLADKÉ, OZN.D11</t>
  </si>
  <si>
    <t xml:space="preserve">Poznámka k položce:_x000d_
ZÁRUBEŇ - OBLOŽKOVÁ DŘEVĚNÁ ZÁRUBEŇ, KOVÁNÍ -  KLIKA-KLIKA  ,  POVRCH BROUŠENÝ NEREZ WC ZÁMEK, KLIKOVÉ KOVÁNÍ POVRCH: BÍLÁ</t>
  </si>
  <si>
    <t>7661011</t>
  </si>
  <si>
    <t>DVEŘE VNITŘNÍ VEL.1600X1970MM, DŘEVĚNÉ S JÁDREM DTD, DVOUKŘÍDLOVÉ OTEVÍRAVÉ, PLNÉ, HLADKÉ, S PO EW 30 DP3-C H.P.K., OZN.D13</t>
  </si>
  <si>
    <t xml:space="preserve">Poznámka k položce:_x000d_
ZE STRANY ZÁZEMÍ BUDOU OPATŘENY ČERNÝM NÁTĚREM ZÁRUBEŇ -  OCELOVÁ ZÁRUBEŇ?, KOVÁNÍ -  KLIKA-KLIKA  ,  POVRCH BROUŠENÝ NEREZ C(Samozavírací rameno) H.P.K. (Ve směru úniku) VLOŽKOVÝ ZÁMEK, KLIKOVÉ KOVÁNÍ POVRCH: BÍLÁZE STRANY ZÁZEMÍ BUDOU OPATŘENY ČERNÝM NÁTĚREM</t>
  </si>
  <si>
    <t>7661012</t>
  </si>
  <si>
    <t>DVEŘE VNITŘNÍ VEL.2000X1970MM, DŘEVĚNÉ S JÁDREM DTD, DVOUKŘÍDLOVÉ OTEVÍRAVÉ, PLNÉ, HLADKÉ, S PO EW 30 DP3-C H.P.K., OZN.D14</t>
  </si>
  <si>
    <t xml:space="preserve">Poznámka k položce:_x000d_
VÝŠKA STANOVENA DLE PŮVODNÍHO OTVORU ZÁRUBEŇ -  OCELOVÁ ZÁRUBEŇ?, KOVÁNÍ -  KLIKA-KLIKA  ,  POVRCH BROUŠENÝ NEREZ C(Samozavírací rameno) PANIKOVÁ KLIKA, VLOŽKOVÝ ZÁMEK, KLIKOVÉ KOVÁNÍ POVRCH: BÍLÁVÝŠKA STANOVENA DLE PŮVODNÍHO OTVORU</t>
  </si>
  <si>
    <t>7661013</t>
  </si>
  <si>
    <t>DVEŘE VNITŘNÍ VEL.1200X1970MM, DŘEVĚNÉ S JÁDREM DTD, DVOUKŘÍDLOVÉ OTEVÍRAVÉ, PLNÉ, HLADKÉ, S PO C - H.P.K., OZN.D16</t>
  </si>
  <si>
    <t xml:space="preserve">Poznámka k položce:_x000d_
ZÁRUBEŇ - OCELOVÁ ZÁRUBEŇ, KOVÁNÍ -  KLIKA-KLIKA  ,  POVRCH BROUŠENÝ NEREZ C(Samozavírací rameno) H.P.K. (Ve směru úniku) VLOŽKOVÝ ZÁMEK, KLIKOVÉ KOVÁNÍ POVRCH: BÍLÁ</t>
  </si>
  <si>
    <t>7661014</t>
  </si>
  <si>
    <t>DVEŘE VNITŘNÍ VEL.1250X1970MM, DŘEVĚNÉ S JÁDREM DTD, DVOUKŘÍDLOVÉ OTEVÍRAVÉ, PLNÉ, HLADKÉ, S PO EW 30 DP3-C H.P.K., OZN.D17</t>
  </si>
  <si>
    <t>7661015</t>
  </si>
  <si>
    <t>DVEŘE VNITŘNÍ VEL.1450X1970MM, DŘEVĚNÉ S JÁDREM DTD, DVOUKŘÍDLOVÉ OTEVÍRAVÉ, PLNÉ, HLADKÉ, S PO EW 30 DP3-C, OZN.D18</t>
  </si>
  <si>
    <t xml:space="preserve">Poznámka k položce:_x000d_
ZÁRUBEŇ - OCELOVÁ ZÁRUBEŇ, KOVÁNÍ -  KLIKA-KLIKA  ,  POVRCH BROUŠENÝ NEREZ C(Samozavírací rameno) VLOŽKOVÝ ZÁMEK, KLIKOVÉ KOVÁNÍ POVRCH: BÍLÁ</t>
  </si>
  <si>
    <t>7661016</t>
  </si>
  <si>
    <t>DVEŘE VNITŘNÍ VEL.800X1970MM, DŘEVĚNÉ S JÁDREM DTD, JEDNOKŘÍDLOVÉ OTEVÍRAVÉ, PLNÉ, HLADKÉ, S PO EW 30 DP3-C, OZN.D19</t>
  </si>
  <si>
    <t>03 - Tabulka zámečnických prvků</t>
  </si>
  <si>
    <t>D1 - Tabulka zámečnických prvků - montáž a dodávka vč.povrchové úpravy a přesunu hmot</t>
  </si>
  <si>
    <t>Tabulka zámečnických prvků - montáž a dodávka vč.povrchové úpravy a přesunu hmot</t>
  </si>
  <si>
    <t>7671001</t>
  </si>
  <si>
    <t>Mosazný obklad šířka 0,675m tl. 0.5mm, délkově napojováno symetricky po obvodu, lepeno k podkladu, ozn.Z.01</t>
  </si>
  <si>
    <t>bm</t>
  </si>
  <si>
    <t>Poznámka k položce:_x000d_
viz stavební řezy</t>
  </si>
  <si>
    <t>7671002</t>
  </si>
  <si>
    <t>Mosazný obklad šířka 0,650m tl. 0.5mm, délkově napojováno symetricky po obvodu, lepeno k podkladu, ozn.Z.02</t>
  </si>
  <si>
    <t>7671003</t>
  </si>
  <si>
    <t>Mosazný obklad šířka 0,560m tl. 0.5mm, délkově napojováno symetricky po obvodu, lepeno k podkladu, ozn.Z.03</t>
  </si>
  <si>
    <t>7671004</t>
  </si>
  <si>
    <t>Mosazný obklad šířka 0,600m tl. 0.5mm, délkově napojováno symetricky po obvodu, lepeno k podkladu, ozn.Z.04</t>
  </si>
  <si>
    <t>7671005</t>
  </si>
  <si>
    <t>Madlo venkovních schodišť, tyčovina pr.40mm, kovové madlo, ozn.Z.05</t>
  </si>
  <si>
    <t>7671006</t>
  </si>
  <si>
    <t>Zábradlí venkovní, tyčovina pr.40mm, kovové madlo, ozn.Z.06</t>
  </si>
  <si>
    <t>7671007</t>
  </si>
  <si>
    <t>Zábradlí vnitřních schodišť výšky cca 1m vč.tahokovové výplně a pásoviny po obvodu a vč.kotvení ke schodišťovým stupňům, ozn.Z.07</t>
  </si>
  <si>
    <t>Poznámka k položce:_x000d_
Vzor podrobnější popis viz přílohová část</t>
  </si>
  <si>
    <t>7671008</t>
  </si>
  <si>
    <t>Vnitřní zábradlí - galerie vč.tahokovové výplně a pásoviny po obvodu a vč.kotvení ke schodišťovým stupňům, ozn.Z.09</t>
  </si>
  <si>
    <t>7671009</t>
  </si>
  <si>
    <t>Celokovová lavice výšky 1,0m, délky 5,59m šířky 0,55m, ozn.Z.10</t>
  </si>
  <si>
    <t>ks</t>
  </si>
  <si>
    <t>7671010</t>
  </si>
  <si>
    <t>Celokovová lavice výšky 1,0m, délky 5,59m šířky 0,55m, ozn.Z.11</t>
  </si>
  <si>
    <t>7671011</t>
  </si>
  <si>
    <t>Ocelová svinovací roleta vel.1,5x4,02m z vlnitého plechu tl.0,5mm ve tvaru vlnovky o délce vlny 33mm s pochyblivými spojkami, ozn.Z.12</t>
  </si>
  <si>
    <t>Poznámka k položce:_x000d_
trvale spojena se zdivem, vodicími lištami. Rolety ve svinutém tvaru jsou umístěny nad stavebním otvorem. který uzavírají</t>
  </si>
  <si>
    <t>7671012</t>
  </si>
  <si>
    <t>Nerezový dekorativní ocelový obklad ve vysokém lesku v "supermirror" tl.0,8mm délkově napojováno, laserové formáty, lepené k podkladu ozn.Z.13</t>
  </si>
  <si>
    <t>Poznámka k položce:_x000d_
lepené na vyrovnanou omítku</t>
  </si>
  <si>
    <t>dle digi měření řez A-A</t>
  </si>
  <si>
    <t>27,0</t>
  </si>
  <si>
    <t>7671013</t>
  </si>
  <si>
    <t>M+D pomocných nosných ocelových prvků, kotev, konzol atd.</t>
  </si>
  <si>
    <t>-1826968301</t>
  </si>
  <si>
    <t>04 - Tabulka interiérových prvků</t>
  </si>
  <si>
    <t>01 - Tabulka interiérových prvků - montáž a dodávka vč. povrch úpravy a přesunu hmot</t>
  </si>
  <si>
    <t>Tabulka interiérových prvků - montáž a dodávka vč. povrch úpravy a přesunu hmot</t>
  </si>
  <si>
    <t>7661019</t>
  </si>
  <si>
    <t>Sedák lavice, ozn.R9</t>
  </si>
  <si>
    <t>-41546133</t>
  </si>
  <si>
    <t>Poznámka k položce:_x000d_
Kolejnice - zakoupený produkt segmenty_x000d_
rovné a rohové_x000d_
·_x000d_
Materiál: Dekorační samet_x000d_
šedozelená barva, ~ 350g / m˛_x000d_
výška závěsů 3300 mm_x000d_
celková délka 45 000 mm_x000d_
celková metráž ~ 150 m˛</t>
  </si>
  <si>
    <t>7669991</t>
  </si>
  <si>
    <t>Šetrná demontáž, repase, nátěr a zpětná montáž parapetních krytů radiátorů</t>
  </si>
  <si>
    <t>1045085825</t>
  </si>
  <si>
    <t xml:space="preserve">Poznámka k položce:_x000d_
_x000d_
</t>
  </si>
  <si>
    <t>okna P01 a P02</t>
  </si>
  <si>
    <t>4,0*(0,8+0,2)</t>
  </si>
  <si>
    <t>1,7*(0,8+0,2)</t>
  </si>
  <si>
    <t>03 - Specialisté</t>
  </si>
  <si>
    <t>01 - ZTI</t>
  </si>
  <si>
    <t xml:space="preserve">1 - Zdravotní technika - vodovod       </t>
  </si>
  <si>
    <t xml:space="preserve">    1.1 - Potrubí</t>
  </si>
  <si>
    <t xml:space="preserve">    1.2 - Izolace</t>
  </si>
  <si>
    <t xml:space="preserve">    1.3 - Vybrané armatury </t>
  </si>
  <si>
    <t xml:space="preserve">    1.4 - Ostatní </t>
  </si>
  <si>
    <t>2 - Zdravotní technika - kanalizace</t>
  </si>
  <si>
    <t xml:space="preserve">    2.1 - Potrubí HT</t>
  </si>
  <si>
    <t xml:space="preserve">    2.2 - Vybrané tvarovky</t>
  </si>
  <si>
    <t xml:space="preserve">    2.3 - HL Tvarovky</t>
  </si>
  <si>
    <t xml:space="preserve">    2.4 - Ostatní</t>
  </si>
  <si>
    <t xml:space="preserve">3 - Zdravotní technika - zařizovací předměty  </t>
  </si>
  <si>
    <t>4 - Demontáž a ekologická likvidace</t>
  </si>
  <si>
    <t xml:space="preserve">Zdravotní technika - vodovod       </t>
  </si>
  <si>
    <t>1.1</t>
  </si>
  <si>
    <t>Potrubí</t>
  </si>
  <si>
    <t>7211001</t>
  </si>
  <si>
    <t xml:space="preserve">Potrubí vodovodní PP-RCT,  32 * 4,4mm</t>
  </si>
  <si>
    <t>7211002</t>
  </si>
  <si>
    <t xml:space="preserve">Potrubí vodovodní PP-RCT,  25 * 3,5mm</t>
  </si>
  <si>
    <t>7211003</t>
  </si>
  <si>
    <t xml:space="preserve">Potrubí vodovodní PP-RCT třívrstvé,  25 * 4,2mm</t>
  </si>
  <si>
    <t>7211004</t>
  </si>
  <si>
    <t xml:space="preserve">Potrubí vodovodní PP-RCT,  20 * 2,8mm</t>
  </si>
  <si>
    <t>7211005</t>
  </si>
  <si>
    <t xml:space="preserve">Potrubí vodovodní PP-RCT třívrstvé,  20 * 3,4mm</t>
  </si>
  <si>
    <t>1.2</t>
  </si>
  <si>
    <t>Izolace</t>
  </si>
  <si>
    <t>7212001</t>
  </si>
  <si>
    <t>Tepelná izolace potrubí z PE trubic , pro D32, tl. 9mm</t>
  </si>
  <si>
    <t>7212002</t>
  </si>
  <si>
    <t>Tepelná izolace potrubí z PE trubic , pro D25, tl. 9mm</t>
  </si>
  <si>
    <t>7212003</t>
  </si>
  <si>
    <t>Tepelná izolace potrubí z PE trubic , pro D25, tl. 13mm</t>
  </si>
  <si>
    <t>7212004</t>
  </si>
  <si>
    <t>Tepelná izolace potrubí z PE trubic, pro D20, tl. 9mm</t>
  </si>
  <si>
    <t>7212005</t>
  </si>
  <si>
    <t>Tepelná izolace potrubí z PE trubic , pro D20, tl. 13mm</t>
  </si>
  <si>
    <t>1.3</t>
  </si>
  <si>
    <t xml:space="preserve">Vybrané armatury </t>
  </si>
  <si>
    <t>7213001</t>
  </si>
  <si>
    <t>Kohout kulový rohový pro připojení flexibilních hadic, DN 15</t>
  </si>
  <si>
    <t>7213002</t>
  </si>
  <si>
    <t>Kohout kulový KK DN 25, mosaz</t>
  </si>
  <si>
    <t>7213003</t>
  </si>
  <si>
    <t>Kohout kulový KK DN 20, mosaz</t>
  </si>
  <si>
    <t>7213004</t>
  </si>
  <si>
    <t>Kohout kulový KK DN 15 , mosaz</t>
  </si>
  <si>
    <t>7213005</t>
  </si>
  <si>
    <t>Rohový ventil s matkou pro upevnění hadice, DN1/2" / DN 3/8" s připojením na hadici (pro oplachovač sklenic), se zpětnou klapkou, chrom. Případně Kombi - rohový ventil.</t>
  </si>
  <si>
    <t>7213006</t>
  </si>
  <si>
    <t>Pračkový ventil DN15 (pro myčku skla a pro ledovač)</t>
  </si>
  <si>
    <t>7213007</t>
  </si>
  <si>
    <t>Vypouštěcí kohout VK15</t>
  </si>
  <si>
    <t>1.4</t>
  </si>
  <si>
    <t xml:space="preserve">Ostatní </t>
  </si>
  <si>
    <t>7214001</t>
  </si>
  <si>
    <t>Napojení potrubí FV plast (D20-D32) na páteřní rozvod ocel pozink (D40-D32) v suterenu pod stropem</t>
  </si>
  <si>
    <t>7214002</t>
  </si>
  <si>
    <t>Tlaková zkouška vodovodu pro D20-32</t>
  </si>
  <si>
    <t>7214003</t>
  </si>
  <si>
    <t>Proplach potrubí a dezinfekce</t>
  </si>
  <si>
    <t>7214004</t>
  </si>
  <si>
    <t>Upevňovací prvky, ostatní pomocný materiál</t>
  </si>
  <si>
    <t>7214005</t>
  </si>
  <si>
    <t>drážky ve zdivu pro vodovod (výška drážky cca 90mm)</t>
  </si>
  <si>
    <t>7214006</t>
  </si>
  <si>
    <t>Prostup podlahou 1.N.P. cca 80 * 150 mm</t>
  </si>
  <si>
    <t>7214007</t>
  </si>
  <si>
    <t>Zednické přípomoce</t>
  </si>
  <si>
    <t>Zdravotní technika - kanalizace</t>
  </si>
  <si>
    <t>2.1</t>
  </si>
  <si>
    <t>Potrubí HT</t>
  </si>
  <si>
    <t>7215001</t>
  </si>
  <si>
    <t xml:space="preserve">Potrubí HT  DN 40 vč. kolen a odboček</t>
  </si>
  <si>
    <t>7215002</t>
  </si>
  <si>
    <t xml:space="preserve">Potrubí HT  DN 50 vč. kolen a odboček</t>
  </si>
  <si>
    <t>7215003</t>
  </si>
  <si>
    <t xml:space="preserve">Potrubí HT  DN 110 vč. kolen a odboček</t>
  </si>
  <si>
    <t>7215004</t>
  </si>
  <si>
    <t xml:space="preserve">Potrubí HT  DN 75 vč. kolen a odboček</t>
  </si>
  <si>
    <t>2.2</t>
  </si>
  <si>
    <t>Vybrané tvarovky</t>
  </si>
  <si>
    <t>7216001</t>
  </si>
  <si>
    <t>Zátka HTM 75</t>
  </si>
  <si>
    <t>7216002</t>
  </si>
  <si>
    <t>Zátka HTM 110</t>
  </si>
  <si>
    <t>7216003</t>
  </si>
  <si>
    <t>Čistící kus HTRE 110</t>
  </si>
  <si>
    <t>2.3</t>
  </si>
  <si>
    <t>HL Tvarovky</t>
  </si>
  <si>
    <t>7217001</t>
  </si>
  <si>
    <t>Podomítková zápachová uzávěrka pro pračky a myčky HL 400</t>
  </si>
  <si>
    <t>7217002</t>
  </si>
  <si>
    <t xml:space="preserve">Zápachová uzávěrka  HL 21 pro připojení odpadu pro ledovač (50 mm nad podlahou)</t>
  </si>
  <si>
    <t>2.4</t>
  </si>
  <si>
    <t>Ostatní</t>
  </si>
  <si>
    <t>7218001</t>
  </si>
  <si>
    <t>Revizní dvířka kovová 200/200 mm do lehké příčky SDK</t>
  </si>
  <si>
    <t>7218002</t>
  </si>
  <si>
    <t>Upevňovací materiál pro potrubí HT, ostatní pomocný materiál</t>
  </si>
  <si>
    <t>7218003</t>
  </si>
  <si>
    <t>Zkouška těsnosti HT kanalizace</t>
  </si>
  <si>
    <t>7218004</t>
  </si>
  <si>
    <t>Prostup podlahou tl. 220 mm, vrtání o průměru 200 mm</t>
  </si>
  <si>
    <t>7218005</t>
  </si>
  <si>
    <t>Prostup podlahou tl. 220 mm, vrtání o průměru 150 mm</t>
  </si>
  <si>
    <t>7218006</t>
  </si>
  <si>
    <t xml:space="preserve">Zednické přípomoce  (včetně drážek ve zdivu)</t>
  </si>
  <si>
    <t xml:space="preserve">Zdravotní technika - zařizovací předměty  </t>
  </si>
  <si>
    <t>7219001</t>
  </si>
  <si>
    <t xml:space="preserve">Umyvadlo keramické závěsné, šířky 600mm,  s otvorem pro baterii</t>
  </si>
  <si>
    <t>7219002</t>
  </si>
  <si>
    <t>sifon umývadlový, chrom</t>
  </si>
  <si>
    <t>7219003</t>
  </si>
  <si>
    <t>keramický kryt na sifon, polosloup</t>
  </si>
  <si>
    <t>7219004</t>
  </si>
  <si>
    <t>Umývadlo pro montáž na desku 45*45, bílá keramika, kulaté. Rozměry délka = šířka = 45 cm. Výška 14 cm. Bez přepadu.</t>
  </si>
  <si>
    <t>7219005</t>
  </si>
  <si>
    <t>7219006</t>
  </si>
  <si>
    <t>Keramický kryt na sifon, polosloup</t>
  </si>
  <si>
    <t>7219007</t>
  </si>
  <si>
    <t>Klozet závěsný, se skrytým upevněním, ze slinutého keramického střepu. Hluboké splachování. Zadní odpad. Splachování úsporné 3 / 4,5 l. Rozměry: šířka 36 cm, výška 30 cm, hloubka 53 cm. Výška WC bez sedátka 40 cm.</t>
  </si>
  <si>
    <t>7219008</t>
  </si>
  <si>
    <t>Sedátko diturvitové s poklopem, bílé.</t>
  </si>
  <si>
    <t>7219009</t>
  </si>
  <si>
    <t>montážní prvek pro WC do lehké sádrokartonové příčky, vč, nádržky do 4,5 l.</t>
  </si>
  <si>
    <t>7219010</t>
  </si>
  <si>
    <t>montážní prvek pro WC imobilní do lehké sádrokartonové příčky, vč, nádržky do 4,5 l.</t>
  </si>
  <si>
    <t>7219011</t>
  </si>
  <si>
    <t>klozet pro imobilní, závěsný, rozměry 700 * 360 * 380 mm, výška osazení 480 mm, vč. sedátka diturvit, bílé, bez poklopu</t>
  </si>
  <si>
    <t>7219012</t>
  </si>
  <si>
    <t>Umývadlo zdravotní pro imobilní, rozměry 640 * 550 mm, s otvorem pro baterii</t>
  </si>
  <si>
    <t>7219013</t>
  </si>
  <si>
    <t>Madlo toaletní pevné 900 mm nerez, madlo toaletní sklopné 900 mm nerez</t>
  </si>
  <si>
    <t>7219014</t>
  </si>
  <si>
    <t xml:space="preserve">Dvoudřez nerezový,  s odkapovou plochou se solo odvodněním. Celková šířka 1120 mm. Šířka dřezů 320 mm. Hloubka desky ke stěně 500 mm. Hloubka dřezů 190 mm.</t>
  </si>
  <si>
    <t>7219015</t>
  </si>
  <si>
    <t>Odpadní souprava pro dvoudílný kuchyňský dřez</t>
  </si>
  <si>
    <t>7219016</t>
  </si>
  <si>
    <t xml:space="preserve">Nerezový dřez pro myčku skla. Z nerezového plechu. Celkový rozměr délka 460 mm, šířka 260 mm.  Rozměr dřezu: délka 425 mm. Šířka 225 mm. Hloubka 365 mm.</t>
  </si>
  <si>
    <t>7219017</t>
  </si>
  <si>
    <t>sifon pro dřez chrom, DN50</t>
  </si>
  <si>
    <t>7219018</t>
  </si>
  <si>
    <t>Dřezový sifon plastový pro pivní odkap</t>
  </si>
  <si>
    <t>7219019</t>
  </si>
  <si>
    <t>Pisoár s automatickým inteligentním splachovačem, závěsný na zed, zadní odpad, vč. sifonu. Rozměry šířka 31 cm, výška 54 cm, hloubka 34 cm. Elektronický snímač vyhodnocuje procesy v sifonu, nikoli pohyb osob. Plus napájecí zdroj 24V.</t>
  </si>
  <si>
    <t>7219020</t>
  </si>
  <si>
    <t>Montážní prvek pro pisoár do lehké sádrokartonové příčky</t>
  </si>
  <si>
    <t>7219021</t>
  </si>
  <si>
    <t>Baterie pro umývadla na desku: Podomítková baterie bílá. Tělo baterie z mosazi, povrch bílý lesklý. Ovládací hlavice bílá matná. Délka výtoku 19,7cm. Průměr základny výtoku 54 mm. Průměr základny hlavice 69 mm. Hlava keramická. Připojení SV, TUV 1/2".</t>
  </si>
  <si>
    <t>7219022</t>
  </si>
  <si>
    <t>Baterie umývadlová, stojánková, páková, s delším ramínkem (pro sklad baru)</t>
  </si>
  <si>
    <t>7219023</t>
  </si>
  <si>
    <t>Baterie stojánková, umývadlová, s lékařskou pákou (pro imobilní)</t>
  </si>
  <si>
    <t>7219024</t>
  </si>
  <si>
    <t>Baterie dřezová, stojánková, páková, otočná. Nerezová. Výška ramínka 366 mm. Výška výtoku 215 mm. Délka ramínka 229 mm. Keramická kartuše. 2 propojovací hadice dl. 350 mm.</t>
  </si>
  <si>
    <t>7219025</t>
  </si>
  <si>
    <t>Držák pro toaletní papír</t>
  </si>
  <si>
    <t>Demontáž a ekologická likvidace</t>
  </si>
  <si>
    <t>7211001.1</t>
  </si>
  <si>
    <t>umývadlo závěsné, včetně nástěnných baterií</t>
  </si>
  <si>
    <t>7211002.1</t>
  </si>
  <si>
    <t>umývátko závěsné, včetně stojánkové baterie</t>
  </si>
  <si>
    <t>7211003.1</t>
  </si>
  <si>
    <t>klozet kombi, odpad zadní</t>
  </si>
  <si>
    <t>134</t>
  </si>
  <si>
    <t>7211004.1</t>
  </si>
  <si>
    <t>klozet pro imobilní s horní nádržkou, vč. 2 kusy madel</t>
  </si>
  <si>
    <t>136</t>
  </si>
  <si>
    <t>7211005.1</t>
  </si>
  <si>
    <t>pisoár, vč. přívodu vody a splachovače</t>
  </si>
  <si>
    <t>138</t>
  </si>
  <si>
    <t>7211006</t>
  </si>
  <si>
    <t>demontáž a likvidace vodovodního potrubí</t>
  </si>
  <si>
    <t>140</t>
  </si>
  <si>
    <t>7211007</t>
  </si>
  <si>
    <t>demontáž a likvidace kanalizačního potrubí připojovacího</t>
  </si>
  <si>
    <t>142</t>
  </si>
  <si>
    <t>7211008</t>
  </si>
  <si>
    <t>Vpust podlahová</t>
  </si>
  <si>
    <t>144</t>
  </si>
  <si>
    <t xml:space="preserve">Poznámka k položce:_x000d_
Poznámka k položce: Jsou-li v projektové dokumentaci uvedeny odkazy na firmy, názvy nebo specifická označení výrobků apod., jsou takové odkazy pouze informativní a zhotoviteli umožňují v souladu s §44, zákona č. 137/2006 Sb. o veřejných zakázkách použít i jiných kvalitativně a technicky obdobných, případně kvalitnějších řešení.  Veškeré jednotkové ceny jsou uvedeny včetně montážních prací, není li uvedeno jinak.</t>
  </si>
  <si>
    <t>02 - Vytápění</t>
  </si>
  <si>
    <t>1 - STROJOVNY A KOTELNY</t>
  </si>
  <si>
    <t>2 - ARMATURY</t>
  </si>
  <si>
    <t>3 - ROZVODNÉ POTRUBÍ</t>
  </si>
  <si>
    <t>4 - OTOPNÁ TĚLESA</t>
  </si>
  <si>
    <t>5 - IZOLACE TEPELNÉ</t>
  </si>
  <si>
    <t>6 - DOPLŇKOVÉ KONSTRUKCE</t>
  </si>
  <si>
    <t>7 - OSTATNÍ</t>
  </si>
  <si>
    <t>STROJOVNY A KOTELNY</t>
  </si>
  <si>
    <t>1.01</t>
  </si>
  <si>
    <t>Teplovodní oběhové čerpadlo</t>
  </si>
  <si>
    <t>1.02</t>
  </si>
  <si>
    <t>Montáž</t>
  </si>
  <si>
    <t>1.03</t>
  </si>
  <si>
    <t>Pokojový termostat</t>
  </si>
  <si>
    <t>kpl ks</t>
  </si>
  <si>
    <t>1.04</t>
  </si>
  <si>
    <t>ARMATURY</t>
  </si>
  <si>
    <t>2.01</t>
  </si>
  <si>
    <t>Kulový kohout</t>
  </si>
  <si>
    <t>2.02</t>
  </si>
  <si>
    <t>2.03</t>
  </si>
  <si>
    <t>Filtr</t>
  </si>
  <si>
    <t>2.04</t>
  </si>
  <si>
    <t>2.05</t>
  </si>
  <si>
    <t>Klapka zpětná</t>
  </si>
  <si>
    <t>2.06</t>
  </si>
  <si>
    <t>2.07</t>
  </si>
  <si>
    <t>Ruční regulační ventil</t>
  </si>
  <si>
    <t>2.08</t>
  </si>
  <si>
    <t>2.09</t>
  </si>
  <si>
    <t>Radiátorový ventil</t>
  </si>
  <si>
    <t>cca ks</t>
  </si>
  <si>
    <t>2.10</t>
  </si>
  <si>
    <t>2.11</t>
  </si>
  <si>
    <t>Radiátorová šroubení</t>
  </si>
  <si>
    <t>2.12</t>
  </si>
  <si>
    <t>2.13</t>
  </si>
  <si>
    <t>2.14</t>
  </si>
  <si>
    <t>2.15</t>
  </si>
  <si>
    <t>Kohout vypouštěcí a napouštěcí</t>
  </si>
  <si>
    <t>2.16</t>
  </si>
  <si>
    <t>2.17</t>
  </si>
  <si>
    <t>Termostatická hlavice</t>
  </si>
  <si>
    <t>2.18</t>
  </si>
  <si>
    <t>2.19</t>
  </si>
  <si>
    <t>Manometr</t>
  </si>
  <si>
    <t>2.20</t>
  </si>
  <si>
    <t>2.21</t>
  </si>
  <si>
    <t>Teploměr</t>
  </si>
  <si>
    <t>2.22</t>
  </si>
  <si>
    <t>2.23</t>
  </si>
  <si>
    <t>Třícestný směšovací ventil</t>
  </si>
  <si>
    <t>2.24</t>
  </si>
  <si>
    <t>2.25</t>
  </si>
  <si>
    <t>Návarek</t>
  </si>
  <si>
    <t>2.26</t>
  </si>
  <si>
    <t>ROZVODNÉ POTRUBÍ</t>
  </si>
  <si>
    <t>3.01</t>
  </si>
  <si>
    <t>Rozvodné potrubí - ocel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</si>
  <si>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</si>
  <si>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</si>
  <si>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</si>
  <si>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</si>
  <si>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</si>
  <si>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</si>
  <si>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</si>
  <si>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</si>
  <si>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</si>
  <si>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OTOPNÁ TĚLESA</t>
  </si>
  <si>
    <t>4.01</t>
  </si>
  <si>
    <t>Radiátor ocelový deskový</t>
  </si>
  <si>
    <t>4.02</t>
  </si>
  <si>
    <t>4.03</t>
  </si>
  <si>
    <t>4.04</t>
  </si>
  <si>
    <t>4.05</t>
  </si>
  <si>
    <t>4.06</t>
  </si>
  <si>
    <t>4.07</t>
  </si>
  <si>
    <t>4.08</t>
  </si>
  <si>
    <t>4.09</t>
  </si>
  <si>
    <t>4.10</t>
  </si>
  <si>
    <t>4.11</t>
  </si>
  <si>
    <t>4.12</t>
  </si>
  <si>
    <t>4.13</t>
  </si>
  <si>
    <t>4.14</t>
  </si>
  <si>
    <t>4.15</t>
  </si>
  <si>
    <t>4.16</t>
  </si>
  <si>
    <t>IZOLACE TEPELNÉ</t>
  </si>
  <si>
    <t>5.01</t>
  </si>
  <si>
    <t>Izolace tepelná</t>
  </si>
  <si>
    <t>cca bm</t>
  </si>
  <si>
    <t>5.02</t>
  </si>
  <si>
    <t>5.03</t>
  </si>
  <si>
    <t>5.04</t>
  </si>
  <si>
    <t>5.05</t>
  </si>
  <si>
    <t>5.06</t>
  </si>
  <si>
    <t>5.07</t>
  </si>
  <si>
    <t>5.08</t>
  </si>
  <si>
    <t>5.09</t>
  </si>
  <si>
    <t>5.10</t>
  </si>
  <si>
    <t>DOPLŇKOVÉ KONSTRUKCE</t>
  </si>
  <si>
    <t>6.01</t>
  </si>
  <si>
    <t>Ocelová tyč</t>
  </si>
  <si>
    <t>6.02</t>
  </si>
  <si>
    <t>OSTATNÍ</t>
  </si>
  <si>
    <t>7.1</t>
  </si>
  <si>
    <t>Zkoušky zařízení - tlaková zkouška těsnosti, zkouška provozní včetně zaregulování systému</t>
  </si>
  <si>
    <t xml:space="preserve">DEMONTÁŽ  STÁVAJÍCÍHO UT</t>
  </si>
  <si>
    <t>7.2</t>
  </si>
  <si>
    <t>Provozní řád (skutečné provedení)</t>
  </si>
  <si>
    <t>03 - Elektro</t>
  </si>
  <si>
    <t>1 - Silnoproud - svítidla</t>
  </si>
  <si>
    <t>2 - Silnoproud - dodávky zařízení -</t>
  </si>
  <si>
    <t>3 - Silnoproud - nosný materiál -</t>
  </si>
  <si>
    <t>4 - Silnoproud - kabely a vodiče -</t>
  </si>
  <si>
    <t>5 - Silnoproud - ochranné pospojování, ochranné uzemnění -</t>
  </si>
  <si>
    <t>13 - Demontážní, stavební, pomocné a ostatní práce -</t>
  </si>
  <si>
    <t>Silnoproud - svítidla</t>
  </si>
  <si>
    <t>7411001</t>
  </si>
  <si>
    <t>01B Svítidlo LED EELIT S, 2650lm, 3000K, 17,4W, černé - dodávka</t>
  </si>
  <si>
    <t>Poznámka k položce:_x000d_
Svítidla včetně zdrojů 3000K, kompenzace, příslušenství a montážního materiálu - kompletní, typ dle investora. Výkres, umístění: E1, E2.</t>
  </si>
  <si>
    <t>7411002</t>
  </si>
  <si>
    <t>01B Svítidlo LED ELIT S, 2650lm, 3000K, 17,4W, černé - montáž</t>
  </si>
  <si>
    <t>Poznámka k položce:_x000d_
Montáž včetně zapojení. Výkres, umístění: E1, E2</t>
  </si>
  <si>
    <t>7411003</t>
  </si>
  <si>
    <t>01W Svítidlo LED ELIT S, 2650lm, 3000K, 17,4W, bílé - dodávka</t>
  </si>
  <si>
    <t>7411004</t>
  </si>
  <si>
    <t>01W Svítidlo LED ELIT S, 2650lm, 3000K, 17,4W, bílé - montáž</t>
  </si>
  <si>
    <t>Poznámka k položce:_x000d_
Montáž včetně zapojení. Výkres, umístění: E1, E2.</t>
  </si>
  <si>
    <t>7411005</t>
  </si>
  <si>
    <t>01R Svítidlo LED ELIT S, 2650lm, 3000K, 17,4W, červenéé - dodávka</t>
  </si>
  <si>
    <t>7411006</t>
  </si>
  <si>
    <t>01R Svítidlo LED ELIT S, 2650lm, 3000K, 17,4W, bílé - montáž - montáž</t>
  </si>
  <si>
    <t>Poznámka k položce:_x000d_
Montáž včetně zapojení. Výkres, umístění: E1,E2.</t>
  </si>
  <si>
    <t>7411007</t>
  </si>
  <si>
    <t>O2 Svítidlo LED TRAZZO 70 OPAL, DIFUSER EMBEDDDED, 30W,3000K, bílé - dodávka</t>
  </si>
  <si>
    <t>7411008</t>
  </si>
  <si>
    <t>O2 Svítidlo LED TRAZZO 70 OPAL, DIFUSER EMBEDDDED, 30W,3000K, bílé - montáž</t>
  </si>
  <si>
    <t>7411009</t>
  </si>
  <si>
    <t>O4 Svítidlo LED de 1200, matt difuser, 40W, Watterproof - dodávka</t>
  </si>
  <si>
    <t>Poznámka k položce:_x000d_
Svítidla včetně zdrojů 4000K, kompenzace, příslušenství a montážního materiálu - kompletní, typ dle investora. Výkres, umístění: E1,E2..</t>
  </si>
  <si>
    <t>7411010</t>
  </si>
  <si>
    <t>O4 Svítidlo LED de 1200, matt difuser, 40W, Watterproof - montáž</t>
  </si>
  <si>
    <t>7411011</t>
  </si>
  <si>
    <t>O5 mosazná objímka - dodávka</t>
  </si>
  <si>
    <t>7411012</t>
  </si>
  <si>
    <t>O5 mosazná objímka - montáž</t>
  </si>
  <si>
    <t>Poznámka k položce:_x000d_
Montáž včetně zapojení. Výkres, umístění: E1,E2..</t>
  </si>
  <si>
    <t>7411013</t>
  </si>
  <si>
    <t>O5z žárovka se zlatým vrchlíkem, 5W, 520lm, 2700K - dodávka</t>
  </si>
  <si>
    <t>Poznámka k položce:_x000d_
Svítidla včetně zdrojů 4000K, kompenzace, příslušenství a montážního materiálu - kompletní, typ dle investora. Výkres, umístění: E-01.</t>
  </si>
  <si>
    <t>7411014</t>
  </si>
  <si>
    <t>O5z žárovka se zlatým vrchlíkem, 5W, 520lm, 2700K - montáž</t>
  </si>
  <si>
    <t>Poznámka k položce:_x000d_
Montáž včetně zapojení. Výkres, umístění: E-01.</t>
  </si>
  <si>
    <t>7411015</t>
  </si>
  <si>
    <t>O7 Svítidlo LED HAT HR, 20,5W, 2300lm, 3000K, IP54 - dodávka</t>
  </si>
  <si>
    <t>7411016</t>
  </si>
  <si>
    <t>O7 Svítidlo LED HAT HR, 20,5W, 2300lm, 3000K, IP54 - montáž</t>
  </si>
  <si>
    <t>7411017</t>
  </si>
  <si>
    <t>O7 Svítidlo LED HAT HR, 13W, 2300lm, 3000K, IP54 - dodávka</t>
  </si>
  <si>
    <t>7411018</t>
  </si>
  <si>
    <t>O7 Svítidlo LED HAT HR, 13W, 2300lm, 3000K, IP54 - montáž</t>
  </si>
  <si>
    <t>7411019</t>
  </si>
  <si>
    <t>O8 Svítidlo LED INVADER EB, pr.85, 15W, 3000K, IP44/20, 20st - dodávka</t>
  </si>
  <si>
    <t>7411020</t>
  </si>
  <si>
    <t>O8 Svítidlo LED INVADER EB, pr.85, 15W, 3000K, IP44/20, 20st - montáž</t>
  </si>
  <si>
    <t>7411021</t>
  </si>
  <si>
    <t>O8 Svítidlo LED INVADER EB, pr.85, 15W, 3000K, IP44/20, 40st - dodávka</t>
  </si>
  <si>
    <t>7411022</t>
  </si>
  <si>
    <t>O8 Svítidlo LED INVADER EB, pr.85, 15W, 3000K, IP44/20, 40st - montáž</t>
  </si>
  <si>
    <t>Poznámka k položce:_x000d_
Montáž včetně zapojení. Výkres, umístění: EE1,E2.</t>
  </si>
  <si>
    <t>7411023</t>
  </si>
  <si>
    <t>O8p Svítidlo LED LCA6W-17W, - dodávka</t>
  </si>
  <si>
    <t>7411024</t>
  </si>
  <si>
    <t>O8p Svítidlo LED LCA6W-17W, - montáž</t>
  </si>
  <si>
    <t>7411025</t>
  </si>
  <si>
    <t>O9 Svítidlo LED SIGN DIVA DANCER 570HL, 53W, 6245lm, ČERNÉ - dodávka</t>
  </si>
  <si>
    <t>7411026</t>
  </si>
  <si>
    <t>O9 Svítidlo LED SIGN DIVA DANCER 570HL, 53W, 6245lm, ČERNÉ - montáž</t>
  </si>
  <si>
    <t>7411027</t>
  </si>
  <si>
    <t>O10 lustr, galerie, EOS 110 - dodávka</t>
  </si>
  <si>
    <t>7411028</t>
  </si>
  <si>
    <t>O10 lustr, galerie, EOS 110 - montáž</t>
  </si>
  <si>
    <t>7411029</t>
  </si>
  <si>
    <t>R1B Svítidlo Prolicht 3" track surface, l=3000mm, černé - dodávka</t>
  </si>
  <si>
    <t>Poznámka k položce:_x000d_
Svítidla včetně zdrojů 4000K, kompenzace, příslušenství a montážního materiálu - kompletní, typ dle investora. Výkres, umístění: E1, E2.</t>
  </si>
  <si>
    <t>7411030</t>
  </si>
  <si>
    <t>R1B Svítidlo Prolicht 3" track surface, l=3000mm, černé - montáž</t>
  </si>
  <si>
    <t>7411031</t>
  </si>
  <si>
    <t>R1B Svítidlo Prolicht3", Endeinspiesung, typ E1, černé - dodávka</t>
  </si>
  <si>
    <t>Poznámka k položce:_x000d_
Svítidla včetně zdrojů 4000K, kompenzace, příslušenství a montážního materiálu - kompletní, typ dle investora. Výkres, umístění: E-1,E2.</t>
  </si>
  <si>
    <t>7411032</t>
  </si>
  <si>
    <t>R1B Svítidlo Prolicht3", Endeinspiesung, typ E1, černé - montáž</t>
  </si>
  <si>
    <t>Poznámka k položce:_x000d_
Montáž včetně zapojení. Výkres, umístění: E1, E2..</t>
  </si>
  <si>
    <t>7411033</t>
  </si>
  <si>
    <t>R1B Svítidlo Prolicht3", Linearverbinder, černé - dodávka</t>
  </si>
  <si>
    <t>Poznámka k položce:_x000d_
Svítidla včetně zdrojů 4000K, kompenzace, příslušenství a montážního materiálu - kompletní, typ dle investora. Výkres, umístění: E1, E2..</t>
  </si>
  <si>
    <t>7411034</t>
  </si>
  <si>
    <t xml:space="preserve">R1B Svítidlo Prolicht3", Linearverbinder, černé  - montáž</t>
  </si>
  <si>
    <t>7411035</t>
  </si>
  <si>
    <t xml:space="preserve">R1B  Svítidlo Prolicht3", AB Enddeckel, černé - dodávka</t>
  </si>
  <si>
    <t>7411036</t>
  </si>
  <si>
    <t xml:space="preserve">R1B  Svítidlo Prolicht3", AB Enddeckel, černé - montáž</t>
  </si>
  <si>
    <t>7411037</t>
  </si>
  <si>
    <t xml:space="preserve">R1B  Svítidlo Prolicht3", AB Montagebugel, černé - dodávka</t>
  </si>
  <si>
    <t>Poznámka k položce:_x000d_
Napojení a zapojení. Výkres, umístění: E1, E2..</t>
  </si>
  <si>
    <t>7411038</t>
  </si>
  <si>
    <t xml:space="preserve">R1B  Svítidlo Prolicht3", AB Montagebugel, černé - montáž</t>
  </si>
  <si>
    <t>7411039</t>
  </si>
  <si>
    <t xml:space="preserve">R1B  Svítidlo IMAGINE LARGE PR.90 AB LED 26W, 2740LM, 3000K,CR190 - dodávka</t>
  </si>
  <si>
    <t>7411040</t>
  </si>
  <si>
    <t xml:space="preserve">R1B  Svítidlo IMAGINE LARGE PR.90 AB LED 26W, 2740LM, 3000K,CR190 - montáž</t>
  </si>
  <si>
    <t>7411041</t>
  </si>
  <si>
    <t xml:space="preserve">R1W  Svítidlo Prolicht3" track surface l=2000mm, bílé - dodávka</t>
  </si>
  <si>
    <t>7411042</t>
  </si>
  <si>
    <t xml:space="preserve">R1W  Svítidlo Prolicht3"track surface l=2000mm, bílé - montáž</t>
  </si>
  <si>
    <t>7411043</t>
  </si>
  <si>
    <t xml:space="preserve">R1W  Svítidlo Prolicht3"track surface l=3000mm, bílé - dodávka</t>
  </si>
  <si>
    <t>7411044</t>
  </si>
  <si>
    <t xml:space="preserve">R1W  Svítidlo Prolicht3"track surface l=3000mm, bílé - montáž</t>
  </si>
  <si>
    <t>7411045</t>
  </si>
  <si>
    <t xml:space="preserve">R1W  Svítidlo Prolicht3" Endeinseisung, typ E1 bílé - dodávka</t>
  </si>
  <si>
    <t>7411046</t>
  </si>
  <si>
    <t xml:space="preserve">R1W  Svítidlo Prolicht3" Endeinseisung, typ E1 bílé - montáž</t>
  </si>
  <si>
    <t>7411047</t>
  </si>
  <si>
    <t xml:space="preserve">R1W  Svítidlo Prolicht3" Linearvebinder bílé - dodávka</t>
  </si>
  <si>
    <t>7411048</t>
  </si>
  <si>
    <t xml:space="preserve">R1W  Svítidlo Prolicht3" Linearvebinder bílé - montáž</t>
  </si>
  <si>
    <t>7411049</t>
  </si>
  <si>
    <t xml:space="preserve">R1W  Svítidlo Prolicht3", AB Enddeckel bílé - dodávka</t>
  </si>
  <si>
    <t>7411050</t>
  </si>
  <si>
    <t xml:space="preserve">R1W  Svítidlo Prolicht3", AB Enddeckel, bílé - montáž</t>
  </si>
  <si>
    <t>7411051</t>
  </si>
  <si>
    <t xml:space="preserve">R1W  Svítidlo Prolicht3", AB Montagebugel, bílé - dodávka</t>
  </si>
  <si>
    <t>7411052</t>
  </si>
  <si>
    <t xml:space="preserve">R1W  Svítidlo Prolicht3", AB Montagebugel, bílé - montáž</t>
  </si>
  <si>
    <t>7411053</t>
  </si>
  <si>
    <t xml:space="preserve">R1W  Svítidlo IMAGINE pr.75, LED DD 19W, 1450lm, 3000K, CRI90 - dodávka</t>
  </si>
  <si>
    <t>7411054</t>
  </si>
  <si>
    <t xml:space="preserve">R1W  Svítidlo IMAGINE pr.75, LED DD 19W, 1450lm, 3000K, CRI90 - montáž</t>
  </si>
  <si>
    <t>7411055</t>
  </si>
  <si>
    <t>NS2B Svítidlo Amplique de Marseile, e27, matné černé - dodávka</t>
  </si>
  <si>
    <t>7411056</t>
  </si>
  <si>
    <t>NS2B Svítidlo Amplique de Marseile, E27, matné černé - montáž</t>
  </si>
  <si>
    <t>7411057</t>
  </si>
  <si>
    <t>NS2B Svítidlo Amplique de Marseile, E27, matné bílé - dodávka</t>
  </si>
  <si>
    <t>7411058</t>
  </si>
  <si>
    <t>NS2W Svítidlo Amplique de Marseile, E27, matné bílé - montáž</t>
  </si>
  <si>
    <t>7411059</t>
  </si>
  <si>
    <t>NS2z E27,DIMF8W-360-WW flament A60 stmívatelná - dodávka</t>
  </si>
  <si>
    <t>7411060</t>
  </si>
  <si>
    <t>NS2z E27,DIMF8W-360-WW flament A60 stmívatelná - dodávka - montáž</t>
  </si>
  <si>
    <t>7411061</t>
  </si>
  <si>
    <t>SB1 INVADER pr.85, EB LED IP54/IP20, 15W, 3000K CRI90 - dodávka</t>
  </si>
  <si>
    <t>7411062</t>
  </si>
  <si>
    <t>SB1 INVADER pr.85, EB LED IP54/IP20, 15W, 3000K CRI90 - montáž</t>
  </si>
  <si>
    <t>7411063</t>
  </si>
  <si>
    <t xml:space="preserve">SB1p LCA  6-17W, 350mA const, 15-49V, - dodávka</t>
  </si>
  <si>
    <t>7411064</t>
  </si>
  <si>
    <t xml:space="preserve">SB1p LCA  6-17W, 350mA const, 15-49V, - montáž</t>
  </si>
  <si>
    <t>7411065</t>
  </si>
  <si>
    <t>SV1 stropní LIGHT BOX 4500x1400mm RGBW-DALI - dodávka</t>
  </si>
  <si>
    <t>7411066</t>
  </si>
  <si>
    <t>SV1 stropní LIGHT BOX 4500x1400mm RGBW-DALI - montáž</t>
  </si>
  <si>
    <t>7411067</t>
  </si>
  <si>
    <t>RJ digidim router DALI - dodávka</t>
  </si>
  <si>
    <t>7411068</t>
  </si>
  <si>
    <t>RJ digidim router DALI - montáž</t>
  </si>
  <si>
    <t>7411069</t>
  </si>
  <si>
    <t>RJ relé modul 16A - dodávka</t>
  </si>
  <si>
    <t>7411070</t>
  </si>
  <si>
    <t>RJ relé modul 16A - montáž</t>
  </si>
  <si>
    <t>7411071</t>
  </si>
  <si>
    <t>minivstupní jednotka - dodávka</t>
  </si>
  <si>
    <t>7411072</t>
  </si>
  <si>
    <t>minivstupní jednotka - montáž</t>
  </si>
  <si>
    <t>7411073</t>
  </si>
  <si>
    <t>RJ univers. stmívač - dodávka</t>
  </si>
  <si>
    <t>146</t>
  </si>
  <si>
    <t>7411074</t>
  </si>
  <si>
    <t>RJ univers. Stmívač - montáž</t>
  </si>
  <si>
    <t>148</t>
  </si>
  <si>
    <t>7411075</t>
  </si>
  <si>
    <t>RJ oživení a programování řídícího systému osvětlení</t>
  </si>
  <si>
    <t>Silnoproud - dodávky zařízení -</t>
  </si>
  <si>
    <t>7412001</t>
  </si>
  <si>
    <t xml:space="preserve">Doplnění původního rozvaděče RH+PR  dle v.č. E3 - kompletní včetně montážního a připojovacího materiálu a příslušenství - dodávka</t>
  </si>
  <si>
    <t>152</t>
  </si>
  <si>
    <t>Poznámka k položce:_x000d_
Rozvaděče a skříně včetně příslušenství a montážního materiálu - kompletní, povrchová úprava dle investora. Výkres, umístění: E3</t>
  </si>
  <si>
    <t>7412002</t>
  </si>
  <si>
    <t xml:space="preserve">Doplnění původního rozvaděče RH+PR  dle vč. E3 - montáž</t>
  </si>
  <si>
    <t>154</t>
  </si>
  <si>
    <t>Poznámka k položce:_x000d_
Montáž včetně zapojení. Výkres, umístění: E3.</t>
  </si>
  <si>
    <t>Silnoproud - nosný materiál -</t>
  </si>
  <si>
    <t>7413001</t>
  </si>
  <si>
    <t>spínač vestavný řazení 1 - 10A / 230V AC, včetně krytu, klapky a násobného rámečku, bílá - dodávka</t>
  </si>
  <si>
    <t>156</t>
  </si>
  <si>
    <t>Poznámka k položce:_x000d_
Včetně příslušenství a montážního materiálu - kompletní, typ dle investora. Výkres, umístění: E-01.</t>
  </si>
  <si>
    <t>7413002</t>
  </si>
  <si>
    <t>spínač vestavný řazení 1 - 10A / 230V AC, včetně krytu, klapky a násobného rámečku, bílá - montáž</t>
  </si>
  <si>
    <t>158</t>
  </si>
  <si>
    <t>7413003</t>
  </si>
  <si>
    <t>spínač vestavný řazení 1S - 10A / 230V AC, včetně krytu, klapky a násobného rámečku, bílá - dodávka</t>
  </si>
  <si>
    <t>160</t>
  </si>
  <si>
    <t>7413004</t>
  </si>
  <si>
    <t>spínač vestavný řazení 1S - 10A / 230V AC, včetně krytu, klapky a násobného rámečku, bílá - montáž</t>
  </si>
  <si>
    <t>162</t>
  </si>
  <si>
    <t>7413005</t>
  </si>
  <si>
    <t>spínač vestavný řazení 6 - 10A / 230V AC, včetně krytu, klapky a násobného rámečku, bílá - dodávka</t>
  </si>
  <si>
    <t>164</t>
  </si>
  <si>
    <t>7413006</t>
  </si>
  <si>
    <t>spínač vestavný řazení 6 - 10A / 230V AC, včetně krytu, klapky a násobného rámečku, bílá - montáž</t>
  </si>
  <si>
    <t>166</t>
  </si>
  <si>
    <t>7413007</t>
  </si>
  <si>
    <t>zásuvka vestavná - 16A / 230V AC, včetně krytu a násobného rámečku - bílá - dodávka</t>
  </si>
  <si>
    <t>168</t>
  </si>
  <si>
    <t>Poznámka k položce:_x000d_
Včetně příslušenství a montážního materiálu - kompletní, typ dle investora. Výkres, umístění: E-02.</t>
  </si>
  <si>
    <t>7413008</t>
  </si>
  <si>
    <t>zásuvka vestavná - 16A / 230V AC, včetně krytu a násobného rámečku - bílá - montáž</t>
  </si>
  <si>
    <t>170</t>
  </si>
  <si>
    <t>Poznámka k položce:_x000d_
Montáž včetně zapojení. Výkres, umístění: E-02.</t>
  </si>
  <si>
    <t>7413009</t>
  </si>
  <si>
    <t>zásuvka vestavná - 16A / 230V AC, včetně krytu, víčka a násobného rámečku, dvojnásobná - bílá - dodávka</t>
  </si>
  <si>
    <t>172</t>
  </si>
  <si>
    <t>7413010</t>
  </si>
  <si>
    <t xml:space="preserve">zásuvka vestavná - 16A / 230V AC, včetně krytu, víčka a násobného rámečku, dvojnásobná -  bílá - montáž</t>
  </si>
  <si>
    <t>174</t>
  </si>
  <si>
    <t>7413011</t>
  </si>
  <si>
    <t xml:space="preserve">Čidlo prostorové do el. instal. krabice 10A / 230V AC  - montáž</t>
  </si>
  <si>
    <t>176</t>
  </si>
  <si>
    <t>7413012</t>
  </si>
  <si>
    <t>Svorkovnice pro napojení svítidla 3/4P 10A / 230V AC - dodávka</t>
  </si>
  <si>
    <t>178</t>
  </si>
  <si>
    <t>Poznámka k položce:_x000d_
Včetně příslušenství a montážního materiálu. Výkres, umístění: E-01.</t>
  </si>
  <si>
    <t>7413013</t>
  </si>
  <si>
    <t>Svorkovnice pro napojení svítidla 3/4P 10A / 230V AC - montáž</t>
  </si>
  <si>
    <t>180</t>
  </si>
  <si>
    <t>7413014</t>
  </si>
  <si>
    <t>Krabice KP přístrojová hluboká - dodávka</t>
  </si>
  <si>
    <t>182</t>
  </si>
  <si>
    <t>Poznámka k položce:_x000d_
včetně příslušenství a montážního materiálu. Výkres, umístění: E-01,02.</t>
  </si>
  <si>
    <t>7413015</t>
  </si>
  <si>
    <t>Krabice KP přístrojová hluboká - montáž</t>
  </si>
  <si>
    <t>184</t>
  </si>
  <si>
    <t>Poznámka k položce:_x000d_
montáž včetně zapojení. Výkres, umístění: E-01,02.</t>
  </si>
  <si>
    <t>7413016</t>
  </si>
  <si>
    <t>Krabice 1902 včetně svorek Wago - dodávka</t>
  </si>
  <si>
    <t>186</t>
  </si>
  <si>
    <t>7413017</t>
  </si>
  <si>
    <t>Krabice 1902 včetně svorek Wago - montáž</t>
  </si>
  <si>
    <t>188</t>
  </si>
  <si>
    <t>7413018</t>
  </si>
  <si>
    <t>El. instal. trubka 2316 - dodávka</t>
  </si>
  <si>
    <t>190</t>
  </si>
  <si>
    <t>7413019</t>
  </si>
  <si>
    <t>El. instal. trubka 2316 - montáž</t>
  </si>
  <si>
    <t>192</t>
  </si>
  <si>
    <t>Poznámka k položce:_x000d_
. Výkres, umístění: E-01,02.</t>
  </si>
  <si>
    <t>7413020</t>
  </si>
  <si>
    <t>El. instal. trubka 2336 - dodávka</t>
  </si>
  <si>
    <t>194</t>
  </si>
  <si>
    <t>7413021</t>
  </si>
  <si>
    <t>El. instal. trubka 2336 - montáž</t>
  </si>
  <si>
    <t>196</t>
  </si>
  <si>
    <t>7413022</t>
  </si>
  <si>
    <t>El. instal. lišta vkládací 40/20 - dodávka</t>
  </si>
  <si>
    <t>198</t>
  </si>
  <si>
    <t>7413023</t>
  </si>
  <si>
    <t>El. instal. lišta vkládací 40/20 - montáž</t>
  </si>
  <si>
    <t>200</t>
  </si>
  <si>
    <t>Poznámka k položce:_x000d_
montáž včetně zaklopení. Výkres, umístění: E-01,02.</t>
  </si>
  <si>
    <t>7413024</t>
  </si>
  <si>
    <t>El. instal. lišta vkládací 60/40 - dodávka</t>
  </si>
  <si>
    <t>202</t>
  </si>
  <si>
    <t>7413025</t>
  </si>
  <si>
    <t>El. instal. lišta vkládací 60/40 - montáž</t>
  </si>
  <si>
    <t>204</t>
  </si>
  <si>
    <t>7413026</t>
  </si>
  <si>
    <t>El. instal. lišta vkládací 120/40 - dodávka</t>
  </si>
  <si>
    <t>206</t>
  </si>
  <si>
    <t>7413027</t>
  </si>
  <si>
    <t>El. instal. lišta vkládací 120/40 - montáž</t>
  </si>
  <si>
    <t>208</t>
  </si>
  <si>
    <t>7413028</t>
  </si>
  <si>
    <t>Vyhledání, odpojení, přepojení / napojení původních kabelů světelných, zásuvkových, technologických obvodů nutných pro napájení zařízení elektroinstalace v nedotčených prostorech 4. patra objektu a napájecích kabelů sítě NN a zálohované sítě NN-DO diesela</t>
  </si>
  <si>
    <t>210</t>
  </si>
  <si>
    <t>Poznámka k položce:_x000d_
Přepojení, napojení a zapojení. Výkres, umístění: E-01,02.</t>
  </si>
  <si>
    <t>Silnoproud - kabely a vodiče -</t>
  </si>
  <si>
    <t>7414001</t>
  </si>
  <si>
    <t>kabel CYKY-O 2x1,5 - dodávka</t>
  </si>
  <si>
    <t>212</t>
  </si>
  <si>
    <t>Poznámka k položce:_x000d_
včetně montážního materiálu. Výkres, umístění: E-01,02.</t>
  </si>
  <si>
    <t>7414002</t>
  </si>
  <si>
    <t>kabel CYKY-O 2x1,5 - montáž</t>
  </si>
  <si>
    <t>214</t>
  </si>
  <si>
    <t>Poznámka k položce:_x000d_
montáž včetně ukončení. Výkres, umístění: E-01,02.</t>
  </si>
  <si>
    <t>7414003</t>
  </si>
  <si>
    <t>kabel CYKY-O 3x1,5 - dodávka</t>
  </si>
  <si>
    <t>216</t>
  </si>
  <si>
    <t>7414004</t>
  </si>
  <si>
    <t>kabel CYKY-O 3x1,5 - montáž</t>
  </si>
  <si>
    <t>218</t>
  </si>
  <si>
    <t>7414005</t>
  </si>
  <si>
    <t>kabel CYKY-J 3x1,5 - dodávka</t>
  </si>
  <si>
    <t>220</t>
  </si>
  <si>
    <t>7414006</t>
  </si>
  <si>
    <t>kabel CYKY-J 3x1,5 - montáž</t>
  </si>
  <si>
    <t>222</t>
  </si>
  <si>
    <t>7414007</t>
  </si>
  <si>
    <t>kabel CYKY-J 5x1,5 - dodávka</t>
  </si>
  <si>
    <t>224</t>
  </si>
  <si>
    <t>7414008</t>
  </si>
  <si>
    <t>kabel CYKY-J 5x1,5 - montáž</t>
  </si>
  <si>
    <t>226</t>
  </si>
  <si>
    <t>7414009</t>
  </si>
  <si>
    <t>kabel CYKY-J 3x2,5 - dodávka</t>
  </si>
  <si>
    <t>228</t>
  </si>
  <si>
    <t>7414010</t>
  </si>
  <si>
    <t>kabel CYKY-J 3x2,5 - montáž</t>
  </si>
  <si>
    <t>230</t>
  </si>
  <si>
    <t>Silnoproud - ochranné pospojování, ochranné uzemnění -</t>
  </si>
  <si>
    <t>7415001</t>
  </si>
  <si>
    <t>svorka spojovací / připojovací - dodávka</t>
  </si>
  <si>
    <t>232</t>
  </si>
  <si>
    <t>Poznámka k položce:_x000d_
včetně příslušenství a montážního materiálu. Výkres, umístění: E-03.</t>
  </si>
  <si>
    <t>7415002</t>
  </si>
  <si>
    <t>svorka spojovací / připojovací - montáž</t>
  </si>
  <si>
    <t>234</t>
  </si>
  <si>
    <t>Poznámka k položce:_x000d_
montáž včetně zapojení. Výkres, umístění: E-03.</t>
  </si>
  <si>
    <t>7415003</t>
  </si>
  <si>
    <t>Vodič CY 6 - dodávka</t>
  </si>
  <si>
    <t>236</t>
  </si>
  <si>
    <t>Poznámka k položce:_x000d_
včetně montážního materiálu. Výkres, umístění: E-03.</t>
  </si>
  <si>
    <t>7415004</t>
  </si>
  <si>
    <t>Vodič CY 6 - montáž</t>
  </si>
  <si>
    <t>238</t>
  </si>
  <si>
    <t>Poznámka k položce:_x000d_
montáž včetně ukončení. Výkres, umístění: E-03.</t>
  </si>
  <si>
    <t>Demontážní, stavební, pomocné a ostatní práce -</t>
  </si>
  <si>
    <t>7416001</t>
  </si>
  <si>
    <t>demontáže původní silnoproudé a slaboproudé elektroinstalace a ekologická likvidace</t>
  </si>
  <si>
    <t>240</t>
  </si>
  <si>
    <t>Poznámka k položce:_x000d_
kompletní včetně příslušenství a montážního materiálu</t>
  </si>
  <si>
    <t>7416002</t>
  </si>
  <si>
    <t>dodatečné rýhy a prostupy do zdi a betonu</t>
  </si>
  <si>
    <t>242</t>
  </si>
  <si>
    <t>7416003</t>
  </si>
  <si>
    <t>protipožární ucpávky pro otvory d50 až d100 s odolností EI.90min</t>
  </si>
  <si>
    <t>244</t>
  </si>
  <si>
    <t>7416004</t>
  </si>
  <si>
    <t>přesuny hmot a kapacit</t>
  </si>
  <si>
    <t>246</t>
  </si>
  <si>
    <t>7416005</t>
  </si>
  <si>
    <t>Blíže nespecifikovatelné položky související s rekonstrukcí objektu, dodatečné zhotovení prostupů, napojovacích bodů, případné přeložky nedefinovaných zařízení,</t>
  </si>
  <si>
    <t>248</t>
  </si>
  <si>
    <t>7416006</t>
  </si>
  <si>
    <t>Výchozí revize</t>
  </si>
  <si>
    <t>250</t>
  </si>
  <si>
    <t>Poznámka k položce:_x000d_
kompletní výchozí revizní zprávy jednotlivých částí elektroinstalace</t>
  </si>
  <si>
    <t>7416007</t>
  </si>
  <si>
    <t>Zpracování projektové dokumentace skutečného provedení - digitální verze</t>
  </si>
  <si>
    <t>252</t>
  </si>
  <si>
    <t>Poznámka k položce:_x000d_
kompletní digitální verze</t>
  </si>
  <si>
    <t>04 - Vzduchotechnika</t>
  </si>
  <si>
    <t>751 - Vzduchotechnika</t>
  </si>
  <si>
    <t>751</t>
  </si>
  <si>
    <t>7511001</t>
  </si>
  <si>
    <t>Montáž a dodávka mřížek vel.300x300mm do SDK</t>
  </si>
  <si>
    <t>1566112269</t>
  </si>
  <si>
    <t>7511002</t>
  </si>
  <si>
    <t>Kontrola a očištění stávajícího VZT potrubí, znovuzprovoznění VZT</t>
  </si>
  <si>
    <t>-2066499110</t>
  </si>
  <si>
    <t>7511003</t>
  </si>
  <si>
    <t>Demontáž vč.provozní odpojení a likvidace stávajících koncových prvků VZT (mřížky v podhledu)</t>
  </si>
  <si>
    <t>600580905</t>
  </si>
  <si>
    <t>VRN - Vedlejší rozpočtové náklady</t>
  </si>
  <si>
    <t xml:space="preserve">    VRN3 - Zařízení staveniště</t>
  </si>
  <si>
    <t>VRN3</t>
  </si>
  <si>
    <t>Zařízení staveniště</t>
  </si>
  <si>
    <t>03000100</t>
  </si>
  <si>
    <t>Zařízení staveniště (zřízení, provoz, odstranění)</t>
  </si>
  <si>
    <t>1024</t>
  </si>
  <si>
    <t>-488212520</t>
  </si>
  <si>
    <t>03000101</t>
  </si>
  <si>
    <t>Kompletační a koordinační činnost hlavního dodavatele</t>
  </si>
  <si>
    <t>323849907</t>
  </si>
  <si>
    <t>03000102</t>
  </si>
  <si>
    <t>Dílenská a výrobní dokumentace</t>
  </si>
  <si>
    <t>2063534695</t>
  </si>
  <si>
    <t>03000103</t>
  </si>
  <si>
    <t>Provozní a uzemní vlivy, doplňkové podmínky ivnestora</t>
  </si>
  <si>
    <t>467220227</t>
  </si>
  <si>
    <t>03000104</t>
  </si>
  <si>
    <t>Dokumentace skutečného provedení stavby</t>
  </si>
  <si>
    <t>-942662689</t>
  </si>
  <si>
    <t>SEZNAM FIGUR</t>
  </si>
  <si>
    <t>Výměra</t>
  </si>
  <si>
    <t xml:space="preserve"> 01</t>
  </si>
  <si>
    <t>Použití figury: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</si>
</sst>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32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32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40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/>
    </xf>
    <xf numFmtId="167" fontId="41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styles" Target="styles.xml" /><Relationship Id="rId14" Type="http://schemas.openxmlformats.org/officeDocument/2006/relationships/theme" Target="theme/theme1.xml" /><Relationship Id="rId15" Type="http://schemas.openxmlformats.org/officeDocument/2006/relationships/calcChain" Target="calcChain.xml" /><Relationship Id="rId1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21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28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28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26</v>
      </c>
      <c r="AL14" s="23"/>
      <c r="AM14" s="23"/>
      <c r="AN14" s="35" t="s">
        <v>28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21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30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21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30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32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33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34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35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36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37</v>
      </c>
      <c r="E29" s="48"/>
      <c r="F29" s="33" t="s">
        <v>38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39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40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41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42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43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44</v>
      </c>
      <c r="U35" s="55"/>
      <c r="V35" s="55"/>
      <c r="W35" s="55"/>
      <c r="X35" s="57" t="s">
        <v>45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46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47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48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49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48</v>
      </c>
      <c r="AI60" s="43"/>
      <c r="AJ60" s="43"/>
      <c r="AK60" s="43"/>
      <c r="AL60" s="43"/>
      <c r="AM60" s="65" t="s">
        <v>49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50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51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48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49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48</v>
      </c>
      <c r="AI75" s="43"/>
      <c r="AJ75" s="43"/>
      <c r="AK75" s="43"/>
      <c r="AL75" s="43"/>
      <c r="AM75" s="65" t="s">
        <v>49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52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MMDMJOLKIIV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Malé divadlo FX Šaldy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 xml:space="preserve"> 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23. 6. 2021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 xml:space="preserve"> 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29</v>
      </c>
      <c r="AJ89" s="41"/>
      <c r="AK89" s="41"/>
      <c r="AL89" s="41"/>
      <c r="AM89" s="81" t="str">
        <f>IF(E17="","",E17)</f>
        <v xml:space="preserve"> </v>
      </c>
      <c r="AN89" s="72"/>
      <c r="AO89" s="72"/>
      <c r="AP89" s="72"/>
      <c r="AQ89" s="41"/>
      <c r="AR89" s="45"/>
      <c r="AS89" s="82" t="s">
        <v>53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27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31</v>
      </c>
      <c r="AJ90" s="41"/>
      <c r="AK90" s="41"/>
      <c r="AL90" s="41"/>
      <c r="AM90" s="81" t="str">
        <f>IF(E20="","",E20)</f>
        <v xml:space="preserve"> 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54</v>
      </c>
      <c r="D92" s="95"/>
      <c r="E92" s="95"/>
      <c r="F92" s="95"/>
      <c r="G92" s="95"/>
      <c r="H92" s="96"/>
      <c r="I92" s="97" t="s">
        <v>55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56</v>
      </c>
      <c r="AH92" s="95"/>
      <c r="AI92" s="95"/>
      <c r="AJ92" s="95"/>
      <c r="AK92" s="95"/>
      <c r="AL92" s="95"/>
      <c r="AM92" s="95"/>
      <c r="AN92" s="97" t="s">
        <v>57</v>
      </c>
      <c r="AO92" s="95"/>
      <c r="AP92" s="99"/>
      <c r="AQ92" s="100" t="s">
        <v>58</v>
      </c>
      <c r="AR92" s="45"/>
      <c r="AS92" s="101" t="s">
        <v>59</v>
      </c>
      <c r="AT92" s="102" t="s">
        <v>60</v>
      </c>
      <c r="AU92" s="102" t="s">
        <v>61</v>
      </c>
      <c r="AV92" s="102" t="s">
        <v>62</v>
      </c>
      <c r="AW92" s="102" t="s">
        <v>63</v>
      </c>
      <c r="AX92" s="102" t="s">
        <v>64</v>
      </c>
      <c r="AY92" s="102" t="s">
        <v>65</v>
      </c>
      <c r="AZ92" s="102" t="s">
        <v>66</v>
      </c>
      <c r="BA92" s="102" t="s">
        <v>67</v>
      </c>
      <c r="BB92" s="102" t="s">
        <v>68</v>
      </c>
      <c r="BC92" s="102" t="s">
        <v>69</v>
      </c>
      <c r="BD92" s="103" t="s">
        <v>70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71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ROUND(AG95+AG96+AG101+AG106,2)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ROUND(AS95+AS96+AS101+AS106,2)</f>
        <v>0</v>
      </c>
      <c r="AT94" s="115">
        <f>ROUND(SUM(AV94:AW94),2)</f>
        <v>0</v>
      </c>
      <c r="AU94" s="116">
        <f>ROUND(AU95+AU96+AU101+AU106,5)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ROUND(AZ95+AZ96+AZ101+AZ106,2)</f>
        <v>0</v>
      </c>
      <c r="BA94" s="115">
        <f>ROUND(BA95+BA96+BA101+BA106,2)</f>
        <v>0</v>
      </c>
      <c r="BB94" s="115">
        <f>ROUND(BB95+BB96+BB101+BB106,2)</f>
        <v>0</v>
      </c>
      <c r="BC94" s="115">
        <f>ROUND(BC95+BC96+BC101+BC106,2)</f>
        <v>0</v>
      </c>
      <c r="BD94" s="117">
        <f>ROUND(BD95+BD96+BD101+BD106,2)</f>
        <v>0</v>
      </c>
      <c r="BE94" s="6"/>
      <c r="BS94" s="118" t="s">
        <v>72</v>
      </c>
      <c r="BT94" s="118" t="s">
        <v>73</v>
      </c>
      <c r="BU94" s="119" t="s">
        <v>74</v>
      </c>
      <c r="BV94" s="118" t="s">
        <v>75</v>
      </c>
      <c r="BW94" s="118" t="s">
        <v>5</v>
      </c>
      <c r="BX94" s="118" t="s">
        <v>76</v>
      </c>
      <c r="CL94" s="118" t="s">
        <v>1</v>
      </c>
    </row>
    <row r="95" s="7" customFormat="1" ht="16.5" customHeight="1">
      <c r="A95" s="120" t="s">
        <v>77</v>
      </c>
      <c r="B95" s="121"/>
      <c r="C95" s="122"/>
      <c r="D95" s="123" t="s">
        <v>78</v>
      </c>
      <c r="E95" s="123"/>
      <c r="F95" s="123"/>
      <c r="G95" s="123"/>
      <c r="H95" s="123"/>
      <c r="I95" s="124"/>
      <c r="J95" s="123" t="s">
        <v>79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'01 - Architektonicko-stav...'!J30</f>
        <v>0</v>
      </c>
      <c r="AH95" s="124"/>
      <c r="AI95" s="124"/>
      <c r="AJ95" s="124"/>
      <c r="AK95" s="124"/>
      <c r="AL95" s="124"/>
      <c r="AM95" s="124"/>
      <c r="AN95" s="125">
        <f>SUM(AG95,AT95)</f>
        <v>0</v>
      </c>
      <c r="AO95" s="124"/>
      <c r="AP95" s="124"/>
      <c r="AQ95" s="126" t="s">
        <v>80</v>
      </c>
      <c r="AR95" s="127"/>
      <c r="AS95" s="128">
        <v>0</v>
      </c>
      <c r="AT95" s="129">
        <f>ROUND(SUM(AV95:AW95),2)</f>
        <v>0</v>
      </c>
      <c r="AU95" s="130">
        <f>'01 - Architektonicko-stav...'!P137</f>
        <v>0</v>
      </c>
      <c r="AV95" s="129">
        <f>'01 - Architektonicko-stav...'!J33</f>
        <v>0</v>
      </c>
      <c r="AW95" s="129">
        <f>'01 - Architektonicko-stav...'!J34</f>
        <v>0</v>
      </c>
      <c r="AX95" s="129">
        <f>'01 - Architektonicko-stav...'!J35</f>
        <v>0</v>
      </c>
      <c r="AY95" s="129">
        <f>'01 - Architektonicko-stav...'!J36</f>
        <v>0</v>
      </c>
      <c r="AZ95" s="129">
        <f>'01 - Architektonicko-stav...'!F33</f>
        <v>0</v>
      </c>
      <c r="BA95" s="129">
        <f>'01 - Architektonicko-stav...'!F34</f>
        <v>0</v>
      </c>
      <c r="BB95" s="129">
        <f>'01 - Architektonicko-stav...'!F35</f>
        <v>0</v>
      </c>
      <c r="BC95" s="129">
        <f>'01 - Architektonicko-stav...'!F36</f>
        <v>0</v>
      </c>
      <c r="BD95" s="131">
        <f>'01 - Architektonicko-stav...'!F37</f>
        <v>0</v>
      </c>
      <c r="BE95" s="7"/>
      <c r="BT95" s="132" t="s">
        <v>81</v>
      </c>
      <c r="BV95" s="132" t="s">
        <v>75</v>
      </c>
      <c r="BW95" s="132" t="s">
        <v>82</v>
      </c>
      <c r="BX95" s="132" t="s">
        <v>5</v>
      </c>
      <c r="CL95" s="132" t="s">
        <v>1</v>
      </c>
      <c r="CM95" s="132" t="s">
        <v>83</v>
      </c>
    </row>
    <row r="96" s="7" customFormat="1" ht="16.5" customHeight="1">
      <c r="A96" s="7"/>
      <c r="B96" s="121"/>
      <c r="C96" s="122"/>
      <c r="D96" s="123" t="s">
        <v>84</v>
      </c>
      <c r="E96" s="123"/>
      <c r="F96" s="123"/>
      <c r="G96" s="123"/>
      <c r="H96" s="123"/>
      <c r="I96" s="124"/>
      <c r="J96" s="123" t="s">
        <v>85</v>
      </c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33">
        <f>ROUND(SUM(AG97:AG100),2)</f>
        <v>0</v>
      </c>
      <c r="AH96" s="124"/>
      <c r="AI96" s="124"/>
      <c r="AJ96" s="124"/>
      <c r="AK96" s="124"/>
      <c r="AL96" s="124"/>
      <c r="AM96" s="124"/>
      <c r="AN96" s="125">
        <f>SUM(AG96,AT96)</f>
        <v>0</v>
      </c>
      <c r="AO96" s="124"/>
      <c r="AP96" s="124"/>
      <c r="AQ96" s="126" t="s">
        <v>80</v>
      </c>
      <c r="AR96" s="127"/>
      <c r="AS96" s="128">
        <f>ROUND(SUM(AS97:AS100),2)</f>
        <v>0</v>
      </c>
      <c r="AT96" s="129">
        <f>ROUND(SUM(AV96:AW96),2)</f>
        <v>0</v>
      </c>
      <c r="AU96" s="130">
        <f>ROUND(SUM(AU97:AU100),5)</f>
        <v>0</v>
      </c>
      <c r="AV96" s="129">
        <f>ROUND(AZ96*L29,2)</f>
        <v>0</v>
      </c>
      <c r="AW96" s="129">
        <f>ROUND(BA96*L30,2)</f>
        <v>0</v>
      </c>
      <c r="AX96" s="129">
        <f>ROUND(BB96*L29,2)</f>
        <v>0</v>
      </c>
      <c r="AY96" s="129">
        <f>ROUND(BC96*L30,2)</f>
        <v>0</v>
      </c>
      <c r="AZ96" s="129">
        <f>ROUND(SUM(AZ97:AZ100),2)</f>
        <v>0</v>
      </c>
      <c r="BA96" s="129">
        <f>ROUND(SUM(BA97:BA100),2)</f>
        <v>0</v>
      </c>
      <c r="BB96" s="129">
        <f>ROUND(SUM(BB97:BB100),2)</f>
        <v>0</v>
      </c>
      <c r="BC96" s="129">
        <f>ROUND(SUM(BC97:BC100),2)</f>
        <v>0</v>
      </c>
      <c r="BD96" s="131">
        <f>ROUND(SUM(BD97:BD100),2)</f>
        <v>0</v>
      </c>
      <c r="BE96" s="7"/>
      <c r="BS96" s="132" t="s">
        <v>72</v>
      </c>
      <c r="BT96" s="132" t="s">
        <v>81</v>
      </c>
      <c r="BU96" s="132" t="s">
        <v>74</v>
      </c>
      <c r="BV96" s="132" t="s">
        <v>75</v>
      </c>
      <c r="BW96" s="132" t="s">
        <v>86</v>
      </c>
      <c r="BX96" s="132" t="s">
        <v>5</v>
      </c>
      <c r="CL96" s="132" t="s">
        <v>1</v>
      </c>
      <c r="CM96" s="132" t="s">
        <v>83</v>
      </c>
    </row>
    <row r="97" s="4" customFormat="1" ht="16.5" customHeight="1">
      <c r="A97" s="120" t="s">
        <v>77</v>
      </c>
      <c r="B97" s="71"/>
      <c r="C97" s="134"/>
      <c r="D97" s="134"/>
      <c r="E97" s="135" t="s">
        <v>78</v>
      </c>
      <c r="F97" s="135"/>
      <c r="G97" s="135"/>
      <c r="H97" s="135"/>
      <c r="I97" s="135"/>
      <c r="J97" s="134"/>
      <c r="K97" s="135" t="s">
        <v>87</v>
      </c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6">
        <f>'01 - Tabulka hliníkových ...'!J32</f>
        <v>0</v>
      </c>
      <c r="AH97" s="134"/>
      <c r="AI97" s="134"/>
      <c r="AJ97" s="134"/>
      <c r="AK97" s="134"/>
      <c r="AL97" s="134"/>
      <c r="AM97" s="134"/>
      <c r="AN97" s="136">
        <f>SUM(AG97,AT97)</f>
        <v>0</v>
      </c>
      <c r="AO97" s="134"/>
      <c r="AP97" s="134"/>
      <c r="AQ97" s="137" t="s">
        <v>88</v>
      </c>
      <c r="AR97" s="73"/>
      <c r="AS97" s="138">
        <v>0</v>
      </c>
      <c r="AT97" s="139">
        <f>ROUND(SUM(AV97:AW97),2)</f>
        <v>0</v>
      </c>
      <c r="AU97" s="140">
        <f>'01 - Tabulka hliníkových ...'!P121</f>
        <v>0</v>
      </c>
      <c r="AV97" s="139">
        <f>'01 - Tabulka hliníkových ...'!J35</f>
        <v>0</v>
      </c>
      <c r="AW97" s="139">
        <f>'01 - Tabulka hliníkových ...'!J36</f>
        <v>0</v>
      </c>
      <c r="AX97" s="139">
        <f>'01 - Tabulka hliníkových ...'!J37</f>
        <v>0</v>
      </c>
      <c r="AY97" s="139">
        <f>'01 - Tabulka hliníkových ...'!J38</f>
        <v>0</v>
      </c>
      <c r="AZ97" s="139">
        <f>'01 - Tabulka hliníkových ...'!F35</f>
        <v>0</v>
      </c>
      <c r="BA97" s="139">
        <f>'01 - Tabulka hliníkových ...'!F36</f>
        <v>0</v>
      </c>
      <c r="BB97" s="139">
        <f>'01 - Tabulka hliníkových ...'!F37</f>
        <v>0</v>
      </c>
      <c r="BC97" s="139">
        <f>'01 - Tabulka hliníkových ...'!F38</f>
        <v>0</v>
      </c>
      <c r="BD97" s="141">
        <f>'01 - Tabulka hliníkových ...'!F39</f>
        <v>0</v>
      </c>
      <c r="BE97" s="4"/>
      <c r="BT97" s="142" t="s">
        <v>83</v>
      </c>
      <c r="BV97" s="142" t="s">
        <v>75</v>
      </c>
      <c r="BW97" s="142" t="s">
        <v>89</v>
      </c>
      <c r="BX97" s="142" t="s">
        <v>86</v>
      </c>
      <c r="CL97" s="142" t="s">
        <v>1</v>
      </c>
    </row>
    <row r="98" s="4" customFormat="1" ht="16.5" customHeight="1">
      <c r="A98" s="120" t="s">
        <v>77</v>
      </c>
      <c r="B98" s="71"/>
      <c r="C98" s="134"/>
      <c r="D98" s="134"/>
      <c r="E98" s="135" t="s">
        <v>84</v>
      </c>
      <c r="F98" s="135"/>
      <c r="G98" s="135"/>
      <c r="H98" s="135"/>
      <c r="I98" s="135"/>
      <c r="J98" s="134"/>
      <c r="K98" s="135" t="s">
        <v>90</v>
      </c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6">
        <f>'02 - Tabulka vnitřních dveří'!J32</f>
        <v>0</v>
      </c>
      <c r="AH98" s="134"/>
      <c r="AI98" s="134"/>
      <c r="AJ98" s="134"/>
      <c r="AK98" s="134"/>
      <c r="AL98" s="134"/>
      <c r="AM98" s="134"/>
      <c r="AN98" s="136">
        <f>SUM(AG98,AT98)</f>
        <v>0</v>
      </c>
      <c r="AO98" s="134"/>
      <c r="AP98" s="134"/>
      <c r="AQ98" s="137" t="s">
        <v>88</v>
      </c>
      <c r="AR98" s="73"/>
      <c r="AS98" s="138">
        <v>0</v>
      </c>
      <c r="AT98" s="139">
        <f>ROUND(SUM(AV98:AW98),2)</f>
        <v>0</v>
      </c>
      <c r="AU98" s="140">
        <f>'02 - Tabulka vnitřních dveří'!P121</f>
        <v>0</v>
      </c>
      <c r="AV98" s="139">
        <f>'02 - Tabulka vnitřních dveří'!J35</f>
        <v>0</v>
      </c>
      <c r="AW98" s="139">
        <f>'02 - Tabulka vnitřních dveří'!J36</f>
        <v>0</v>
      </c>
      <c r="AX98" s="139">
        <f>'02 - Tabulka vnitřních dveří'!J37</f>
        <v>0</v>
      </c>
      <c r="AY98" s="139">
        <f>'02 - Tabulka vnitřních dveří'!J38</f>
        <v>0</v>
      </c>
      <c r="AZ98" s="139">
        <f>'02 - Tabulka vnitřních dveří'!F35</f>
        <v>0</v>
      </c>
      <c r="BA98" s="139">
        <f>'02 - Tabulka vnitřních dveří'!F36</f>
        <v>0</v>
      </c>
      <c r="BB98" s="139">
        <f>'02 - Tabulka vnitřních dveří'!F37</f>
        <v>0</v>
      </c>
      <c r="BC98" s="139">
        <f>'02 - Tabulka vnitřních dveří'!F38</f>
        <v>0</v>
      </c>
      <c r="BD98" s="141">
        <f>'02 - Tabulka vnitřních dveří'!F39</f>
        <v>0</v>
      </c>
      <c r="BE98" s="4"/>
      <c r="BT98" s="142" t="s">
        <v>83</v>
      </c>
      <c r="BV98" s="142" t="s">
        <v>75</v>
      </c>
      <c r="BW98" s="142" t="s">
        <v>91</v>
      </c>
      <c r="BX98" s="142" t="s">
        <v>86</v>
      </c>
      <c r="CL98" s="142" t="s">
        <v>1</v>
      </c>
    </row>
    <row r="99" s="4" customFormat="1" ht="16.5" customHeight="1">
      <c r="A99" s="120" t="s">
        <v>77</v>
      </c>
      <c r="B99" s="71"/>
      <c r="C99" s="134"/>
      <c r="D99" s="134"/>
      <c r="E99" s="135" t="s">
        <v>92</v>
      </c>
      <c r="F99" s="135"/>
      <c r="G99" s="135"/>
      <c r="H99" s="135"/>
      <c r="I99" s="135"/>
      <c r="J99" s="134"/>
      <c r="K99" s="135" t="s">
        <v>93</v>
      </c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6">
        <f>'03 - Tabulka zámečnických...'!J32</f>
        <v>0</v>
      </c>
      <c r="AH99" s="134"/>
      <c r="AI99" s="134"/>
      <c r="AJ99" s="134"/>
      <c r="AK99" s="134"/>
      <c r="AL99" s="134"/>
      <c r="AM99" s="134"/>
      <c r="AN99" s="136">
        <f>SUM(AG99,AT99)</f>
        <v>0</v>
      </c>
      <c r="AO99" s="134"/>
      <c r="AP99" s="134"/>
      <c r="AQ99" s="137" t="s">
        <v>88</v>
      </c>
      <c r="AR99" s="73"/>
      <c r="AS99" s="138">
        <v>0</v>
      </c>
      <c r="AT99" s="139">
        <f>ROUND(SUM(AV99:AW99),2)</f>
        <v>0</v>
      </c>
      <c r="AU99" s="140">
        <f>'03 - Tabulka zámečnických...'!P121</f>
        <v>0</v>
      </c>
      <c r="AV99" s="139">
        <f>'03 - Tabulka zámečnických...'!J35</f>
        <v>0</v>
      </c>
      <c r="AW99" s="139">
        <f>'03 - Tabulka zámečnických...'!J36</f>
        <v>0</v>
      </c>
      <c r="AX99" s="139">
        <f>'03 - Tabulka zámečnických...'!J37</f>
        <v>0</v>
      </c>
      <c r="AY99" s="139">
        <f>'03 - Tabulka zámečnických...'!J38</f>
        <v>0</v>
      </c>
      <c r="AZ99" s="139">
        <f>'03 - Tabulka zámečnických...'!F35</f>
        <v>0</v>
      </c>
      <c r="BA99" s="139">
        <f>'03 - Tabulka zámečnických...'!F36</f>
        <v>0</v>
      </c>
      <c r="BB99" s="139">
        <f>'03 - Tabulka zámečnických...'!F37</f>
        <v>0</v>
      </c>
      <c r="BC99" s="139">
        <f>'03 - Tabulka zámečnických...'!F38</f>
        <v>0</v>
      </c>
      <c r="BD99" s="141">
        <f>'03 - Tabulka zámečnických...'!F39</f>
        <v>0</v>
      </c>
      <c r="BE99" s="4"/>
      <c r="BT99" s="142" t="s">
        <v>83</v>
      </c>
      <c r="BV99" s="142" t="s">
        <v>75</v>
      </c>
      <c r="BW99" s="142" t="s">
        <v>94</v>
      </c>
      <c r="BX99" s="142" t="s">
        <v>86</v>
      </c>
      <c r="CL99" s="142" t="s">
        <v>1</v>
      </c>
    </row>
    <row r="100" s="4" customFormat="1" ht="16.5" customHeight="1">
      <c r="A100" s="120" t="s">
        <v>77</v>
      </c>
      <c r="B100" s="71"/>
      <c r="C100" s="134"/>
      <c r="D100" s="134"/>
      <c r="E100" s="135" t="s">
        <v>95</v>
      </c>
      <c r="F100" s="135"/>
      <c r="G100" s="135"/>
      <c r="H100" s="135"/>
      <c r="I100" s="135"/>
      <c r="J100" s="134"/>
      <c r="K100" s="135" t="s">
        <v>96</v>
      </c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6">
        <f>'04 - Tabulka interiérovýc...'!J32</f>
        <v>0</v>
      </c>
      <c r="AH100" s="134"/>
      <c r="AI100" s="134"/>
      <c r="AJ100" s="134"/>
      <c r="AK100" s="134"/>
      <c r="AL100" s="134"/>
      <c r="AM100" s="134"/>
      <c r="AN100" s="136">
        <f>SUM(AG100,AT100)</f>
        <v>0</v>
      </c>
      <c r="AO100" s="134"/>
      <c r="AP100" s="134"/>
      <c r="AQ100" s="137" t="s">
        <v>88</v>
      </c>
      <c r="AR100" s="73"/>
      <c r="AS100" s="138">
        <v>0</v>
      </c>
      <c r="AT100" s="139">
        <f>ROUND(SUM(AV100:AW100),2)</f>
        <v>0</v>
      </c>
      <c r="AU100" s="140">
        <f>'04 - Tabulka interiérovýc...'!P121</f>
        <v>0</v>
      </c>
      <c r="AV100" s="139">
        <f>'04 - Tabulka interiérovýc...'!J35</f>
        <v>0</v>
      </c>
      <c r="AW100" s="139">
        <f>'04 - Tabulka interiérovýc...'!J36</f>
        <v>0</v>
      </c>
      <c r="AX100" s="139">
        <f>'04 - Tabulka interiérovýc...'!J37</f>
        <v>0</v>
      </c>
      <c r="AY100" s="139">
        <f>'04 - Tabulka interiérovýc...'!J38</f>
        <v>0</v>
      </c>
      <c r="AZ100" s="139">
        <f>'04 - Tabulka interiérovýc...'!F35</f>
        <v>0</v>
      </c>
      <c r="BA100" s="139">
        <f>'04 - Tabulka interiérovýc...'!F36</f>
        <v>0</v>
      </c>
      <c r="BB100" s="139">
        <f>'04 - Tabulka interiérovýc...'!F37</f>
        <v>0</v>
      </c>
      <c r="BC100" s="139">
        <f>'04 - Tabulka interiérovýc...'!F38</f>
        <v>0</v>
      </c>
      <c r="BD100" s="141">
        <f>'04 - Tabulka interiérovýc...'!F39</f>
        <v>0</v>
      </c>
      <c r="BE100" s="4"/>
      <c r="BT100" s="142" t="s">
        <v>83</v>
      </c>
      <c r="BV100" s="142" t="s">
        <v>75</v>
      </c>
      <c r="BW100" s="142" t="s">
        <v>97</v>
      </c>
      <c r="BX100" s="142" t="s">
        <v>86</v>
      </c>
      <c r="CL100" s="142" t="s">
        <v>1</v>
      </c>
    </row>
    <row r="101" s="7" customFormat="1" ht="16.5" customHeight="1">
      <c r="A101" s="7"/>
      <c r="B101" s="121"/>
      <c r="C101" s="122"/>
      <c r="D101" s="123" t="s">
        <v>92</v>
      </c>
      <c r="E101" s="123"/>
      <c r="F101" s="123"/>
      <c r="G101" s="123"/>
      <c r="H101" s="123"/>
      <c r="I101" s="124"/>
      <c r="J101" s="123" t="s">
        <v>98</v>
      </c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33">
        <f>ROUND(SUM(AG102:AG105),2)</f>
        <v>0</v>
      </c>
      <c r="AH101" s="124"/>
      <c r="AI101" s="124"/>
      <c r="AJ101" s="124"/>
      <c r="AK101" s="124"/>
      <c r="AL101" s="124"/>
      <c r="AM101" s="124"/>
      <c r="AN101" s="125">
        <f>SUM(AG101,AT101)</f>
        <v>0</v>
      </c>
      <c r="AO101" s="124"/>
      <c r="AP101" s="124"/>
      <c r="AQ101" s="126" t="s">
        <v>80</v>
      </c>
      <c r="AR101" s="127"/>
      <c r="AS101" s="128">
        <f>ROUND(SUM(AS102:AS105),2)</f>
        <v>0</v>
      </c>
      <c r="AT101" s="129">
        <f>ROUND(SUM(AV101:AW101),2)</f>
        <v>0</v>
      </c>
      <c r="AU101" s="130">
        <f>ROUND(SUM(AU102:AU105),5)</f>
        <v>0</v>
      </c>
      <c r="AV101" s="129">
        <f>ROUND(AZ101*L29,2)</f>
        <v>0</v>
      </c>
      <c r="AW101" s="129">
        <f>ROUND(BA101*L30,2)</f>
        <v>0</v>
      </c>
      <c r="AX101" s="129">
        <f>ROUND(BB101*L29,2)</f>
        <v>0</v>
      </c>
      <c r="AY101" s="129">
        <f>ROUND(BC101*L30,2)</f>
        <v>0</v>
      </c>
      <c r="AZ101" s="129">
        <f>ROUND(SUM(AZ102:AZ105),2)</f>
        <v>0</v>
      </c>
      <c r="BA101" s="129">
        <f>ROUND(SUM(BA102:BA105),2)</f>
        <v>0</v>
      </c>
      <c r="BB101" s="129">
        <f>ROUND(SUM(BB102:BB105),2)</f>
        <v>0</v>
      </c>
      <c r="BC101" s="129">
        <f>ROUND(SUM(BC102:BC105),2)</f>
        <v>0</v>
      </c>
      <c r="BD101" s="131">
        <f>ROUND(SUM(BD102:BD105),2)</f>
        <v>0</v>
      </c>
      <c r="BE101" s="7"/>
      <c r="BS101" s="132" t="s">
        <v>72</v>
      </c>
      <c r="BT101" s="132" t="s">
        <v>81</v>
      </c>
      <c r="BU101" s="132" t="s">
        <v>74</v>
      </c>
      <c r="BV101" s="132" t="s">
        <v>75</v>
      </c>
      <c r="BW101" s="132" t="s">
        <v>99</v>
      </c>
      <c r="BX101" s="132" t="s">
        <v>5</v>
      </c>
      <c r="CL101" s="132" t="s">
        <v>1</v>
      </c>
      <c r="CM101" s="132" t="s">
        <v>83</v>
      </c>
    </row>
    <row r="102" s="4" customFormat="1" ht="16.5" customHeight="1">
      <c r="A102" s="120" t="s">
        <v>77</v>
      </c>
      <c r="B102" s="71"/>
      <c r="C102" s="134"/>
      <c r="D102" s="134"/>
      <c r="E102" s="135" t="s">
        <v>78</v>
      </c>
      <c r="F102" s="135"/>
      <c r="G102" s="135"/>
      <c r="H102" s="135"/>
      <c r="I102" s="135"/>
      <c r="J102" s="134"/>
      <c r="K102" s="135" t="s">
        <v>100</v>
      </c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6">
        <f>'01 - ZTI'!J32</f>
        <v>0</v>
      </c>
      <c r="AH102" s="134"/>
      <c r="AI102" s="134"/>
      <c r="AJ102" s="134"/>
      <c r="AK102" s="134"/>
      <c r="AL102" s="134"/>
      <c r="AM102" s="134"/>
      <c r="AN102" s="136">
        <f>SUM(AG102,AT102)</f>
        <v>0</v>
      </c>
      <c r="AO102" s="134"/>
      <c r="AP102" s="134"/>
      <c r="AQ102" s="137" t="s">
        <v>88</v>
      </c>
      <c r="AR102" s="73"/>
      <c r="AS102" s="138">
        <v>0</v>
      </c>
      <c r="AT102" s="139">
        <f>ROUND(SUM(AV102:AW102),2)</f>
        <v>0</v>
      </c>
      <c r="AU102" s="140">
        <f>'01 - ZTI'!P132</f>
        <v>0</v>
      </c>
      <c r="AV102" s="139">
        <f>'01 - ZTI'!J35</f>
        <v>0</v>
      </c>
      <c r="AW102" s="139">
        <f>'01 - ZTI'!J36</f>
        <v>0</v>
      </c>
      <c r="AX102" s="139">
        <f>'01 - ZTI'!J37</f>
        <v>0</v>
      </c>
      <c r="AY102" s="139">
        <f>'01 - ZTI'!J38</f>
        <v>0</v>
      </c>
      <c r="AZ102" s="139">
        <f>'01 - ZTI'!F35</f>
        <v>0</v>
      </c>
      <c r="BA102" s="139">
        <f>'01 - ZTI'!F36</f>
        <v>0</v>
      </c>
      <c r="BB102" s="139">
        <f>'01 - ZTI'!F37</f>
        <v>0</v>
      </c>
      <c r="BC102" s="139">
        <f>'01 - ZTI'!F38</f>
        <v>0</v>
      </c>
      <c r="BD102" s="141">
        <f>'01 - ZTI'!F39</f>
        <v>0</v>
      </c>
      <c r="BE102" s="4"/>
      <c r="BT102" s="142" t="s">
        <v>83</v>
      </c>
      <c r="BV102" s="142" t="s">
        <v>75</v>
      </c>
      <c r="BW102" s="142" t="s">
        <v>101</v>
      </c>
      <c r="BX102" s="142" t="s">
        <v>99</v>
      </c>
      <c r="CL102" s="142" t="s">
        <v>1</v>
      </c>
    </row>
    <row r="103" s="4" customFormat="1" ht="16.5" customHeight="1">
      <c r="A103" s="120" t="s">
        <v>77</v>
      </c>
      <c r="B103" s="71"/>
      <c r="C103" s="134"/>
      <c r="D103" s="134"/>
      <c r="E103" s="135" t="s">
        <v>84</v>
      </c>
      <c r="F103" s="135"/>
      <c r="G103" s="135"/>
      <c r="H103" s="135"/>
      <c r="I103" s="135"/>
      <c r="J103" s="134"/>
      <c r="K103" s="135" t="s">
        <v>102</v>
      </c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6">
        <f>'02 - Vytápění'!J32</f>
        <v>0</v>
      </c>
      <c r="AH103" s="134"/>
      <c r="AI103" s="134"/>
      <c r="AJ103" s="134"/>
      <c r="AK103" s="134"/>
      <c r="AL103" s="134"/>
      <c r="AM103" s="134"/>
      <c r="AN103" s="136">
        <f>SUM(AG103,AT103)</f>
        <v>0</v>
      </c>
      <c r="AO103" s="134"/>
      <c r="AP103" s="134"/>
      <c r="AQ103" s="137" t="s">
        <v>88</v>
      </c>
      <c r="AR103" s="73"/>
      <c r="AS103" s="138">
        <v>0</v>
      </c>
      <c r="AT103" s="139">
        <f>ROUND(SUM(AV103:AW103),2)</f>
        <v>0</v>
      </c>
      <c r="AU103" s="140">
        <f>'02 - Vytápění'!P127</f>
        <v>0</v>
      </c>
      <c r="AV103" s="139">
        <f>'02 - Vytápění'!J35</f>
        <v>0</v>
      </c>
      <c r="AW103" s="139">
        <f>'02 - Vytápění'!J36</f>
        <v>0</v>
      </c>
      <c r="AX103" s="139">
        <f>'02 - Vytápění'!J37</f>
        <v>0</v>
      </c>
      <c r="AY103" s="139">
        <f>'02 - Vytápění'!J38</f>
        <v>0</v>
      </c>
      <c r="AZ103" s="139">
        <f>'02 - Vytápění'!F35</f>
        <v>0</v>
      </c>
      <c r="BA103" s="139">
        <f>'02 - Vytápění'!F36</f>
        <v>0</v>
      </c>
      <c r="BB103" s="139">
        <f>'02 - Vytápění'!F37</f>
        <v>0</v>
      </c>
      <c r="BC103" s="139">
        <f>'02 - Vytápění'!F38</f>
        <v>0</v>
      </c>
      <c r="BD103" s="141">
        <f>'02 - Vytápění'!F39</f>
        <v>0</v>
      </c>
      <c r="BE103" s="4"/>
      <c r="BT103" s="142" t="s">
        <v>83</v>
      </c>
      <c r="BV103" s="142" t="s">
        <v>75</v>
      </c>
      <c r="BW103" s="142" t="s">
        <v>103</v>
      </c>
      <c r="BX103" s="142" t="s">
        <v>99</v>
      </c>
      <c r="CL103" s="142" t="s">
        <v>1</v>
      </c>
    </row>
    <row r="104" s="4" customFormat="1" ht="16.5" customHeight="1">
      <c r="A104" s="120" t="s">
        <v>77</v>
      </c>
      <c r="B104" s="71"/>
      <c r="C104" s="134"/>
      <c r="D104" s="134"/>
      <c r="E104" s="135" t="s">
        <v>92</v>
      </c>
      <c r="F104" s="135"/>
      <c r="G104" s="135"/>
      <c r="H104" s="135"/>
      <c r="I104" s="135"/>
      <c r="J104" s="134"/>
      <c r="K104" s="135" t="s">
        <v>104</v>
      </c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6">
        <f>'03 - Elektro'!J32</f>
        <v>0</v>
      </c>
      <c r="AH104" s="134"/>
      <c r="AI104" s="134"/>
      <c r="AJ104" s="134"/>
      <c r="AK104" s="134"/>
      <c r="AL104" s="134"/>
      <c r="AM104" s="134"/>
      <c r="AN104" s="136">
        <f>SUM(AG104,AT104)</f>
        <v>0</v>
      </c>
      <c r="AO104" s="134"/>
      <c r="AP104" s="134"/>
      <c r="AQ104" s="137" t="s">
        <v>88</v>
      </c>
      <c r="AR104" s="73"/>
      <c r="AS104" s="138">
        <v>0</v>
      </c>
      <c r="AT104" s="139">
        <f>ROUND(SUM(AV104:AW104),2)</f>
        <v>0</v>
      </c>
      <c r="AU104" s="140">
        <f>'03 - Elektro'!P126</f>
        <v>0</v>
      </c>
      <c r="AV104" s="139">
        <f>'03 - Elektro'!J35</f>
        <v>0</v>
      </c>
      <c r="AW104" s="139">
        <f>'03 - Elektro'!J36</f>
        <v>0</v>
      </c>
      <c r="AX104" s="139">
        <f>'03 - Elektro'!J37</f>
        <v>0</v>
      </c>
      <c r="AY104" s="139">
        <f>'03 - Elektro'!J38</f>
        <v>0</v>
      </c>
      <c r="AZ104" s="139">
        <f>'03 - Elektro'!F35</f>
        <v>0</v>
      </c>
      <c r="BA104" s="139">
        <f>'03 - Elektro'!F36</f>
        <v>0</v>
      </c>
      <c r="BB104" s="139">
        <f>'03 - Elektro'!F37</f>
        <v>0</v>
      </c>
      <c r="BC104" s="139">
        <f>'03 - Elektro'!F38</f>
        <v>0</v>
      </c>
      <c r="BD104" s="141">
        <f>'03 - Elektro'!F39</f>
        <v>0</v>
      </c>
      <c r="BE104" s="4"/>
      <c r="BT104" s="142" t="s">
        <v>83</v>
      </c>
      <c r="BV104" s="142" t="s">
        <v>75</v>
      </c>
      <c r="BW104" s="142" t="s">
        <v>105</v>
      </c>
      <c r="BX104" s="142" t="s">
        <v>99</v>
      </c>
      <c r="CL104" s="142" t="s">
        <v>1</v>
      </c>
    </row>
    <row r="105" s="4" customFormat="1" ht="16.5" customHeight="1">
      <c r="A105" s="120" t="s">
        <v>77</v>
      </c>
      <c r="B105" s="71"/>
      <c r="C105" s="134"/>
      <c r="D105" s="134"/>
      <c r="E105" s="135" t="s">
        <v>95</v>
      </c>
      <c r="F105" s="135"/>
      <c r="G105" s="135"/>
      <c r="H105" s="135"/>
      <c r="I105" s="135"/>
      <c r="J105" s="134"/>
      <c r="K105" s="135" t="s">
        <v>106</v>
      </c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6">
        <f>'04 - Vzduchotechnika'!J32</f>
        <v>0</v>
      </c>
      <c r="AH105" s="134"/>
      <c r="AI105" s="134"/>
      <c r="AJ105" s="134"/>
      <c r="AK105" s="134"/>
      <c r="AL105" s="134"/>
      <c r="AM105" s="134"/>
      <c r="AN105" s="136">
        <f>SUM(AG105,AT105)</f>
        <v>0</v>
      </c>
      <c r="AO105" s="134"/>
      <c r="AP105" s="134"/>
      <c r="AQ105" s="137" t="s">
        <v>88</v>
      </c>
      <c r="AR105" s="73"/>
      <c r="AS105" s="138">
        <v>0</v>
      </c>
      <c r="AT105" s="139">
        <f>ROUND(SUM(AV105:AW105),2)</f>
        <v>0</v>
      </c>
      <c r="AU105" s="140">
        <f>'04 - Vzduchotechnika'!P121</f>
        <v>0</v>
      </c>
      <c r="AV105" s="139">
        <f>'04 - Vzduchotechnika'!J35</f>
        <v>0</v>
      </c>
      <c r="AW105" s="139">
        <f>'04 - Vzduchotechnika'!J36</f>
        <v>0</v>
      </c>
      <c r="AX105" s="139">
        <f>'04 - Vzduchotechnika'!J37</f>
        <v>0</v>
      </c>
      <c r="AY105" s="139">
        <f>'04 - Vzduchotechnika'!J38</f>
        <v>0</v>
      </c>
      <c r="AZ105" s="139">
        <f>'04 - Vzduchotechnika'!F35</f>
        <v>0</v>
      </c>
      <c r="BA105" s="139">
        <f>'04 - Vzduchotechnika'!F36</f>
        <v>0</v>
      </c>
      <c r="BB105" s="139">
        <f>'04 - Vzduchotechnika'!F37</f>
        <v>0</v>
      </c>
      <c r="BC105" s="139">
        <f>'04 - Vzduchotechnika'!F38</f>
        <v>0</v>
      </c>
      <c r="BD105" s="141">
        <f>'04 - Vzduchotechnika'!F39</f>
        <v>0</v>
      </c>
      <c r="BE105" s="4"/>
      <c r="BT105" s="142" t="s">
        <v>83</v>
      </c>
      <c r="BV105" s="142" t="s">
        <v>75</v>
      </c>
      <c r="BW105" s="142" t="s">
        <v>107</v>
      </c>
      <c r="BX105" s="142" t="s">
        <v>99</v>
      </c>
      <c r="CL105" s="142" t="s">
        <v>1</v>
      </c>
    </row>
    <row r="106" s="7" customFormat="1" ht="16.5" customHeight="1">
      <c r="A106" s="120" t="s">
        <v>77</v>
      </c>
      <c r="B106" s="121"/>
      <c r="C106" s="122"/>
      <c r="D106" s="123" t="s">
        <v>108</v>
      </c>
      <c r="E106" s="123"/>
      <c r="F106" s="123"/>
      <c r="G106" s="123"/>
      <c r="H106" s="123"/>
      <c r="I106" s="124"/>
      <c r="J106" s="123" t="s">
        <v>109</v>
      </c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5">
        <f>'VRN - Vedlejší rozpočtové...'!J30</f>
        <v>0</v>
      </c>
      <c r="AH106" s="124"/>
      <c r="AI106" s="124"/>
      <c r="AJ106" s="124"/>
      <c r="AK106" s="124"/>
      <c r="AL106" s="124"/>
      <c r="AM106" s="124"/>
      <c r="AN106" s="125">
        <f>SUM(AG106,AT106)</f>
        <v>0</v>
      </c>
      <c r="AO106" s="124"/>
      <c r="AP106" s="124"/>
      <c r="AQ106" s="126" t="s">
        <v>80</v>
      </c>
      <c r="AR106" s="127"/>
      <c r="AS106" s="143">
        <v>0</v>
      </c>
      <c r="AT106" s="144">
        <f>ROUND(SUM(AV106:AW106),2)</f>
        <v>0</v>
      </c>
      <c r="AU106" s="145">
        <f>'VRN - Vedlejší rozpočtové...'!P118</f>
        <v>0</v>
      </c>
      <c r="AV106" s="144">
        <f>'VRN - Vedlejší rozpočtové...'!J33</f>
        <v>0</v>
      </c>
      <c r="AW106" s="144">
        <f>'VRN - Vedlejší rozpočtové...'!J34</f>
        <v>0</v>
      </c>
      <c r="AX106" s="144">
        <f>'VRN - Vedlejší rozpočtové...'!J35</f>
        <v>0</v>
      </c>
      <c r="AY106" s="144">
        <f>'VRN - Vedlejší rozpočtové...'!J36</f>
        <v>0</v>
      </c>
      <c r="AZ106" s="144">
        <f>'VRN - Vedlejší rozpočtové...'!F33</f>
        <v>0</v>
      </c>
      <c r="BA106" s="144">
        <f>'VRN - Vedlejší rozpočtové...'!F34</f>
        <v>0</v>
      </c>
      <c r="BB106" s="144">
        <f>'VRN - Vedlejší rozpočtové...'!F35</f>
        <v>0</v>
      </c>
      <c r="BC106" s="144">
        <f>'VRN - Vedlejší rozpočtové...'!F36</f>
        <v>0</v>
      </c>
      <c r="BD106" s="146">
        <f>'VRN - Vedlejší rozpočtové...'!F37</f>
        <v>0</v>
      </c>
      <c r="BE106" s="7"/>
      <c r="BT106" s="132" t="s">
        <v>81</v>
      </c>
      <c r="BV106" s="132" t="s">
        <v>75</v>
      </c>
      <c r="BW106" s="132" t="s">
        <v>110</v>
      </c>
      <c r="BX106" s="132" t="s">
        <v>5</v>
      </c>
      <c r="CL106" s="132" t="s">
        <v>1</v>
      </c>
      <c r="CM106" s="132" t="s">
        <v>83</v>
      </c>
    </row>
    <row r="107" s="2" customFormat="1" ht="30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5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</row>
    <row r="108" s="2" customFormat="1" ht="6.96" customHeight="1">
      <c r="A108" s="39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45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</row>
  </sheetData>
  <sheetProtection sheet="1" formatColumns="0" formatRows="0" objects="1" scenarios="1" spinCount="100000" saltValue="zyGEEqzOkiE9Y3jDaRpKldS7xS1j9NBMGaHzl5xeKTENM4BKzg8Zfi0PQf2urzw2MY8f50k7zcNzAaMDr3Bm1A==" hashValue="g8lJgQHwQOTo5s8qFXKaQwafhq8nD6vVQjNPFWDZo/FAS9eSwXAKC0VOj2/Etlou23bmLTE4XUfYQ3hTIk8BUQ==" algorithmName="SHA-512" password="CC35"/>
  <mergeCells count="86">
    <mergeCell ref="C92:G92"/>
    <mergeCell ref="D96:H96"/>
    <mergeCell ref="D95:H95"/>
    <mergeCell ref="D101:H101"/>
    <mergeCell ref="E104:I104"/>
    <mergeCell ref="E98:I98"/>
    <mergeCell ref="E99:I99"/>
    <mergeCell ref="E97:I97"/>
    <mergeCell ref="E100:I100"/>
    <mergeCell ref="E102:I102"/>
    <mergeCell ref="E103:I103"/>
    <mergeCell ref="I92:AF92"/>
    <mergeCell ref="J101:AF101"/>
    <mergeCell ref="J95:AF95"/>
    <mergeCell ref="J96:AF96"/>
    <mergeCell ref="K100:AF100"/>
    <mergeCell ref="K99:AF99"/>
    <mergeCell ref="K102:AF102"/>
    <mergeCell ref="K104:AF104"/>
    <mergeCell ref="K98:AF98"/>
    <mergeCell ref="K103:AF103"/>
    <mergeCell ref="K97:AF97"/>
    <mergeCell ref="L85:AO85"/>
    <mergeCell ref="E105:I105"/>
    <mergeCell ref="K105:AF105"/>
    <mergeCell ref="D106:H106"/>
    <mergeCell ref="J106:AF106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97:AM97"/>
    <mergeCell ref="AG104:AM104"/>
    <mergeCell ref="AG103:AM103"/>
    <mergeCell ref="AG102:AM102"/>
    <mergeCell ref="AG92:AM92"/>
    <mergeCell ref="AG100:AM100"/>
    <mergeCell ref="AG101:AM101"/>
    <mergeCell ref="AG98:AM98"/>
    <mergeCell ref="AG99:AM99"/>
    <mergeCell ref="AG96:AM96"/>
    <mergeCell ref="AG95:AM95"/>
    <mergeCell ref="AM87:AN87"/>
    <mergeCell ref="AM89:AP89"/>
    <mergeCell ref="AM90:AP90"/>
    <mergeCell ref="AN92:AP92"/>
    <mergeCell ref="AN102:AP102"/>
    <mergeCell ref="AN97:AP97"/>
    <mergeCell ref="AN98:AP98"/>
    <mergeCell ref="AN101:AP101"/>
    <mergeCell ref="AN100:AP100"/>
    <mergeCell ref="AN103:AP103"/>
    <mergeCell ref="AN99:AP99"/>
    <mergeCell ref="AN104:AP104"/>
    <mergeCell ref="AN96:AP96"/>
    <mergeCell ref="AN95:AP95"/>
    <mergeCell ref="AS89:AT91"/>
    <mergeCell ref="AN105:AP105"/>
    <mergeCell ref="AG105:AM105"/>
    <mergeCell ref="AN106:AP106"/>
    <mergeCell ref="AG106:AM106"/>
    <mergeCell ref="AN94:AP94"/>
  </mergeCells>
  <hyperlinks>
    <hyperlink ref="A95" location="'01 - Architektonicko-stav...'!C2" display="/"/>
    <hyperlink ref="A97" location="'01 - Tabulka hliníkových ...'!C2" display="/"/>
    <hyperlink ref="A98" location="'02 - Tabulka vnitřních dveří'!C2" display="/"/>
    <hyperlink ref="A99" location="'03 - Tabulka zámečnických...'!C2" display="/"/>
    <hyperlink ref="A100" location="'04 - Tabulka interiérovýc...'!C2" display="/"/>
    <hyperlink ref="A102" location="'01 - ZTI'!C2" display="/"/>
    <hyperlink ref="A103" location="'02 - Vytápění'!C2" display="/"/>
    <hyperlink ref="A104" location="'03 - Elektro'!C2" display="/"/>
    <hyperlink ref="A105" location="'04 - Vzduchotechnika'!C2" display="/"/>
    <hyperlink ref="A106" location="'VRN - Vedlejší rozpočtové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107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83</v>
      </c>
    </row>
    <row r="4" s="1" customFormat="1" ht="24.96" customHeight="1">
      <c r="B4" s="21"/>
      <c r="D4" s="150" t="s">
        <v>115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Malé divadlo FX Šaldy</v>
      </c>
      <c r="F7" s="152"/>
      <c r="G7" s="152"/>
      <c r="H7" s="152"/>
      <c r="L7" s="21"/>
    </row>
    <row r="8" s="1" customFormat="1" ht="12" customHeight="1">
      <c r="B8" s="21"/>
      <c r="D8" s="152" t="s">
        <v>122</v>
      </c>
      <c r="L8" s="21"/>
    </row>
    <row r="9" s="2" customFormat="1" ht="16.5" customHeight="1">
      <c r="A9" s="39"/>
      <c r="B9" s="45"/>
      <c r="C9" s="39"/>
      <c r="D9" s="39"/>
      <c r="E9" s="153" t="s">
        <v>1173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1064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1819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23. 6. 2021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tr">
        <f>IF('Rekapitulace stavby'!AN10="","",'Rekapitulace stavby'!AN10)</f>
        <v/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tr">
        <f>IF('Rekapitulace stavby'!E11="","",'Rekapitulace stavby'!E11)</f>
        <v xml:space="preserve"> </v>
      </c>
      <c r="F17" s="39"/>
      <c r="G17" s="39"/>
      <c r="H17" s="39"/>
      <c r="I17" s="152" t="s">
        <v>26</v>
      </c>
      <c r="J17" s="142" t="str">
        <f>IF('Rekapitulace stavby'!AN11="","",'Rekapitulace stavby'!AN11)</f>
        <v/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27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26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29</v>
      </c>
      <c r="E22" s="39"/>
      <c r="F22" s="39"/>
      <c r="G22" s="39"/>
      <c r="H22" s="39"/>
      <c r="I22" s="152" t="s">
        <v>25</v>
      </c>
      <c r="J22" s="142" t="str">
        <f>IF('Rekapitulace stavby'!AN16="","",'Rekapitulace stavby'!AN16)</f>
        <v/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tr">
        <f>IF('Rekapitulace stavby'!E17="","",'Rekapitulace stavby'!E17)</f>
        <v xml:space="preserve"> </v>
      </c>
      <c r="F23" s="39"/>
      <c r="G23" s="39"/>
      <c r="H23" s="39"/>
      <c r="I23" s="152" t="s">
        <v>26</v>
      </c>
      <c r="J23" s="142" t="str">
        <f>IF('Rekapitulace stavby'!AN17="","",'Rekapitulace stavby'!AN17)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31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26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32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33</v>
      </c>
      <c r="E32" s="39"/>
      <c r="F32" s="39"/>
      <c r="G32" s="39"/>
      <c r="H32" s="39"/>
      <c r="I32" s="39"/>
      <c r="J32" s="162">
        <f>ROUND(J121,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35</v>
      </c>
      <c r="G34" s="39"/>
      <c r="H34" s="39"/>
      <c r="I34" s="163" t="s">
        <v>34</v>
      </c>
      <c r="J34" s="163" t="s">
        <v>36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37</v>
      </c>
      <c r="E35" s="152" t="s">
        <v>38</v>
      </c>
      <c r="F35" s="165">
        <f>ROUND((SUM(BE121:BE125)),  2)</f>
        <v>0</v>
      </c>
      <c r="G35" s="39"/>
      <c r="H35" s="39"/>
      <c r="I35" s="166">
        <v>0.20999999999999999</v>
      </c>
      <c r="J35" s="165">
        <f>ROUND(((SUM(BE121:BE125))*I35),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39</v>
      </c>
      <c r="F36" s="165">
        <f>ROUND((SUM(BF121:BF125)),  2)</f>
        <v>0</v>
      </c>
      <c r="G36" s="39"/>
      <c r="H36" s="39"/>
      <c r="I36" s="166">
        <v>0.14999999999999999</v>
      </c>
      <c r="J36" s="165">
        <f>ROUND(((SUM(BF121:BF125))*I36),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40</v>
      </c>
      <c r="F37" s="165">
        <f>ROUND((SUM(BG121:BG125)),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41</v>
      </c>
      <c r="F38" s="165">
        <f>ROUND((SUM(BH121:BH125)),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42</v>
      </c>
      <c r="F39" s="165">
        <f>ROUND((SUM(BI121:BI125)),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43</v>
      </c>
      <c r="E41" s="169"/>
      <c r="F41" s="169"/>
      <c r="G41" s="170" t="s">
        <v>44</v>
      </c>
      <c r="H41" s="171" t="s">
        <v>45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Malé divadlo FX Šaldy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1173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1064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04 - Vzduchotechnika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 xml:space="preserve"> </v>
      </c>
      <c r="G91" s="41"/>
      <c r="H91" s="41"/>
      <c r="I91" s="33" t="s">
        <v>22</v>
      </c>
      <c r="J91" s="80" t="str">
        <f>IF(J14="","",J14)</f>
        <v>23. 6. 2021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24</v>
      </c>
      <c r="D93" s="41"/>
      <c r="E93" s="41"/>
      <c r="F93" s="28" t="str">
        <f>E17</f>
        <v xml:space="preserve"> </v>
      </c>
      <c r="G93" s="41"/>
      <c r="H93" s="41"/>
      <c r="I93" s="33" t="s">
        <v>29</v>
      </c>
      <c r="J93" s="37" t="str">
        <f>E23</f>
        <v xml:space="preserve"> 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31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125</v>
      </c>
      <c r="D96" s="187"/>
      <c r="E96" s="187"/>
      <c r="F96" s="187"/>
      <c r="G96" s="187"/>
      <c r="H96" s="187"/>
      <c r="I96" s="187"/>
      <c r="J96" s="188" t="s">
        <v>126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127</v>
      </c>
      <c r="D98" s="41"/>
      <c r="E98" s="41"/>
      <c r="F98" s="41"/>
      <c r="G98" s="41"/>
      <c r="H98" s="41"/>
      <c r="I98" s="41"/>
      <c r="J98" s="111">
        <f>J121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128</v>
      </c>
    </row>
    <row r="99" s="9" customFormat="1" ht="24.96" customHeight="1">
      <c r="A99" s="9"/>
      <c r="B99" s="190"/>
      <c r="C99" s="191"/>
      <c r="D99" s="192" t="s">
        <v>1820</v>
      </c>
      <c r="E99" s="193"/>
      <c r="F99" s="193"/>
      <c r="G99" s="193"/>
      <c r="H99" s="193"/>
      <c r="I99" s="193"/>
      <c r="J99" s="194">
        <f>J122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67"/>
      <c r="C101" s="68"/>
      <c r="D101" s="68"/>
      <c r="E101" s="68"/>
      <c r="F101" s="68"/>
      <c r="G101" s="68"/>
      <c r="H101" s="68"/>
      <c r="I101" s="68"/>
      <c r="J101" s="68"/>
      <c r="K101" s="68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150</v>
      </c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16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85" t="str">
        <f>E7</f>
        <v>Malé divadlo FX Šaldy</v>
      </c>
      <c r="F109" s="33"/>
      <c r="G109" s="33"/>
      <c r="H109" s="33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1" customFormat="1" ht="12" customHeight="1">
      <c r="B110" s="22"/>
      <c r="C110" s="33" t="s">
        <v>122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="2" customFormat="1" ht="16.5" customHeight="1">
      <c r="A111" s="39"/>
      <c r="B111" s="40"/>
      <c r="C111" s="41"/>
      <c r="D111" s="41"/>
      <c r="E111" s="185" t="s">
        <v>1173</v>
      </c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1064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77" t="str">
        <f>E11</f>
        <v>04 - Vzduchotechnika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20</v>
      </c>
      <c r="D115" s="41"/>
      <c r="E115" s="41"/>
      <c r="F115" s="28" t="str">
        <f>F14</f>
        <v xml:space="preserve"> </v>
      </c>
      <c r="G115" s="41"/>
      <c r="H115" s="41"/>
      <c r="I115" s="33" t="s">
        <v>22</v>
      </c>
      <c r="J115" s="80" t="str">
        <f>IF(J14="","",J14)</f>
        <v>23. 6. 2021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24</v>
      </c>
      <c r="D117" s="41"/>
      <c r="E117" s="41"/>
      <c r="F117" s="28" t="str">
        <f>E17</f>
        <v xml:space="preserve"> </v>
      </c>
      <c r="G117" s="41"/>
      <c r="H117" s="41"/>
      <c r="I117" s="33" t="s">
        <v>29</v>
      </c>
      <c r="J117" s="37" t="str">
        <f>E23</f>
        <v xml:space="preserve"> 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27</v>
      </c>
      <c r="D118" s="41"/>
      <c r="E118" s="41"/>
      <c r="F118" s="28" t="str">
        <f>IF(E20="","",E20)</f>
        <v>Vyplň údaj</v>
      </c>
      <c r="G118" s="41"/>
      <c r="H118" s="41"/>
      <c r="I118" s="33" t="s">
        <v>31</v>
      </c>
      <c r="J118" s="37" t="str">
        <f>E26</f>
        <v xml:space="preserve"> 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0.32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1" customFormat="1" ht="29.28" customHeight="1">
      <c r="A120" s="201"/>
      <c r="B120" s="202"/>
      <c r="C120" s="203" t="s">
        <v>151</v>
      </c>
      <c r="D120" s="204" t="s">
        <v>58</v>
      </c>
      <c r="E120" s="204" t="s">
        <v>54</v>
      </c>
      <c r="F120" s="204" t="s">
        <v>55</v>
      </c>
      <c r="G120" s="204" t="s">
        <v>152</v>
      </c>
      <c r="H120" s="204" t="s">
        <v>153</v>
      </c>
      <c r="I120" s="204" t="s">
        <v>154</v>
      </c>
      <c r="J120" s="204" t="s">
        <v>126</v>
      </c>
      <c r="K120" s="205" t="s">
        <v>155</v>
      </c>
      <c r="L120" s="206"/>
      <c r="M120" s="101" t="s">
        <v>1</v>
      </c>
      <c r="N120" s="102" t="s">
        <v>37</v>
      </c>
      <c r="O120" s="102" t="s">
        <v>156</v>
      </c>
      <c r="P120" s="102" t="s">
        <v>157</v>
      </c>
      <c r="Q120" s="102" t="s">
        <v>158</v>
      </c>
      <c r="R120" s="102" t="s">
        <v>159</v>
      </c>
      <c r="S120" s="102" t="s">
        <v>160</v>
      </c>
      <c r="T120" s="103" t="s">
        <v>161</v>
      </c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</row>
    <row r="121" s="2" customFormat="1" ht="22.8" customHeight="1">
      <c r="A121" s="39"/>
      <c r="B121" s="40"/>
      <c r="C121" s="108" t="s">
        <v>162</v>
      </c>
      <c r="D121" s="41"/>
      <c r="E121" s="41"/>
      <c r="F121" s="41"/>
      <c r="G121" s="41"/>
      <c r="H121" s="41"/>
      <c r="I121" s="41"/>
      <c r="J121" s="207">
        <f>BK121</f>
        <v>0</v>
      </c>
      <c r="K121" s="41"/>
      <c r="L121" s="45"/>
      <c r="M121" s="104"/>
      <c r="N121" s="208"/>
      <c r="O121" s="105"/>
      <c r="P121" s="209">
        <f>P122</f>
        <v>0</v>
      </c>
      <c r="Q121" s="105"/>
      <c r="R121" s="209">
        <f>R122</f>
        <v>0</v>
      </c>
      <c r="S121" s="105"/>
      <c r="T121" s="210">
        <f>T122</f>
        <v>0.014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72</v>
      </c>
      <c r="AU121" s="18" t="s">
        <v>128</v>
      </c>
      <c r="BK121" s="211">
        <f>BK122</f>
        <v>0</v>
      </c>
    </row>
    <row r="122" s="12" customFormat="1" ht="25.92" customHeight="1">
      <c r="A122" s="12"/>
      <c r="B122" s="212"/>
      <c r="C122" s="213"/>
      <c r="D122" s="214" t="s">
        <v>72</v>
      </c>
      <c r="E122" s="215" t="s">
        <v>1821</v>
      </c>
      <c r="F122" s="215" t="s">
        <v>106</v>
      </c>
      <c r="G122" s="213"/>
      <c r="H122" s="213"/>
      <c r="I122" s="216"/>
      <c r="J122" s="217">
        <f>BK122</f>
        <v>0</v>
      </c>
      <c r="K122" s="213"/>
      <c r="L122" s="218"/>
      <c r="M122" s="219"/>
      <c r="N122" s="220"/>
      <c r="O122" s="220"/>
      <c r="P122" s="221">
        <f>SUM(P123:P125)</f>
        <v>0</v>
      </c>
      <c r="Q122" s="220"/>
      <c r="R122" s="221">
        <f>SUM(R123:R125)</f>
        <v>0</v>
      </c>
      <c r="S122" s="220"/>
      <c r="T122" s="222">
        <f>SUM(T123:T125)</f>
        <v>0.014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3" t="s">
        <v>83</v>
      </c>
      <c r="AT122" s="224" t="s">
        <v>72</v>
      </c>
      <c r="AU122" s="224" t="s">
        <v>73</v>
      </c>
      <c r="AY122" s="223" t="s">
        <v>165</v>
      </c>
      <c r="BK122" s="225">
        <f>SUM(BK123:BK125)</f>
        <v>0</v>
      </c>
    </row>
    <row r="123" s="2" customFormat="1" ht="16.5" customHeight="1">
      <c r="A123" s="39"/>
      <c r="B123" s="40"/>
      <c r="C123" s="228" t="s">
        <v>81</v>
      </c>
      <c r="D123" s="228" t="s">
        <v>167</v>
      </c>
      <c r="E123" s="229" t="s">
        <v>1822</v>
      </c>
      <c r="F123" s="230" t="s">
        <v>1823</v>
      </c>
      <c r="G123" s="231" t="s">
        <v>230</v>
      </c>
      <c r="H123" s="232">
        <v>5</v>
      </c>
      <c r="I123" s="233"/>
      <c r="J123" s="234">
        <f>ROUND(I123*H123,2)</f>
        <v>0</v>
      </c>
      <c r="K123" s="230" t="s">
        <v>1</v>
      </c>
      <c r="L123" s="45"/>
      <c r="M123" s="235" t="s">
        <v>1</v>
      </c>
      <c r="N123" s="236" t="s">
        <v>38</v>
      </c>
      <c r="O123" s="92"/>
      <c r="P123" s="237">
        <f>O123*H123</f>
        <v>0</v>
      </c>
      <c r="Q123" s="237">
        <v>0</v>
      </c>
      <c r="R123" s="237">
        <f>Q123*H123</f>
        <v>0</v>
      </c>
      <c r="S123" s="237">
        <v>0.002</v>
      </c>
      <c r="T123" s="238">
        <f>S123*H123</f>
        <v>0.01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39" t="s">
        <v>269</v>
      </c>
      <c r="AT123" s="239" t="s">
        <v>167</v>
      </c>
      <c r="AU123" s="239" t="s">
        <v>81</v>
      </c>
      <c r="AY123" s="18" t="s">
        <v>165</v>
      </c>
      <c r="BE123" s="240">
        <f>IF(N123="základní",J123,0)</f>
        <v>0</v>
      </c>
      <c r="BF123" s="240">
        <f>IF(N123="snížená",J123,0)</f>
        <v>0</v>
      </c>
      <c r="BG123" s="240">
        <f>IF(N123="zákl. přenesená",J123,0)</f>
        <v>0</v>
      </c>
      <c r="BH123" s="240">
        <f>IF(N123="sníž. přenesená",J123,0)</f>
        <v>0</v>
      </c>
      <c r="BI123" s="240">
        <f>IF(N123="nulová",J123,0)</f>
        <v>0</v>
      </c>
      <c r="BJ123" s="18" t="s">
        <v>81</v>
      </c>
      <c r="BK123" s="240">
        <f>ROUND(I123*H123,2)</f>
        <v>0</v>
      </c>
      <c r="BL123" s="18" t="s">
        <v>269</v>
      </c>
      <c r="BM123" s="239" t="s">
        <v>1824</v>
      </c>
    </row>
    <row r="124" s="2" customFormat="1" ht="16.5" customHeight="1">
      <c r="A124" s="39"/>
      <c r="B124" s="40"/>
      <c r="C124" s="228" t="s">
        <v>83</v>
      </c>
      <c r="D124" s="228" t="s">
        <v>167</v>
      </c>
      <c r="E124" s="229" t="s">
        <v>1825</v>
      </c>
      <c r="F124" s="230" t="s">
        <v>1826</v>
      </c>
      <c r="G124" s="231" t="s">
        <v>482</v>
      </c>
      <c r="H124" s="232">
        <v>1</v>
      </c>
      <c r="I124" s="233"/>
      <c r="J124" s="234">
        <f>ROUND(I124*H124,2)</f>
        <v>0</v>
      </c>
      <c r="K124" s="230" t="s">
        <v>1</v>
      </c>
      <c r="L124" s="45"/>
      <c r="M124" s="235" t="s">
        <v>1</v>
      </c>
      <c r="N124" s="236" t="s">
        <v>38</v>
      </c>
      <c r="O124" s="92"/>
      <c r="P124" s="237">
        <f>O124*H124</f>
        <v>0</v>
      </c>
      <c r="Q124" s="237">
        <v>0</v>
      </c>
      <c r="R124" s="237">
        <f>Q124*H124</f>
        <v>0</v>
      </c>
      <c r="S124" s="237">
        <v>0.002</v>
      </c>
      <c r="T124" s="238">
        <f>S124*H124</f>
        <v>0.002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9" t="s">
        <v>269</v>
      </c>
      <c r="AT124" s="239" t="s">
        <v>167</v>
      </c>
      <c r="AU124" s="239" t="s">
        <v>81</v>
      </c>
      <c r="AY124" s="18" t="s">
        <v>165</v>
      </c>
      <c r="BE124" s="240">
        <f>IF(N124="základní",J124,0)</f>
        <v>0</v>
      </c>
      <c r="BF124" s="240">
        <f>IF(N124="snížená",J124,0)</f>
        <v>0</v>
      </c>
      <c r="BG124" s="240">
        <f>IF(N124="zákl. přenesená",J124,0)</f>
        <v>0</v>
      </c>
      <c r="BH124" s="240">
        <f>IF(N124="sníž. přenesená",J124,0)</f>
        <v>0</v>
      </c>
      <c r="BI124" s="240">
        <f>IF(N124="nulová",J124,0)</f>
        <v>0</v>
      </c>
      <c r="BJ124" s="18" t="s">
        <v>81</v>
      </c>
      <c r="BK124" s="240">
        <f>ROUND(I124*H124,2)</f>
        <v>0</v>
      </c>
      <c r="BL124" s="18" t="s">
        <v>269</v>
      </c>
      <c r="BM124" s="239" t="s">
        <v>1827</v>
      </c>
    </row>
    <row r="125" s="2" customFormat="1" ht="16.5" customHeight="1">
      <c r="A125" s="39"/>
      <c r="B125" s="40"/>
      <c r="C125" s="228" t="s">
        <v>184</v>
      </c>
      <c r="D125" s="228" t="s">
        <v>167</v>
      </c>
      <c r="E125" s="229" t="s">
        <v>1828</v>
      </c>
      <c r="F125" s="230" t="s">
        <v>1829</v>
      </c>
      <c r="G125" s="231" t="s">
        <v>482</v>
      </c>
      <c r="H125" s="232">
        <v>1</v>
      </c>
      <c r="I125" s="233"/>
      <c r="J125" s="234">
        <f>ROUND(I125*H125,2)</f>
        <v>0</v>
      </c>
      <c r="K125" s="230" t="s">
        <v>1</v>
      </c>
      <c r="L125" s="45"/>
      <c r="M125" s="298" t="s">
        <v>1</v>
      </c>
      <c r="N125" s="299" t="s">
        <v>38</v>
      </c>
      <c r="O125" s="300"/>
      <c r="P125" s="301">
        <f>O125*H125</f>
        <v>0</v>
      </c>
      <c r="Q125" s="301">
        <v>0</v>
      </c>
      <c r="R125" s="301">
        <f>Q125*H125</f>
        <v>0</v>
      </c>
      <c r="S125" s="301">
        <v>0.002</v>
      </c>
      <c r="T125" s="302">
        <f>S125*H125</f>
        <v>0.002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269</v>
      </c>
      <c r="AT125" s="239" t="s">
        <v>167</v>
      </c>
      <c r="AU125" s="239" t="s">
        <v>81</v>
      </c>
      <c r="AY125" s="18" t="s">
        <v>165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81</v>
      </c>
      <c r="BK125" s="240">
        <f>ROUND(I125*H125,2)</f>
        <v>0</v>
      </c>
      <c r="BL125" s="18" t="s">
        <v>269</v>
      </c>
      <c r="BM125" s="239" t="s">
        <v>1830</v>
      </c>
    </row>
    <row r="126" s="2" customFormat="1" ht="6.96" customHeight="1">
      <c r="A126" s="39"/>
      <c r="B126" s="67"/>
      <c r="C126" s="68"/>
      <c r="D126" s="68"/>
      <c r="E126" s="68"/>
      <c r="F126" s="68"/>
      <c r="G126" s="68"/>
      <c r="H126" s="68"/>
      <c r="I126" s="68"/>
      <c r="J126" s="68"/>
      <c r="K126" s="68"/>
      <c r="L126" s="45"/>
      <c r="M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</sheetData>
  <sheetProtection sheet="1" autoFilter="0" formatColumns="0" formatRows="0" objects="1" scenarios="1" spinCount="100000" saltValue="1TFJvaGJQZevedTVAciOLvcJ6jiOSW05EuH85tCvYTTiTqsURJEp8iFkQgJoaL650cd2GDtc6I5nr5Oa62FZww==" hashValue="L00Et5ypyKIlVwZbNMDGKVXp0v7MgtW7yRZJ0lTHkhsE+xAYOfzq7PhKrVcNiDhd2d/gSEy0mPuJimzRnUe7+g==" algorithmName="SHA-512" password="CC35"/>
  <autoFilter ref="C120:K12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  <mergeCell ref="E113:H11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110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83</v>
      </c>
    </row>
    <row r="4" s="1" customFormat="1" ht="24.96" customHeight="1">
      <c r="B4" s="21"/>
      <c r="D4" s="150" t="s">
        <v>115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Malé divadlo FX Šaldy</v>
      </c>
      <c r="F7" s="152"/>
      <c r="G7" s="152"/>
      <c r="H7" s="152"/>
      <c r="L7" s="21"/>
    </row>
    <row r="8" s="2" customFormat="1" ht="12" customHeight="1">
      <c r="A8" s="39"/>
      <c r="B8" s="45"/>
      <c r="C8" s="39"/>
      <c r="D8" s="152" t="s">
        <v>122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54" t="s">
        <v>1831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2" t="s">
        <v>18</v>
      </c>
      <c r="E11" s="39"/>
      <c r="F11" s="142" t="s">
        <v>1</v>
      </c>
      <c r="G11" s="39"/>
      <c r="H11" s="39"/>
      <c r="I11" s="152" t="s">
        <v>19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20</v>
      </c>
      <c r="E12" s="39"/>
      <c r="F12" s="142" t="s">
        <v>21</v>
      </c>
      <c r="G12" s="39"/>
      <c r="H12" s="39"/>
      <c r="I12" s="152" t="s">
        <v>22</v>
      </c>
      <c r="J12" s="155" t="str">
        <f>'Rekapitulace stavby'!AN8</f>
        <v>23. 6. 2021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24</v>
      </c>
      <c r="E14" s="39"/>
      <c r="F14" s="39"/>
      <c r="G14" s="39"/>
      <c r="H14" s="39"/>
      <c r="I14" s="152" t="s">
        <v>25</v>
      </c>
      <c r="J14" s="142" t="str">
        <f>IF('Rekapitulace stavby'!AN10="","",'Rekapitulace stavby'!AN10)</f>
        <v/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tr">
        <f>IF('Rekapitulace stavby'!E11="","",'Rekapitulace stavby'!E11)</f>
        <v xml:space="preserve"> </v>
      </c>
      <c r="F15" s="39"/>
      <c r="G15" s="39"/>
      <c r="H15" s="39"/>
      <c r="I15" s="152" t="s">
        <v>26</v>
      </c>
      <c r="J15" s="142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2" t="s">
        <v>27</v>
      </c>
      <c r="E17" s="39"/>
      <c r="F17" s="39"/>
      <c r="G17" s="39"/>
      <c r="H17" s="39"/>
      <c r="I17" s="15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2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2" t="s">
        <v>29</v>
      </c>
      <c r="E20" s="39"/>
      <c r="F20" s="39"/>
      <c r="G20" s="39"/>
      <c r="H20" s="39"/>
      <c r="I20" s="152" t="s">
        <v>25</v>
      </c>
      <c r="J20" s="142" t="str">
        <f>IF('Rekapitulace stavby'!AN16="","",'Rekapitulace stavby'!AN16)</f>
        <v/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tr">
        <f>IF('Rekapitulace stavby'!E17="","",'Rekapitulace stavby'!E17)</f>
        <v xml:space="preserve"> </v>
      </c>
      <c r="F21" s="39"/>
      <c r="G21" s="39"/>
      <c r="H21" s="39"/>
      <c r="I21" s="152" t="s">
        <v>26</v>
      </c>
      <c r="J21" s="142" t="str">
        <f>IF('Rekapitulace stavby'!AN17="","",'Rekapitulace stavby'!AN17)</f>
        <v/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2" t="s">
        <v>31</v>
      </c>
      <c r="E23" s="39"/>
      <c r="F23" s="39"/>
      <c r="G23" s="39"/>
      <c r="H23" s="39"/>
      <c r="I23" s="152" t="s">
        <v>25</v>
      </c>
      <c r="J23" s="142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tr">
        <f>IF('Rekapitulace stavby'!E20="","",'Rekapitulace stavby'!E20)</f>
        <v xml:space="preserve"> </v>
      </c>
      <c r="F24" s="39"/>
      <c r="G24" s="39"/>
      <c r="H24" s="39"/>
      <c r="I24" s="152" t="s">
        <v>26</v>
      </c>
      <c r="J24" s="142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2" t="s">
        <v>32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6"/>
      <c r="B27" s="157"/>
      <c r="C27" s="156"/>
      <c r="D27" s="156"/>
      <c r="E27" s="158" t="s">
        <v>1</v>
      </c>
      <c r="F27" s="158"/>
      <c r="G27" s="158"/>
      <c r="H27" s="158"/>
      <c r="I27" s="156"/>
      <c r="J27" s="156"/>
      <c r="K27" s="156"/>
      <c r="L27" s="159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0"/>
      <c r="E29" s="160"/>
      <c r="F29" s="160"/>
      <c r="G29" s="160"/>
      <c r="H29" s="160"/>
      <c r="I29" s="160"/>
      <c r="J29" s="160"/>
      <c r="K29" s="16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1" t="s">
        <v>33</v>
      </c>
      <c r="E30" s="39"/>
      <c r="F30" s="39"/>
      <c r="G30" s="39"/>
      <c r="H30" s="39"/>
      <c r="I30" s="39"/>
      <c r="J30" s="162">
        <f>ROUND(J118,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3" t="s">
        <v>35</v>
      </c>
      <c r="G32" s="39"/>
      <c r="H32" s="39"/>
      <c r="I32" s="163" t="s">
        <v>34</v>
      </c>
      <c r="J32" s="163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4" t="s">
        <v>37</v>
      </c>
      <c r="E33" s="152" t="s">
        <v>38</v>
      </c>
      <c r="F33" s="165">
        <f>ROUND((SUM(BE118:BE125)),  2)</f>
        <v>0</v>
      </c>
      <c r="G33" s="39"/>
      <c r="H33" s="39"/>
      <c r="I33" s="166">
        <v>0.20999999999999999</v>
      </c>
      <c r="J33" s="165">
        <f>ROUND(((SUM(BE118:BE125))*I33),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2" t="s">
        <v>39</v>
      </c>
      <c r="F34" s="165">
        <f>ROUND((SUM(BF118:BF125)),  2)</f>
        <v>0</v>
      </c>
      <c r="G34" s="39"/>
      <c r="H34" s="39"/>
      <c r="I34" s="166">
        <v>0.14999999999999999</v>
      </c>
      <c r="J34" s="165">
        <f>ROUND(((SUM(BF118:BF125))*I34),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2" t="s">
        <v>40</v>
      </c>
      <c r="F35" s="165">
        <f>ROUND((SUM(BG118:BG125)),  2)</f>
        <v>0</v>
      </c>
      <c r="G35" s="39"/>
      <c r="H35" s="39"/>
      <c r="I35" s="166">
        <v>0.20999999999999999</v>
      </c>
      <c r="J35" s="16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2" t="s">
        <v>41</v>
      </c>
      <c r="F36" s="165">
        <f>ROUND((SUM(BH118:BH125)),  2)</f>
        <v>0</v>
      </c>
      <c r="G36" s="39"/>
      <c r="H36" s="39"/>
      <c r="I36" s="166">
        <v>0.14999999999999999</v>
      </c>
      <c r="J36" s="16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42</v>
      </c>
      <c r="F37" s="165">
        <f>ROUND((SUM(BI118:BI125)),  2)</f>
        <v>0</v>
      </c>
      <c r="G37" s="39"/>
      <c r="H37" s="39"/>
      <c r="I37" s="166">
        <v>0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43</v>
      </c>
      <c r="E39" s="169"/>
      <c r="F39" s="169"/>
      <c r="G39" s="170" t="s">
        <v>44</v>
      </c>
      <c r="H39" s="171" t="s">
        <v>45</v>
      </c>
      <c r="I39" s="169"/>
      <c r="J39" s="172">
        <f>SUM(J30:J37)</f>
        <v>0</v>
      </c>
      <c r="K39" s="17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Malé divadlo FX Šaldy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122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VRN - Vedlejší rozpočtové náklady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23. 6. 2021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 xml:space="preserve"> </v>
      </c>
      <c r="G91" s="41"/>
      <c r="H91" s="41"/>
      <c r="I91" s="33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125</v>
      </c>
      <c r="D94" s="187"/>
      <c r="E94" s="187"/>
      <c r="F94" s="187"/>
      <c r="G94" s="187"/>
      <c r="H94" s="187"/>
      <c r="I94" s="187"/>
      <c r="J94" s="188" t="s">
        <v>126</v>
      </c>
      <c r="K94" s="18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127</v>
      </c>
      <c r="D96" s="41"/>
      <c r="E96" s="41"/>
      <c r="F96" s="41"/>
      <c r="G96" s="41"/>
      <c r="H96" s="41"/>
      <c r="I96" s="41"/>
      <c r="J96" s="111">
        <f>J118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128</v>
      </c>
    </row>
    <row r="97" s="9" customFormat="1" ht="24.96" customHeight="1">
      <c r="A97" s="9"/>
      <c r="B97" s="190"/>
      <c r="C97" s="191"/>
      <c r="D97" s="192" t="s">
        <v>1831</v>
      </c>
      <c r="E97" s="193"/>
      <c r="F97" s="193"/>
      <c r="G97" s="193"/>
      <c r="H97" s="193"/>
      <c r="I97" s="193"/>
      <c r="J97" s="194">
        <f>J119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34"/>
      <c r="D98" s="197" t="s">
        <v>1832</v>
      </c>
      <c r="E98" s="198"/>
      <c r="F98" s="198"/>
      <c r="G98" s="198"/>
      <c r="H98" s="198"/>
      <c r="I98" s="198"/>
      <c r="J98" s="199">
        <f>J120</f>
        <v>0</v>
      </c>
      <c r="K98" s="134"/>
      <c r="L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67"/>
      <c r="C100" s="68"/>
      <c r="D100" s="68"/>
      <c r="E100" s="68"/>
      <c r="F100" s="68"/>
      <c r="G100" s="68"/>
      <c r="H100" s="68"/>
      <c r="I100" s="68"/>
      <c r="J100" s="68"/>
      <c r="K100" s="68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4" s="2" customFormat="1" ht="6.96" customHeight="1">
      <c r="A104" s="39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24.96" customHeight="1">
      <c r="A105" s="39"/>
      <c r="B105" s="40"/>
      <c r="C105" s="24" t="s">
        <v>150</v>
      </c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2" customHeight="1">
      <c r="A107" s="39"/>
      <c r="B107" s="40"/>
      <c r="C107" s="33" t="s">
        <v>16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6.5" customHeight="1">
      <c r="A108" s="39"/>
      <c r="B108" s="40"/>
      <c r="C108" s="41"/>
      <c r="D108" s="41"/>
      <c r="E108" s="185" t="str">
        <f>E7</f>
        <v>Malé divadlo FX Šaldy</v>
      </c>
      <c r="F108" s="33"/>
      <c r="G108" s="33"/>
      <c r="H108" s="33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122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77" t="str">
        <f>E9</f>
        <v>VRN - Vedlejší rozpočtové náklady</v>
      </c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20</v>
      </c>
      <c r="D112" s="41"/>
      <c r="E112" s="41"/>
      <c r="F112" s="28" t="str">
        <f>F12</f>
        <v xml:space="preserve"> </v>
      </c>
      <c r="G112" s="41"/>
      <c r="H112" s="41"/>
      <c r="I112" s="33" t="s">
        <v>22</v>
      </c>
      <c r="J112" s="80" t="str">
        <f>IF(J12="","",J12)</f>
        <v>23. 6. 2021</v>
      </c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15" customHeight="1">
      <c r="A114" s="39"/>
      <c r="B114" s="40"/>
      <c r="C114" s="33" t="s">
        <v>24</v>
      </c>
      <c r="D114" s="41"/>
      <c r="E114" s="41"/>
      <c r="F114" s="28" t="str">
        <f>E15</f>
        <v xml:space="preserve"> </v>
      </c>
      <c r="G114" s="41"/>
      <c r="H114" s="41"/>
      <c r="I114" s="33" t="s">
        <v>29</v>
      </c>
      <c r="J114" s="37" t="str">
        <f>E21</f>
        <v xml:space="preserve"> </v>
      </c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27</v>
      </c>
      <c r="D115" s="41"/>
      <c r="E115" s="41"/>
      <c r="F115" s="28" t="str">
        <f>IF(E18="","",E18)</f>
        <v>Vyplň údaj</v>
      </c>
      <c r="G115" s="41"/>
      <c r="H115" s="41"/>
      <c r="I115" s="33" t="s">
        <v>31</v>
      </c>
      <c r="J115" s="37" t="str">
        <f>E24</f>
        <v xml:space="preserve"> 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0.32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1" customFormat="1" ht="29.28" customHeight="1">
      <c r="A117" s="201"/>
      <c r="B117" s="202"/>
      <c r="C117" s="203" t="s">
        <v>151</v>
      </c>
      <c r="D117" s="204" t="s">
        <v>58</v>
      </c>
      <c r="E117" s="204" t="s">
        <v>54</v>
      </c>
      <c r="F117" s="204" t="s">
        <v>55</v>
      </c>
      <c r="G117" s="204" t="s">
        <v>152</v>
      </c>
      <c r="H117" s="204" t="s">
        <v>153</v>
      </c>
      <c r="I117" s="204" t="s">
        <v>154</v>
      </c>
      <c r="J117" s="204" t="s">
        <v>126</v>
      </c>
      <c r="K117" s="205" t="s">
        <v>155</v>
      </c>
      <c r="L117" s="206"/>
      <c r="M117" s="101" t="s">
        <v>1</v>
      </c>
      <c r="N117" s="102" t="s">
        <v>37</v>
      </c>
      <c r="O117" s="102" t="s">
        <v>156</v>
      </c>
      <c r="P117" s="102" t="s">
        <v>157</v>
      </c>
      <c r="Q117" s="102" t="s">
        <v>158</v>
      </c>
      <c r="R117" s="102" t="s">
        <v>159</v>
      </c>
      <c r="S117" s="102" t="s">
        <v>160</v>
      </c>
      <c r="T117" s="103" t="s">
        <v>161</v>
      </c>
      <c r="U117" s="201"/>
      <c r="V117" s="201"/>
      <c r="W117" s="201"/>
      <c r="X117" s="201"/>
      <c r="Y117" s="201"/>
      <c r="Z117" s="201"/>
      <c r="AA117" s="201"/>
      <c r="AB117" s="201"/>
      <c r="AC117" s="201"/>
      <c r="AD117" s="201"/>
      <c r="AE117" s="201"/>
    </row>
    <row r="118" s="2" customFormat="1" ht="22.8" customHeight="1">
      <c r="A118" s="39"/>
      <c r="B118" s="40"/>
      <c r="C118" s="108" t="s">
        <v>162</v>
      </c>
      <c r="D118" s="41"/>
      <c r="E118" s="41"/>
      <c r="F118" s="41"/>
      <c r="G118" s="41"/>
      <c r="H118" s="41"/>
      <c r="I118" s="41"/>
      <c r="J118" s="207">
        <f>BK118</f>
        <v>0</v>
      </c>
      <c r="K118" s="41"/>
      <c r="L118" s="45"/>
      <c r="M118" s="104"/>
      <c r="N118" s="208"/>
      <c r="O118" s="105"/>
      <c r="P118" s="209">
        <f>P119</f>
        <v>0</v>
      </c>
      <c r="Q118" s="105"/>
      <c r="R118" s="209">
        <f>R119</f>
        <v>0</v>
      </c>
      <c r="S118" s="105"/>
      <c r="T118" s="210">
        <f>T119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72</v>
      </c>
      <c r="AU118" s="18" t="s">
        <v>128</v>
      </c>
      <c r="BK118" s="211">
        <f>BK119</f>
        <v>0</v>
      </c>
    </row>
    <row r="119" s="12" customFormat="1" ht="25.92" customHeight="1">
      <c r="A119" s="12"/>
      <c r="B119" s="212"/>
      <c r="C119" s="213"/>
      <c r="D119" s="214" t="s">
        <v>72</v>
      </c>
      <c r="E119" s="215" t="s">
        <v>108</v>
      </c>
      <c r="F119" s="215" t="s">
        <v>109</v>
      </c>
      <c r="G119" s="213"/>
      <c r="H119" s="213"/>
      <c r="I119" s="216"/>
      <c r="J119" s="217">
        <f>BK119</f>
        <v>0</v>
      </c>
      <c r="K119" s="213"/>
      <c r="L119" s="218"/>
      <c r="M119" s="219"/>
      <c r="N119" s="220"/>
      <c r="O119" s="220"/>
      <c r="P119" s="221">
        <f>P120</f>
        <v>0</v>
      </c>
      <c r="Q119" s="220"/>
      <c r="R119" s="221">
        <f>R120</f>
        <v>0</v>
      </c>
      <c r="S119" s="220"/>
      <c r="T119" s="22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3" t="s">
        <v>192</v>
      </c>
      <c r="AT119" s="224" t="s">
        <v>72</v>
      </c>
      <c r="AU119" s="224" t="s">
        <v>73</v>
      </c>
      <c r="AY119" s="223" t="s">
        <v>165</v>
      </c>
      <c r="BK119" s="225">
        <f>BK120</f>
        <v>0</v>
      </c>
    </row>
    <row r="120" s="12" customFormat="1" ht="22.8" customHeight="1">
      <c r="A120" s="12"/>
      <c r="B120" s="212"/>
      <c r="C120" s="213"/>
      <c r="D120" s="214" t="s">
        <v>72</v>
      </c>
      <c r="E120" s="226" t="s">
        <v>1833</v>
      </c>
      <c r="F120" s="226" t="s">
        <v>1834</v>
      </c>
      <c r="G120" s="213"/>
      <c r="H120" s="213"/>
      <c r="I120" s="216"/>
      <c r="J120" s="227">
        <f>BK120</f>
        <v>0</v>
      </c>
      <c r="K120" s="213"/>
      <c r="L120" s="218"/>
      <c r="M120" s="219"/>
      <c r="N120" s="220"/>
      <c r="O120" s="220"/>
      <c r="P120" s="221">
        <f>SUM(P121:P125)</f>
        <v>0</v>
      </c>
      <c r="Q120" s="220"/>
      <c r="R120" s="221">
        <f>SUM(R121:R125)</f>
        <v>0</v>
      </c>
      <c r="S120" s="220"/>
      <c r="T120" s="222">
        <f>SUM(T121:T125)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3" t="s">
        <v>192</v>
      </c>
      <c r="AT120" s="224" t="s">
        <v>72</v>
      </c>
      <c r="AU120" s="224" t="s">
        <v>81</v>
      </c>
      <c r="AY120" s="223" t="s">
        <v>165</v>
      </c>
      <c r="BK120" s="225">
        <f>SUM(BK121:BK125)</f>
        <v>0</v>
      </c>
    </row>
    <row r="121" s="2" customFormat="1" ht="16.5" customHeight="1">
      <c r="A121" s="39"/>
      <c r="B121" s="40"/>
      <c r="C121" s="228" t="s">
        <v>81</v>
      </c>
      <c r="D121" s="228" t="s">
        <v>167</v>
      </c>
      <c r="E121" s="229" t="s">
        <v>1835</v>
      </c>
      <c r="F121" s="230" t="s">
        <v>1836</v>
      </c>
      <c r="G121" s="231" t="s">
        <v>482</v>
      </c>
      <c r="H121" s="232">
        <v>1</v>
      </c>
      <c r="I121" s="233"/>
      <c r="J121" s="234">
        <f>ROUND(I121*H121,2)</f>
        <v>0</v>
      </c>
      <c r="K121" s="230" t="s">
        <v>1</v>
      </c>
      <c r="L121" s="45"/>
      <c r="M121" s="235" t="s">
        <v>1</v>
      </c>
      <c r="N121" s="236" t="s">
        <v>38</v>
      </c>
      <c r="O121" s="92"/>
      <c r="P121" s="237">
        <f>O121*H121</f>
        <v>0</v>
      </c>
      <c r="Q121" s="237">
        <v>0</v>
      </c>
      <c r="R121" s="237">
        <f>Q121*H121</f>
        <v>0</v>
      </c>
      <c r="S121" s="237">
        <v>0</v>
      </c>
      <c r="T121" s="238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39" t="s">
        <v>1837</v>
      </c>
      <c r="AT121" s="239" t="s">
        <v>167</v>
      </c>
      <c r="AU121" s="239" t="s">
        <v>83</v>
      </c>
      <c r="AY121" s="18" t="s">
        <v>165</v>
      </c>
      <c r="BE121" s="240">
        <f>IF(N121="základní",J121,0)</f>
        <v>0</v>
      </c>
      <c r="BF121" s="240">
        <f>IF(N121="snížená",J121,0)</f>
        <v>0</v>
      </c>
      <c r="BG121" s="240">
        <f>IF(N121="zákl. přenesená",J121,0)</f>
        <v>0</v>
      </c>
      <c r="BH121" s="240">
        <f>IF(N121="sníž. přenesená",J121,0)</f>
        <v>0</v>
      </c>
      <c r="BI121" s="240">
        <f>IF(N121="nulová",J121,0)</f>
        <v>0</v>
      </c>
      <c r="BJ121" s="18" t="s">
        <v>81</v>
      </c>
      <c r="BK121" s="240">
        <f>ROUND(I121*H121,2)</f>
        <v>0</v>
      </c>
      <c r="BL121" s="18" t="s">
        <v>1837</v>
      </c>
      <c r="BM121" s="239" t="s">
        <v>1838</v>
      </c>
    </row>
    <row r="122" s="2" customFormat="1" ht="16.5" customHeight="1">
      <c r="A122" s="39"/>
      <c r="B122" s="40"/>
      <c r="C122" s="228" t="s">
        <v>83</v>
      </c>
      <c r="D122" s="228" t="s">
        <v>167</v>
      </c>
      <c r="E122" s="229" t="s">
        <v>1839</v>
      </c>
      <c r="F122" s="230" t="s">
        <v>1840</v>
      </c>
      <c r="G122" s="231" t="s">
        <v>482</v>
      </c>
      <c r="H122" s="232">
        <v>1</v>
      </c>
      <c r="I122" s="233"/>
      <c r="J122" s="234">
        <f>ROUND(I122*H122,2)</f>
        <v>0</v>
      </c>
      <c r="K122" s="230" t="s">
        <v>1</v>
      </c>
      <c r="L122" s="45"/>
      <c r="M122" s="235" t="s">
        <v>1</v>
      </c>
      <c r="N122" s="236" t="s">
        <v>38</v>
      </c>
      <c r="O122" s="92"/>
      <c r="P122" s="237">
        <f>O122*H122</f>
        <v>0</v>
      </c>
      <c r="Q122" s="237">
        <v>0</v>
      </c>
      <c r="R122" s="237">
        <f>Q122*H122</f>
        <v>0</v>
      </c>
      <c r="S122" s="237">
        <v>0</v>
      </c>
      <c r="T122" s="238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39" t="s">
        <v>1837</v>
      </c>
      <c r="AT122" s="239" t="s">
        <v>167</v>
      </c>
      <c r="AU122" s="239" t="s">
        <v>83</v>
      </c>
      <c r="AY122" s="18" t="s">
        <v>165</v>
      </c>
      <c r="BE122" s="240">
        <f>IF(N122="základní",J122,0)</f>
        <v>0</v>
      </c>
      <c r="BF122" s="240">
        <f>IF(N122="snížená",J122,0)</f>
        <v>0</v>
      </c>
      <c r="BG122" s="240">
        <f>IF(N122="zákl. přenesená",J122,0)</f>
        <v>0</v>
      </c>
      <c r="BH122" s="240">
        <f>IF(N122="sníž. přenesená",J122,0)</f>
        <v>0</v>
      </c>
      <c r="BI122" s="240">
        <f>IF(N122="nulová",J122,0)</f>
        <v>0</v>
      </c>
      <c r="BJ122" s="18" t="s">
        <v>81</v>
      </c>
      <c r="BK122" s="240">
        <f>ROUND(I122*H122,2)</f>
        <v>0</v>
      </c>
      <c r="BL122" s="18" t="s">
        <v>1837</v>
      </c>
      <c r="BM122" s="239" t="s">
        <v>1841</v>
      </c>
    </row>
    <row r="123" s="2" customFormat="1" ht="16.5" customHeight="1">
      <c r="A123" s="39"/>
      <c r="B123" s="40"/>
      <c r="C123" s="228" t="s">
        <v>184</v>
      </c>
      <c r="D123" s="228" t="s">
        <v>167</v>
      </c>
      <c r="E123" s="229" t="s">
        <v>1842</v>
      </c>
      <c r="F123" s="230" t="s">
        <v>1843</v>
      </c>
      <c r="G123" s="231" t="s">
        <v>482</v>
      </c>
      <c r="H123" s="232">
        <v>1</v>
      </c>
      <c r="I123" s="233"/>
      <c r="J123" s="234">
        <f>ROUND(I123*H123,2)</f>
        <v>0</v>
      </c>
      <c r="K123" s="230" t="s">
        <v>1</v>
      </c>
      <c r="L123" s="45"/>
      <c r="M123" s="235" t="s">
        <v>1</v>
      </c>
      <c r="N123" s="236" t="s">
        <v>38</v>
      </c>
      <c r="O123" s="92"/>
      <c r="P123" s="237">
        <f>O123*H123</f>
        <v>0</v>
      </c>
      <c r="Q123" s="237">
        <v>0</v>
      </c>
      <c r="R123" s="237">
        <f>Q123*H123</f>
        <v>0</v>
      </c>
      <c r="S123" s="237">
        <v>0</v>
      </c>
      <c r="T123" s="238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39" t="s">
        <v>1837</v>
      </c>
      <c r="AT123" s="239" t="s">
        <v>167</v>
      </c>
      <c r="AU123" s="239" t="s">
        <v>83</v>
      </c>
      <c r="AY123" s="18" t="s">
        <v>165</v>
      </c>
      <c r="BE123" s="240">
        <f>IF(N123="základní",J123,0)</f>
        <v>0</v>
      </c>
      <c r="BF123" s="240">
        <f>IF(N123="snížená",J123,0)</f>
        <v>0</v>
      </c>
      <c r="BG123" s="240">
        <f>IF(N123="zákl. přenesená",J123,0)</f>
        <v>0</v>
      </c>
      <c r="BH123" s="240">
        <f>IF(N123="sníž. přenesená",J123,0)</f>
        <v>0</v>
      </c>
      <c r="BI123" s="240">
        <f>IF(N123="nulová",J123,0)</f>
        <v>0</v>
      </c>
      <c r="BJ123" s="18" t="s">
        <v>81</v>
      </c>
      <c r="BK123" s="240">
        <f>ROUND(I123*H123,2)</f>
        <v>0</v>
      </c>
      <c r="BL123" s="18" t="s">
        <v>1837</v>
      </c>
      <c r="BM123" s="239" t="s">
        <v>1844</v>
      </c>
    </row>
    <row r="124" s="2" customFormat="1" ht="16.5" customHeight="1">
      <c r="A124" s="39"/>
      <c r="B124" s="40"/>
      <c r="C124" s="228" t="s">
        <v>172</v>
      </c>
      <c r="D124" s="228" t="s">
        <v>167</v>
      </c>
      <c r="E124" s="229" t="s">
        <v>1845</v>
      </c>
      <c r="F124" s="230" t="s">
        <v>1846</v>
      </c>
      <c r="G124" s="231" t="s">
        <v>482</v>
      </c>
      <c r="H124" s="232">
        <v>1</v>
      </c>
      <c r="I124" s="233"/>
      <c r="J124" s="234">
        <f>ROUND(I124*H124,2)</f>
        <v>0</v>
      </c>
      <c r="K124" s="230" t="s">
        <v>1</v>
      </c>
      <c r="L124" s="45"/>
      <c r="M124" s="235" t="s">
        <v>1</v>
      </c>
      <c r="N124" s="236" t="s">
        <v>38</v>
      </c>
      <c r="O124" s="92"/>
      <c r="P124" s="237">
        <f>O124*H124</f>
        <v>0</v>
      </c>
      <c r="Q124" s="237">
        <v>0</v>
      </c>
      <c r="R124" s="237">
        <f>Q124*H124</f>
        <v>0</v>
      </c>
      <c r="S124" s="237">
        <v>0</v>
      </c>
      <c r="T124" s="238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9" t="s">
        <v>1837</v>
      </c>
      <c r="AT124" s="239" t="s">
        <v>167</v>
      </c>
      <c r="AU124" s="239" t="s">
        <v>83</v>
      </c>
      <c r="AY124" s="18" t="s">
        <v>165</v>
      </c>
      <c r="BE124" s="240">
        <f>IF(N124="základní",J124,0)</f>
        <v>0</v>
      </c>
      <c r="BF124" s="240">
        <f>IF(N124="snížená",J124,0)</f>
        <v>0</v>
      </c>
      <c r="BG124" s="240">
        <f>IF(N124="zákl. přenesená",J124,0)</f>
        <v>0</v>
      </c>
      <c r="BH124" s="240">
        <f>IF(N124="sníž. přenesená",J124,0)</f>
        <v>0</v>
      </c>
      <c r="BI124" s="240">
        <f>IF(N124="nulová",J124,0)</f>
        <v>0</v>
      </c>
      <c r="BJ124" s="18" t="s">
        <v>81</v>
      </c>
      <c r="BK124" s="240">
        <f>ROUND(I124*H124,2)</f>
        <v>0</v>
      </c>
      <c r="BL124" s="18" t="s">
        <v>1837</v>
      </c>
      <c r="BM124" s="239" t="s">
        <v>1847</v>
      </c>
    </row>
    <row r="125" s="2" customFormat="1" ht="16.5" customHeight="1">
      <c r="A125" s="39"/>
      <c r="B125" s="40"/>
      <c r="C125" s="228" t="s">
        <v>192</v>
      </c>
      <c r="D125" s="228" t="s">
        <v>167</v>
      </c>
      <c r="E125" s="229" t="s">
        <v>1848</v>
      </c>
      <c r="F125" s="230" t="s">
        <v>1849</v>
      </c>
      <c r="G125" s="231" t="s">
        <v>482</v>
      </c>
      <c r="H125" s="232">
        <v>1</v>
      </c>
      <c r="I125" s="233"/>
      <c r="J125" s="234">
        <f>ROUND(I125*H125,2)</f>
        <v>0</v>
      </c>
      <c r="K125" s="230" t="s">
        <v>1</v>
      </c>
      <c r="L125" s="45"/>
      <c r="M125" s="298" t="s">
        <v>1</v>
      </c>
      <c r="N125" s="299" t="s">
        <v>38</v>
      </c>
      <c r="O125" s="300"/>
      <c r="P125" s="301">
        <f>O125*H125</f>
        <v>0</v>
      </c>
      <c r="Q125" s="301">
        <v>0</v>
      </c>
      <c r="R125" s="301">
        <f>Q125*H125</f>
        <v>0</v>
      </c>
      <c r="S125" s="301">
        <v>0</v>
      </c>
      <c r="T125" s="302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1837</v>
      </c>
      <c r="AT125" s="239" t="s">
        <v>167</v>
      </c>
      <c r="AU125" s="239" t="s">
        <v>83</v>
      </c>
      <c r="AY125" s="18" t="s">
        <v>165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81</v>
      </c>
      <c r="BK125" s="240">
        <f>ROUND(I125*H125,2)</f>
        <v>0</v>
      </c>
      <c r="BL125" s="18" t="s">
        <v>1837</v>
      </c>
      <c r="BM125" s="239" t="s">
        <v>1850</v>
      </c>
    </row>
    <row r="126" s="2" customFormat="1" ht="6.96" customHeight="1">
      <c r="A126" s="39"/>
      <c r="B126" s="67"/>
      <c r="C126" s="68"/>
      <c r="D126" s="68"/>
      <c r="E126" s="68"/>
      <c r="F126" s="68"/>
      <c r="G126" s="68"/>
      <c r="H126" s="68"/>
      <c r="I126" s="68"/>
      <c r="J126" s="68"/>
      <c r="K126" s="68"/>
      <c r="L126" s="45"/>
      <c r="M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</sheetData>
  <sheetProtection sheet="1" autoFilter="0" formatColumns="0" formatRows="0" objects="1" scenarios="1" spinCount="100000" saltValue="n1bgzaQ7orFRjBjwmWNp/gJAvDJLrc/VOBvEb2+bkIfrtrkHZd1APuwdh58wi69KUf9EmqACo0GudxHEPgXxqA==" hashValue="V3ZBDHZOgDKKCDL8eta9xYx9R5gsphzal2osnxVaU1F0SaTyWnDKbZjnhmAml52XT2yGI2jQQ5qd5b1m5okLng==" algorithmName="SHA-512" password="CC35"/>
  <autoFilter ref="C117:K125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48"/>
      <c r="C3" s="149"/>
      <c r="D3" s="149"/>
      <c r="E3" s="149"/>
      <c r="F3" s="149"/>
      <c r="G3" s="149"/>
      <c r="H3" s="21"/>
    </row>
    <row r="4" s="1" customFormat="1" ht="24.96" customHeight="1">
      <c r="B4" s="21"/>
      <c r="C4" s="150" t="s">
        <v>1851</v>
      </c>
      <c r="H4" s="21"/>
    </row>
    <row r="5" s="1" customFormat="1" ht="12" customHeight="1">
      <c r="B5" s="21"/>
      <c r="C5" s="310" t="s">
        <v>13</v>
      </c>
      <c r="D5" s="158" t="s">
        <v>14</v>
      </c>
      <c r="E5" s="1"/>
      <c r="F5" s="1"/>
      <c r="H5" s="21"/>
    </row>
    <row r="6" s="1" customFormat="1" ht="36.96" customHeight="1">
      <c r="B6" s="21"/>
      <c r="C6" s="311" t="s">
        <v>16</v>
      </c>
      <c r="D6" s="312" t="s">
        <v>17</v>
      </c>
      <c r="E6" s="1"/>
      <c r="F6" s="1"/>
      <c r="H6" s="21"/>
    </row>
    <row r="7" s="1" customFormat="1" ht="16.5" customHeight="1">
      <c r="B7" s="21"/>
      <c r="C7" s="152" t="s">
        <v>22</v>
      </c>
      <c r="D7" s="155" t="str">
        <f>'Rekapitulace stavby'!AN8</f>
        <v>23. 6. 2021</v>
      </c>
      <c r="H7" s="21"/>
    </row>
    <row r="8" s="2" customFormat="1" ht="10.8" customHeight="1">
      <c r="A8" s="39"/>
      <c r="B8" s="45"/>
      <c r="C8" s="39"/>
      <c r="D8" s="39"/>
      <c r="E8" s="39"/>
      <c r="F8" s="39"/>
      <c r="G8" s="39"/>
      <c r="H8" s="45"/>
    </row>
    <row r="9" s="11" customFormat="1" ht="29.28" customHeight="1">
      <c r="A9" s="201"/>
      <c r="B9" s="313"/>
      <c r="C9" s="314" t="s">
        <v>54</v>
      </c>
      <c r="D9" s="315" t="s">
        <v>55</v>
      </c>
      <c r="E9" s="315" t="s">
        <v>152</v>
      </c>
      <c r="F9" s="316" t="s">
        <v>1852</v>
      </c>
      <c r="G9" s="201"/>
      <c r="H9" s="313"/>
    </row>
    <row r="10" s="2" customFormat="1" ht="26.4" customHeight="1">
      <c r="A10" s="39"/>
      <c r="B10" s="45"/>
      <c r="C10" s="317" t="s">
        <v>1853</v>
      </c>
      <c r="D10" s="317" t="s">
        <v>79</v>
      </c>
      <c r="E10" s="39"/>
      <c r="F10" s="39"/>
      <c r="G10" s="39"/>
      <c r="H10" s="45"/>
    </row>
    <row r="11" s="2" customFormat="1" ht="16.8" customHeight="1">
      <c r="A11" s="39"/>
      <c r="B11" s="45"/>
      <c r="C11" s="318" t="s">
        <v>111</v>
      </c>
      <c r="D11" s="319" t="s">
        <v>1</v>
      </c>
      <c r="E11" s="320" t="s">
        <v>1</v>
      </c>
      <c r="F11" s="321">
        <v>158.72</v>
      </c>
      <c r="G11" s="39"/>
      <c r="H11" s="45"/>
    </row>
    <row r="12" s="2" customFormat="1" ht="16.8" customHeight="1">
      <c r="A12" s="39"/>
      <c r="B12" s="45"/>
      <c r="C12" s="322" t="s">
        <v>1</v>
      </c>
      <c r="D12" s="322" t="s">
        <v>927</v>
      </c>
      <c r="E12" s="18" t="s">
        <v>1</v>
      </c>
      <c r="F12" s="323">
        <v>0</v>
      </c>
      <c r="G12" s="39"/>
      <c r="H12" s="45"/>
    </row>
    <row r="13" s="2" customFormat="1" ht="16.8" customHeight="1">
      <c r="A13" s="39"/>
      <c r="B13" s="45"/>
      <c r="C13" s="322" t="s">
        <v>1</v>
      </c>
      <c r="D13" s="322" t="s">
        <v>928</v>
      </c>
      <c r="E13" s="18" t="s">
        <v>1</v>
      </c>
      <c r="F13" s="323">
        <v>0</v>
      </c>
      <c r="G13" s="39"/>
      <c r="H13" s="45"/>
    </row>
    <row r="14" s="2" customFormat="1" ht="16.8" customHeight="1">
      <c r="A14" s="39"/>
      <c r="B14" s="45"/>
      <c r="C14" s="322" t="s">
        <v>1</v>
      </c>
      <c r="D14" s="322" t="s">
        <v>929</v>
      </c>
      <c r="E14" s="18" t="s">
        <v>1</v>
      </c>
      <c r="F14" s="323">
        <v>0</v>
      </c>
      <c r="G14" s="39"/>
      <c r="H14" s="45"/>
    </row>
    <row r="15" s="2" customFormat="1" ht="16.8" customHeight="1">
      <c r="A15" s="39"/>
      <c r="B15" s="45"/>
      <c r="C15" s="322" t="s">
        <v>1</v>
      </c>
      <c r="D15" s="322" t="s">
        <v>930</v>
      </c>
      <c r="E15" s="18" t="s">
        <v>1</v>
      </c>
      <c r="F15" s="323">
        <v>158.72</v>
      </c>
      <c r="G15" s="39"/>
      <c r="H15" s="45"/>
    </row>
    <row r="16" s="2" customFormat="1" ht="16.8" customHeight="1">
      <c r="A16" s="39"/>
      <c r="B16" s="45"/>
      <c r="C16" s="322" t="s">
        <v>111</v>
      </c>
      <c r="D16" s="322" t="s">
        <v>457</v>
      </c>
      <c r="E16" s="18" t="s">
        <v>1</v>
      </c>
      <c r="F16" s="323">
        <v>158.72</v>
      </c>
      <c r="G16" s="39"/>
      <c r="H16" s="45"/>
    </row>
    <row r="17" s="2" customFormat="1" ht="16.8" customHeight="1">
      <c r="A17" s="39"/>
      <c r="B17" s="45"/>
      <c r="C17" s="324" t="s">
        <v>1854</v>
      </c>
      <c r="D17" s="39"/>
      <c r="E17" s="39"/>
      <c r="F17" s="39"/>
      <c r="G17" s="39"/>
      <c r="H17" s="45"/>
    </row>
    <row r="18" s="2" customFormat="1" ht="16.8" customHeight="1">
      <c r="A18" s="39"/>
      <c r="B18" s="45"/>
      <c r="C18" s="322" t="s">
        <v>924</v>
      </c>
      <c r="D18" s="322" t="s">
        <v>925</v>
      </c>
      <c r="E18" s="18" t="s">
        <v>266</v>
      </c>
      <c r="F18" s="323">
        <v>368.19</v>
      </c>
      <c r="G18" s="39"/>
      <c r="H18" s="45"/>
    </row>
    <row r="19" s="2" customFormat="1" ht="16.8" customHeight="1">
      <c r="A19" s="39"/>
      <c r="B19" s="45"/>
      <c r="C19" s="322" t="s">
        <v>495</v>
      </c>
      <c r="D19" s="322" t="s">
        <v>496</v>
      </c>
      <c r="E19" s="18" t="s">
        <v>266</v>
      </c>
      <c r="F19" s="323">
        <v>394.42000000000002</v>
      </c>
      <c r="G19" s="39"/>
      <c r="H19" s="45"/>
    </row>
    <row r="20" s="2" customFormat="1" ht="16.8" customHeight="1">
      <c r="A20" s="39"/>
      <c r="B20" s="45"/>
      <c r="C20" s="322" t="s">
        <v>971</v>
      </c>
      <c r="D20" s="322" t="s">
        <v>972</v>
      </c>
      <c r="E20" s="18" t="s">
        <v>381</v>
      </c>
      <c r="F20" s="323">
        <v>528.69500000000005</v>
      </c>
      <c r="G20" s="39"/>
      <c r="H20" s="45"/>
    </row>
    <row r="21" s="2" customFormat="1" ht="16.8" customHeight="1">
      <c r="A21" s="39"/>
      <c r="B21" s="45"/>
      <c r="C21" s="322" t="s">
        <v>941</v>
      </c>
      <c r="D21" s="322" t="s">
        <v>942</v>
      </c>
      <c r="E21" s="18" t="s">
        <v>266</v>
      </c>
      <c r="F21" s="323">
        <v>216.53200000000001</v>
      </c>
      <c r="G21" s="39"/>
      <c r="H21" s="45"/>
    </row>
    <row r="22" s="2" customFormat="1" ht="16.8" customHeight="1">
      <c r="A22" s="39"/>
      <c r="B22" s="45"/>
      <c r="C22" s="318" t="s">
        <v>113</v>
      </c>
      <c r="D22" s="319" t="s">
        <v>1</v>
      </c>
      <c r="E22" s="320" t="s">
        <v>1</v>
      </c>
      <c r="F22" s="321">
        <v>26.23</v>
      </c>
      <c r="G22" s="39"/>
      <c r="H22" s="45"/>
    </row>
    <row r="23" s="2" customFormat="1" ht="16.8" customHeight="1">
      <c r="A23" s="39"/>
      <c r="B23" s="45"/>
      <c r="C23" s="322" t="s">
        <v>1</v>
      </c>
      <c r="D23" s="322" t="s">
        <v>867</v>
      </c>
      <c r="E23" s="18" t="s">
        <v>1</v>
      </c>
      <c r="F23" s="323">
        <v>0</v>
      </c>
      <c r="G23" s="39"/>
      <c r="H23" s="45"/>
    </row>
    <row r="24" s="2" customFormat="1" ht="16.8" customHeight="1">
      <c r="A24" s="39"/>
      <c r="B24" s="45"/>
      <c r="C24" s="322" t="s">
        <v>1</v>
      </c>
      <c r="D24" s="322" t="s">
        <v>868</v>
      </c>
      <c r="E24" s="18" t="s">
        <v>1</v>
      </c>
      <c r="F24" s="323">
        <v>26.23</v>
      </c>
      <c r="G24" s="39"/>
      <c r="H24" s="45"/>
    </row>
    <row r="25" s="2" customFormat="1" ht="16.8" customHeight="1">
      <c r="A25" s="39"/>
      <c r="B25" s="45"/>
      <c r="C25" s="322" t="s">
        <v>113</v>
      </c>
      <c r="D25" s="322" t="s">
        <v>457</v>
      </c>
      <c r="E25" s="18" t="s">
        <v>1</v>
      </c>
      <c r="F25" s="323">
        <v>26.23</v>
      </c>
      <c r="G25" s="39"/>
      <c r="H25" s="45"/>
    </row>
    <row r="26" s="2" customFormat="1" ht="16.8" customHeight="1">
      <c r="A26" s="39"/>
      <c r="B26" s="45"/>
      <c r="C26" s="324" t="s">
        <v>1854</v>
      </c>
      <c r="D26" s="39"/>
      <c r="E26" s="39"/>
      <c r="F26" s="39"/>
      <c r="G26" s="39"/>
      <c r="H26" s="45"/>
    </row>
    <row r="27" s="2" customFormat="1" ht="16.8" customHeight="1">
      <c r="A27" s="39"/>
      <c r="B27" s="45"/>
      <c r="C27" s="322" t="s">
        <v>864</v>
      </c>
      <c r="D27" s="322" t="s">
        <v>865</v>
      </c>
      <c r="E27" s="18" t="s">
        <v>266</v>
      </c>
      <c r="F27" s="323">
        <v>26.23</v>
      </c>
      <c r="G27" s="39"/>
      <c r="H27" s="45"/>
    </row>
    <row r="28" s="2" customFormat="1" ht="16.8" customHeight="1">
      <c r="A28" s="39"/>
      <c r="B28" s="45"/>
      <c r="C28" s="322" t="s">
        <v>489</v>
      </c>
      <c r="D28" s="322" t="s">
        <v>490</v>
      </c>
      <c r="E28" s="18" t="s">
        <v>170</v>
      </c>
      <c r="F28" s="323">
        <v>1.7050000000000001</v>
      </c>
      <c r="G28" s="39"/>
      <c r="H28" s="45"/>
    </row>
    <row r="29" s="2" customFormat="1" ht="16.8" customHeight="1">
      <c r="A29" s="39"/>
      <c r="B29" s="45"/>
      <c r="C29" s="322" t="s">
        <v>495</v>
      </c>
      <c r="D29" s="322" t="s">
        <v>496</v>
      </c>
      <c r="E29" s="18" t="s">
        <v>266</v>
      </c>
      <c r="F29" s="323">
        <v>394.42000000000002</v>
      </c>
      <c r="G29" s="39"/>
      <c r="H29" s="45"/>
    </row>
    <row r="30" s="2" customFormat="1" ht="16.8" customHeight="1">
      <c r="A30" s="39"/>
      <c r="B30" s="45"/>
      <c r="C30" s="322" t="s">
        <v>875</v>
      </c>
      <c r="D30" s="322" t="s">
        <v>876</v>
      </c>
      <c r="E30" s="18" t="s">
        <v>266</v>
      </c>
      <c r="F30" s="323">
        <v>31.475999999999999</v>
      </c>
      <c r="G30" s="39"/>
      <c r="H30" s="45"/>
    </row>
    <row r="31" s="2" customFormat="1" ht="16.8" customHeight="1">
      <c r="A31" s="39"/>
      <c r="B31" s="45"/>
      <c r="C31" s="322" t="s">
        <v>870</v>
      </c>
      <c r="D31" s="322" t="s">
        <v>871</v>
      </c>
      <c r="E31" s="18" t="s">
        <v>266</v>
      </c>
      <c r="F31" s="323">
        <v>30.164999999999999</v>
      </c>
      <c r="G31" s="39"/>
      <c r="H31" s="45"/>
    </row>
    <row r="32" s="2" customFormat="1" ht="16.8" customHeight="1">
      <c r="A32" s="39"/>
      <c r="B32" s="45"/>
      <c r="C32" s="318" t="s">
        <v>116</v>
      </c>
      <c r="D32" s="319" t="s">
        <v>1</v>
      </c>
      <c r="E32" s="320" t="s">
        <v>1</v>
      </c>
      <c r="F32" s="321">
        <v>174.358</v>
      </c>
      <c r="G32" s="39"/>
      <c r="H32" s="45"/>
    </row>
    <row r="33" s="2" customFormat="1" ht="16.8" customHeight="1">
      <c r="A33" s="39"/>
      <c r="B33" s="45"/>
      <c r="C33" s="322" t="s">
        <v>1</v>
      </c>
      <c r="D33" s="322" t="s">
        <v>1</v>
      </c>
      <c r="E33" s="18" t="s">
        <v>1</v>
      </c>
      <c r="F33" s="323">
        <v>0</v>
      </c>
      <c r="G33" s="39"/>
      <c r="H33" s="45"/>
    </row>
    <row r="34" s="2" customFormat="1" ht="16.8" customHeight="1">
      <c r="A34" s="39"/>
      <c r="B34" s="45"/>
      <c r="C34" s="322" t="s">
        <v>1</v>
      </c>
      <c r="D34" s="322" t="s">
        <v>931</v>
      </c>
      <c r="E34" s="18" t="s">
        <v>1</v>
      </c>
      <c r="F34" s="323">
        <v>0</v>
      </c>
      <c r="G34" s="39"/>
      <c r="H34" s="45"/>
    </row>
    <row r="35" s="2" customFormat="1" ht="16.8" customHeight="1">
      <c r="A35" s="39"/>
      <c r="B35" s="45"/>
      <c r="C35" s="322" t="s">
        <v>1</v>
      </c>
      <c r="D35" s="322" t="s">
        <v>928</v>
      </c>
      <c r="E35" s="18" t="s">
        <v>1</v>
      </c>
      <c r="F35" s="323">
        <v>0</v>
      </c>
      <c r="G35" s="39"/>
      <c r="H35" s="45"/>
    </row>
    <row r="36" s="2" customFormat="1" ht="16.8" customHeight="1">
      <c r="A36" s="39"/>
      <c r="B36" s="45"/>
      <c r="C36" s="322" t="s">
        <v>1</v>
      </c>
      <c r="D36" s="322" t="s">
        <v>932</v>
      </c>
      <c r="E36" s="18" t="s">
        <v>1</v>
      </c>
      <c r="F36" s="323">
        <v>0</v>
      </c>
      <c r="G36" s="39"/>
      <c r="H36" s="45"/>
    </row>
    <row r="37" s="2" customFormat="1" ht="16.8" customHeight="1">
      <c r="A37" s="39"/>
      <c r="B37" s="45"/>
      <c r="C37" s="322" t="s">
        <v>1</v>
      </c>
      <c r="D37" s="322" t="s">
        <v>933</v>
      </c>
      <c r="E37" s="18" t="s">
        <v>1</v>
      </c>
      <c r="F37" s="323">
        <v>121.74</v>
      </c>
      <c r="G37" s="39"/>
      <c r="H37" s="45"/>
    </row>
    <row r="38" s="2" customFormat="1" ht="16.8" customHeight="1">
      <c r="A38" s="39"/>
      <c r="B38" s="45"/>
      <c r="C38" s="322" t="s">
        <v>1</v>
      </c>
      <c r="D38" s="322" t="s">
        <v>1</v>
      </c>
      <c r="E38" s="18" t="s">
        <v>1</v>
      </c>
      <c r="F38" s="323">
        <v>0</v>
      </c>
      <c r="G38" s="39"/>
      <c r="H38" s="45"/>
    </row>
    <row r="39" s="2" customFormat="1" ht="16.8" customHeight="1">
      <c r="A39" s="39"/>
      <c r="B39" s="45"/>
      <c r="C39" s="322" t="s">
        <v>1</v>
      </c>
      <c r="D39" s="322" t="s">
        <v>934</v>
      </c>
      <c r="E39" s="18" t="s">
        <v>1</v>
      </c>
      <c r="F39" s="323">
        <v>0</v>
      </c>
      <c r="G39" s="39"/>
      <c r="H39" s="45"/>
    </row>
    <row r="40" s="2" customFormat="1" ht="16.8" customHeight="1">
      <c r="A40" s="39"/>
      <c r="B40" s="45"/>
      <c r="C40" s="322" t="s">
        <v>1</v>
      </c>
      <c r="D40" s="322" t="s">
        <v>935</v>
      </c>
      <c r="E40" s="18" t="s">
        <v>1</v>
      </c>
      <c r="F40" s="323">
        <v>87.730000000000004</v>
      </c>
      <c r="G40" s="39"/>
      <c r="H40" s="45"/>
    </row>
    <row r="41" s="2" customFormat="1" ht="16.8" customHeight="1">
      <c r="A41" s="39"/>
      <c r="B41" s="45"/>
      <c r="C41" s="322" t="s">
        <v>1</v>
      </c>
      <c r="D41" s="322" t="s">
        <v>936</v>
      </c>
      <c r="E41" s="18" t="s">
        <v>1</v>
      </c>
      <c r="F41" s="323">
        <v>0</v>
      </c>
      <c r="G41" s="39"/>
      <c r="H41" s="45"/>
    </row>
    <row r="42" s="2" customFormat="1" ht="16.8" customHeight="1">
      <c r="A42" s="39"/>
      <c r="B42" s="45"/>
      <c r="C42" s="322" t="s">
        <v>1</v>
      </c>
      <c r="D42" s="322" t="s">
        <v>937</v>
      </c>
      <c r="E42" s="18" t="s">
        <v>1</v>
      </c>
      <c r="F42" s="323">
        <v>-9.3520000000000003</v>
      </c>
      <c r="G42" s="39"/>
      <c r="H42" s="45"/>
    </row>
    <row r="43" s="2" customFormat="1" ht="16.8" customHeight="1">
      <c r="A43" s="39"/>
      <c r="B43" s="45"/>
      <c r="C43" s="322" t="s">
        <v>1</v>
      </c>
      <c r="D43" s="322" t="s">
        <v>938</v>
      </c>
      <c r="E43" s="18" t="s">
        <v>1</v>
      </c>
      <c r="F43" s="323">
        <v>-25.760000000000002</v>
      </c>
      <c r="G43" s="39"/>
      <c r="H43" s="45"/>
    </row>
    <row r="44" s="2" customFormat="1" ht="16.8" customHeight="1">
      <c r="A44" s="39"/>
      <c r="B44" s="45"/>
      <c r="C44" s="322" t="s">
        <v>116</v>
      </c>
      <c r="D44" s="322" t="s">
        <v>457</v>
      </c>
      <c r="E44" s="18" t="s">
        <v>1</v>
      </c>
      <c r="F44" s="323">
        <v>174.358</v>
      </c>
      <c r="G44" s="39"/>
      <c r="H44" s="45"/>
    </row>
    <row r="45" s="2" customFormat="1" ht="16.8" customHeight="1">
      <c r="A45" s="39"/>
      <c r="B45" s="45"/>
      <c r="C45" s="324" t="s">
        <v>1854</v>
      </c>
      <c r="D45" s="39"/>
      <c r="E45" s="39"/>
      <c r="F45" s="39"/>
      <c r="G45" s="39"/>
      <c r="H45" s="45"/>
    </row>
    <row r="46" s="2" customFormat="1" ht="16.8" customHeight="1">
      <c r="A46" s="39"/>
      <c r="B46" s="45"/>
      <c r="C46" s="322" t="s">
        <v>924</v>
      </c>
      <c r="D46" s="322" t="s">
        <v>925</v>
      </c>
      <c r="E46" s="18" t="s">
        <v>266</v>
      </c>
      <c r="F46" s="323">
        <v>368.19</v>
      </c>
      <c r="G46" s="39"/>
      <c r="H46" s="45"/>
    </row>
    <row r="47" s="2" customFormat="1" ht="16.8" customHeight="1">
      <c r="A47" s="39"/>
      <c r="B47" s="45"/>
      <c r="C47" s="322" t="s">
        <v>495</v>
      </c>
      <c r="D47" s="322" t="s">
        <v>496</v>
      </c>
      <c r="E47" s="18" t="s">
        <v>266</v>
      </c>
      <c r="F47" s="323">
        <v>394.42000000000002</v>
      </c>
      <c r="G47" s="39"/>
      <c r="H47" s="45"/>
    </row>
    <row r="48" s="2" customFormat="1" ht="16.8" customHeight="1">
      <c r="A48" s="39"/>
      <c r="B48" s="45"/>
      <c r="C48" s="322" t="s">
        <v>971</v>
      </c>
      <c r="D48" s="322" t="s">
        <v>972</v>
      </c>
      <c r="E48" s="18" t="s">
        <v>381</v>
      </c>
      <c r="F48" s="323">
        <v>528.69500000000005</v>
      </c>
      <c r="G48" s="39"/>
      <c r="H48" s="45"/>
    </row>
    <row r="49" s="2" customFormat="1" ht="16.8" customHeight="1">
      <c r="A49" s="39"/>
      <c r="B49" s="45"/>
      <c r="C49" s="322" t="s">
        <v>950</v>
      </c>
      <c r="D49" s="322" t="s">
        <v>951</v>
      </c>
      <c r="E49" s="18" t="s">
        <v>266</v>
      </c>
      <c r="F49" s="323">
        <v>276.303</v>
      </c>
      <c r="G49" s="39"/>
      <c r="H49" s="45"/>
    </row>
    <row r="50" s="2" customFormat="1" ht="16.8" customHeight="1">
      <c r="A50" s="39"/>
      <c r="B50" s="45"/>
      <c r="C50" s="318" t="s">
        <v>118</v>
      </c>
      <c r="D50" s="319" t="s">
        <v>1</v>
      </c>
      <c r="E50" s="320" t="s">
        <v>1</v>
      </c>
      <c r="F50" s="321">
        <v>9.4489999999999998</v>
      </c>
      <c r="G50" s="39"/>
      <c r="H50" s="45"/>
    </row>
    <row r="51" s="2" customFormat="1" ht="16.8" customHeight="1">
      <c r="A51" s="39"/>
      <c r="B51" s="45"/>
      <c r="C51" s="322" t="s">
        <v>1</v>
      </c>
      <c r="D51" s="322" t="s">
        <v>908</v>
      </c>
      <c r="E51" s="18" t="s">
        <v>1</v>
      </c>
      <c r="F51" s="323">
        <v>0</v>
      </c>
      <c r="G51" s="39"/>
      <c r="H51" s="45"/>
    </row>
    <row r="52" s="2" customFormat="1" ht="16.8" customHeight="1">
      <c r="A52" s="39"/>
      <c r="B52" s="45"/>
      <c r="C52" s="322" t="s">
        <v>1</v>
      </c>
      <c r="D52" s="322" t="s">
        <v>909</v>
      </c>
      <c r="E52" s="18" t="s">
        <v>1</v>
      </c>
      <c r="F52" s="323">
        <v>0</v>
      </c>
      <c r="G52" s="39"/>
      <c r="H52" s="45"/>
    </row>
    <row r="53" s="2" customFormat="1" ht="16.8" customHeight="1">
      <c r="A53" s="39"/>
      <c r="B53" s="45"/>
      <c r="C53" s="322" t="s">
        <v>1</v>
      </c>
      <c r="D53" s="322" t="s">
        <v>910</v>
      </c>
      <c r="E53" s="18" t="s">
        <v>1</v>
      </c>
      <c r="F53" s="323">
        <v>6.2629999999999999</v>
      </c>
      <c r="G53" s="39"/>
      <c r="H53" s="45"/>
    </row>
    <row r="54" s="2" customFormat="1" ht="16.8" customHeight="1">
      <c r="A54" s="39"/>
      <c r="B54" s="45"/>
      <c r="C54" s="322" t="s">
        <v>1</v>
      </c>
      <c r="D54" s="322" t="s">
        <v>911</v>
      </c>
      <c r="E54" s="18" t="s">
        <v>1</v>
      </c>
      <c r="F54" s="323">
        <v>3.1859999999999999</v>
      </c>
      <c r="G54" s="39"/>
      <c r="H54" s="45"/>
    </row>
    <row r="55" s="2" customFormat="1" ht="16.8" customHeight="1">
      <c r="A55" s="39"/>
      <c r="B55" s="45"/>
      <c r="C55" s="322" t="s">
        <v>118</v>
      </c>
      <c r="D55" s="322" t="s">
        <v>457</v>
      </c>
      <c r="E55" s="18" t="s">
        <v>1</v>
      </c>
      <c r="F55" s="323">
        <v>9.4489999999999998</v>
      </c>
      <c r="G55" s="39"/>
      <c r="H55" s="45"/>
    </row>
    <row r="56" s="2" customFormat="1" ht="16.8" customHeight="1">
      <c r="A56" s="39"/>
      <c r="B56" s="45"/>
      <c r="C56" s="324" t="s">
        <v>1854</v>
      </c>
      <c r="D56" s="39"/>
      <c r="E56" s="39"/>
      <c r="F56" s="39"/>
      <c r="G56" s="39"/>
      <c r="H56" s="45"/>
    </row>
    <row r="57" s="2" customFormat="1" ht="16.8" customHeight="1">
      <c r="A57" s="39"/>
      <c r="B57" s="45"/>
      <c r="C57" s="322" t="s">
        <v>905</v>
      </c>
      <c r="D57" s="322" t="s">
        <v>906</v>
      </c>
      <c r="E57" s="18" t="s">
        <v>266</v>
      </c>
      <c r="F57" s="323">
        <v>9.4489999999999998</v>
      </c>
      <c r="G57" s="39"/>
      <c r="H57" s="45"/>
    </row>
    <row r="58" s="2" customFormat="1" ht="16.8" customHeight="1">
      <c r="A58" s="39"/>
      <c r="B58" s="45"/>
      <c r="C58" s="322" t="s">
        <v>971</v>
      </c>
      <c r="D58" s="322" t="s">
        <v>972</v>
      </c>
      <c r="E58" s="18" t="s">
        <v>381</v>
      </c>
      <c r="F58" s="323">
        <v>528.69500000000005</v>
      </c>
      <c r="G58" s="39"/>
      <c r="H58" s="45"/>
    </row>
    <row r="59" s="2" customFormat="1" ht="16.8" customHeight="1">
      <c r="A59" s="39"/>
      <c r="B59" s="45"/>
      <c r="C59" s="322" t="s">
        <v>950</v>
      </c>
      <c r="D59" s="322" t="s">
        <v>951</v>
      </c>
      <c r="E59" s="18" t="s">
        <v>266</v>
      </c>
      <c r="F59" s="323">
        <v>276.303</v>
      </c>
      <c r="G59" s="39"/>
      <c r="H59" s="45"/>
    </row>
    <row r="60" s="2" customFormat="1" ht="16.8" customHeight="1">
      <c r="A60" s="39"/>
      <c r="B60" s="45"/>
      <c r="C60" s="318" t="s">
        <v>120</v>
      </c>
      <c r="D60" s="319" t="s">
        <v>1</v>
      </c>
      <c r="E60" s="320" t="s">
        <v>1</v>
      </c>
      <c r="F60" s="321">
        <v>35.112000000000002</v>
      </c>
      <c r="G60" s="39"/>
      <c r="H60" s="45"/>
    </row>
    <row r="61" s="2" customFormat="1" ht="16.8" customHeight="1">
      <c r="A61" s="39"/>
      <c r="B61" s="45"/>
      <c r="C61" s="322" t="s">
        <v>1</v>
      </c>
      <c r="D61" s="322" t="s">
        <v>1</v>
      </c>
      <c r="E61" s="18" t="s">
        <v>1</v>
      </c>
      <c r="F61" s="323">
        <v>0</v>
      </c>
      <c r="G61" s="39"/>
      <c r="H61" s="45"/>
    </row>
    <row r="62" s="2" customFormat="1" ht="16.8" customHeight="1">
      <c r="A62" s="39"/>
      <c r="B62" s="45"/>
      <c r="C62" s="322" t="s">
        <v>1</v>
      </c>
      <c r="D62" s="322" t="s">
        <v>939</v>
      </c>
      <c r="E62" s="18" t="s">
        <v>1</v>
      </c>
      <c r="F62" s="323">
        <v>0</v>
      </c>
      <c r="G62" s="39"/>
      <c r="H62" s="45"/>
    </row>
    <row r="63" s="2" customFormat="1" ht="16.8" customHeight="1">
      <c r="A63" s="39"/>
      <c r="B63" s="45"/>
      <c r="C63" s="322" t="s">
        <v>1</v>
      </c>
      <c r="D63" s="322" t="s">
        <v>940</v>
      </c>
      <c r="E63" s="18" t="s">
        <v>1</v>
      </c>
      <c r="F63" s="323">
        <v>0</v>
      </c>
      <c r="G63" s="39"/>
      <c r="H63" s="45"/>
    </row>
    <row r="64" s="2" customFormat="1" ht="16.8" customHeight="1">
      <c r="A64" s="39"/>
      <c r="B64" s="45"/>
      <c r="C64" s="322" t="s">
        <v>1</v>
      </c>
      <c r="D64" s="322" t="s">
        <v>934</v>
      </c>
      <c r="E64" s="18" t="s">
        <v>1</v>
      </c>
      <c r="F64" s="323">
        <v>0</v>
      </c>
      <c r="G64" s="39"/>
      <c r="H64" s="45"/>
    </row>
    <row r="65" s="2" customFormat="1" ht="16.8" customHeight="1">
      <c r="A65" s="39"/>
      <c r="B65" s="45"/>
      <c r="C65" s="322" t="s">
        <v>1</v>
      </c>
      <c r="D65" s="322" t="s">
        <v>308</v>
      </c>
      <c r="E65" s="18" t="s">
        <v>1</v>
      </c>
      <c r="F65" s="323">
        <v>9.3520000000000003</v>
      </c>
      <c r="G65" s="39"/>
      <c r="H65" s="45"/>
    </row>
    <row r="66" s="2" customFormat="1" ht="16.8" customHeight="1">
      <c r="A66" s="39"/>
      <c r="B66" s="45"/>
      <c r="C66" s="322" t="s">
        <v>1</v>
      </c>
      <c r="D66" s="322" t="s">
        <v>309</v>
      </c>
      <c r="E66" s="18" t="s">
        <v>1</v>
      </c>
      <c r="F66" s="323">
        <v>25.760000000000002</v>
      </c>
      <c r="G66" s="39"/>
      <c r="H66" s="45"/>
    </row>
    <row r="67" s="2" customFormat="1" ht="16.8" customHeight="1">
      <c r="A67" s="39"/>
      <c r="B67" s="45"/>
      <c r="C67" s="322" t="s">
        <v>120</v>
      </c>
      <c r="D67" s="322" t="s">
        <v>457</v>
      </c>
      <c r="E67" s="18" t="s">
        <v>1</v>
      </c>
      <c r="F67" s="323">
        <v>35.112000000000002</v>
      </c>
      <c r="G67" s="39"/>
      <c r="H67" s="45"/>
    </row>
    <row r="68" s="2" customFormat="1" ht="16.8" customHeight="1">
      <c r="A68" s="39"/>
      <c r="B68" s="45"/>
      <c r="C68" s="324" t="s">
        <v>1854</v>
      </c>
      <c r="D68" s="39"/>
      <c r="E68" s="39"/>
      <c r="F68" s="39"/>
      <c r="G68" s="39"/>
      <c r="H68" s="45"/>
    </row>
    <row r="69" s="2" customFormat="1" ht="16.8" customHeight="1">
      <c r="A69" s="39"/>
      <c r="B69" s="45"/>
      <c r="C69" s="322" t="s">
        <v>924</v>
      </c>
      <c r="D69" s="322" t="s">
        <v>925</v>
      </c>
      <c r="E69" s="18" t="s">
        <v>266</v>
      </c>
      <c r="F69" s="323">
        <v>368.19</v>
      </c>
      <c r="G69" s="39"/>
      <c r="H69" s="45"/>
    </row>
    <row r="70" s="2" customFormat="1" ht="16.8" customHeight="1">
      <c r="A70" s="39"/>
      <c r="B70" s="45"/>
      <c r="C70" s="322" t="s">
        <v>495</v>
      </c>
      <c r="D70" s="322" t="s">
        <v>496</v>
      </c>
      <c r="E70" s="18" t="s">
        <v>266</v>
      </c>
      <c r="F70" s="323">
        <v>394.42000000000002</v>
      </c>
      <c r="G70" s="39"/>
      <c r="H70" s="45"/>
    </row>
    <row r="71" s="2" customFormat="1" ht="16.8" customHeight="1">
      <c r="A71" s="39"/>
      <c r="B71" s="45"/>
      <c r="C71" s="322" t="s">
        <v>499</v>
      </c>
      <c r="D71" s="322" t="s">
        <v>500</v>
      </c>
      <c r="E71" s="18" t="s">
        <v>266</v>
      </c>
      <c r="F71" s="323">
        <v>35.112000000000002</v>
      </c>
      <c r="G71" s="39"/>
      <c r="H71" s="45"/>
    </row>
    <row r="72" s="2" customFormat="1" ht="16.8" customHeight="1">
      <c r="A72" s="39"/>
      <c r="B72" s="45"/>
      <c r="C72" s="322" t="s">
        <v>762</v>
      </c>
      <c r="D72" s="322" t="s">
        <v>763</v>
      </c>
      <c r="E72" s="18" t="s">
        <v>266</v>
      </c>
      <c r="F72" s="323">
        <v>35.112000000000002</v>
      </c>
      <c r="G72" s="39"/>
      <c r="H72" s="45"/>
    </row>
    <row r="73" s="2" customFormat="1" ht="16.8" customHeight="1">
      <c r="A73" s="39"/>
      <c r="B73" s="45"/>
      <c r="C73" s="322" t="s">
        <v>771</v>
      </c>
      <c r="D73" s="322" t="s">
        <v>772</v>
      </c>
      <c r="E73" s="18" t="s">
        <v>266</v>
      </c>
      <c r="F73" s="323">
        <v>35.112000000000002</v>
      </c>
      <c r="G73" s="39"/>
      <c r="H73" s="45"/>
    </row>
    <row r="74" s="2" customFormat="1" ht="16.8" customHeight="1">
      <c r="A74" s="39"/>
      <c r="B74" s="45"/>
      <c r="C74" s="322" t="s">
        <v>971</v>
      </c>
      <c r="D74" s="322" t="s">
        <v>972</v>
      </c>
      <c r="E74" s="18" t="s">
        <v>381</v>
      </c>
      <c r="F74" s="323">
        <v>528.69500000000005</v>
      </c>
      <c r="G74" s="39"/>
      <c r="H74" s="45"/>
    </row>
    <row r="75" s="2" customFormat="1" ht="16.8" customHeight="1">
      <c r="A75" s="39"/>
      <c r="B75" s="45"/>
      <c r="C75" s="322" t="s">
        <v>775</v>
      </c>
      <c r="D75" s="322" t="s">
        <v>776</v>
      </c>
      <c r="E75" s="18" t="s">
        <v>266</v>
      </c>
      <c r="F75" s="323">
        <v>40.923000000000002</v>
      </c>
      <c r="G75" s="39"/>
      <c r="H75" s="45"/>
    </row>
    <row r="76" s="2" customFormat="1" ht="16.8" customHeight="1">
      <c r="A76" s="39"/>
      <c r="B76" s="45"/>
      <c r="C76" s="322" t="s">
        <v>766</v>
      </c>
      <c r="D76" s="322" t="s">
        <v>767</v>
      </c>
      <c r="E76" s="18" t="s">
        <v>266</v>
      </c>
      <c r="F76" s="323">
        <v>35.814</v>
      </c>
      <c r="G76" s="39"/>
      <c r="H76" s="45"/>
    </row>
    <row r="77" s="2" customFormat="1" ht="16.8" customHeight="1">
      <c r="A77" s="39"/>
      <c r="B77" s="45"/>
      <c r="C77" s="322" t="s">
        <v>950</v>
      </c>
      <c r="D77" s="322" t="s">
        <v>951</v>
      </c>
      <c r="E77" s="18" t="s">
        <v>266</v>
      </c>
      <c r="F77" s="323">
        <v>276.303</v>
      </c>
      <c r="G77" s="39"/>
      <c r="H77" s="45"/>
    </row>
    <row r="78" s="2" customFormat="1" ht="7.44" customHeight="1">
      <c r="A78" s="39"/>
      <c r="B78" s="181"/>
      <c r="C78" s="182"/>
      <c r="D78" s="182"/>
      <c r="E78" s="182"/>
      <c r="F78" s="182"/>
      <c r="G78" s="182"/>
      <c r="H78" s="45"/>
    </row>
    <row r="79" s="2" customFormat="1">
      <c r="A79" s="39"/>
      <c r="B79" s="39"/>
      <c r="C79" s="39"/>
      <c r="D79" s="39"/>
      <c r="E79" s="39"/>
      <c r="F79" s="39"/>
      <c r="G79" s="39"/>
      <c r="H79" s="39"/>
    </row>
  </sheetData>
  <sheetProtection sheet="1" formatColumns="0" formatRows="0" objects="1" scenarios="1" spinCount="100000" saltValue="b/jDMXAgMfYkzfaJRDdV0UeZZSjg+Frii21L5+Xug7YFAb7PHRPZ7Wi1Z4I+I3VYx+k7Qtvc4h7+xb/gNRuWyA==" hashValue="cJK7FQHwIYvSMCLwlCCNpxr39axomGk/Cb9cfNaYS2DXGo+p+ib6pd7QarxFt0caGvWJklmFKiAUNgQen3yQFA==" algorithmName="SHA-512" password="CC35"/>
  <mergeCells count="2">
    <mergeCell ref="D5:F5"/>
    <mergeCell ref="D6:F6"/>
  </mergeCells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82</v>
      </c>
      <c r="AZ2" s="147" t="s">
        <v>111</v>
      </c>
      <c r="BA2" s="147" t="s">
        <v>1</v>
      </c>
      <c r="BB2" s="147" t="s">
        <v>1</v>
      </c>
      <c r="BC2" s="147" t="s">
        <v>112</v>
      </c>
      <c r="BD2" s="147" t="s">
        <v>83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83</v>
      </c>
      <c r="AZ3" s="147" t="s">
        <v>113</v>
      </c>
      <c r="BA3" s="147" t="s">
        <v>1</v>
      </c>
      <c r="BB3" s="147" t="s">
        <v>1</v>
      </c>
      <c r="BC3" s="147" t="s">
        <v>114</v>
      </c>
      <c r="BD3" s="147" t="s">
        <v>83</v>
      </c>
    </row>
    <row r="4" s="1" customFormat="1" ht="24.96" customHeight="1">
      <c r="B4" s="21"/>
      <c r="D4" s="150" t="s">
        <v>115</v>
      </c>
      <c r="L4" s="21"/>
      <c r="M4" s="151" t="s">
        <v>10</v>
      </c>
      <c r="AT4" s="18" t="s">
        <v>4</v>
      </c>
      <c r="AZ4" s="147" t="s">
        <v>116</v>
      </c>
      <c r="BA4" s="147" t="s">
        <v>1</v>
      </c>
      <c r="BB4" s="147" t="s">
        <v>1</v>
      </c>
      <c r="BC4" s="147" t="s">
        <v>117</v>
      </c>
      <c r="BD4" s="147" t="s">
        <v>83</v>
      </c>
    </row>
    <row r="5" s="1" customFormat="1" ht="6.96" customHeight="1">
      <c r="B5" s="21"/>
      <c r="L5" s="21"/>
      <c r="AZ5" s="147" t="s">
        <v>118</v>
      </c>
      <c r="BA5" s="147" t="s">
        <v>1</v>
      </c>
      <c r="BB5" s="147" t="s">
        <v>1</v>
      </c>
      <c r="BC5" s="147" t="s">
        <v>119</v>
      </c>
      <c r="BD5" s="147" t="s">
        <v>83</v>
      </c>
    </row>
    <row r="6" s="1" customFormat="1" ht="12" customHeight="1">
      <c r="B6" s="21"/>
      <c r="D6" s="152" t="s">
        <v>16</v>
      </c>
      <c r="L6" s="21"/>
      <c r="AZ6" s="147" t="s">
        <v>120</v>
      </c>
      <c r="BA6" s="147" t="s">
        <v>1</v>
      </c>
      <c r="BB6" s="147" t="s">
        <v>1</v>
      </c>
      <c r="BC6" s="147" t="s">
        <v>121</v>
      </c>
      <c r="BD6" s="147" t="s">
        <v>83</v>
      </c>
    </row>
    <row r="7" s="1" customFormat="1" ht="16.5" customHeight="1">
      <c r="B7" s="21"/>
      <c r="E7" s="153" t="str">
        <f>'Rekapitulace stavby'!K6</f>
        <v>Malé divadlo FX Šaldy</v>
      </c>
      <c r="F7" s="152"/>
      <c r="G7" s="152"/>
      <c r="H7" s="152"/>
      <c r="L7" s="21"/>
    </row>
    <row r="8" s="2" customFormat="1" ht="12" customHeight="1">
      <c r="A8" s="39"/>
      <c r="B8" s="45"/>
      <c r="C8" s="39"/>
      <c r="D8" s="152" t="s">
        <v>122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54" t="s">
        <v>123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2" t="s">
        <v>18</v>
      </c>
      <c r="E11" s="39"/>
      <c r="F11" s="142" t="s">
        <v>1</v>
      </c>
      <c r="G11" s="39"/>
      <c r="H11" s="39"/>
      <c r="I11" s="152" t="s">
        <v>19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20</v>
      </c>
      <c r="E12" s="39"/>
      <c r="F12" s="142" t="s">
        <v>21</v>
      </c>
      <c r="G12" s="39"/>
      <c r="H12" s="39"/>
      <c r="I12" s="152" t="s">
        <v>22</v>
      </c>
      <c r="J12" s="155" t="str">
        <f>'Rekapitulace stavby'!AN8</f>
        <v>23. 6. 2021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24</v>
      </c>
      <c r="E14" s="39"/>
      <c r="F14" s="39"/>
      <c r="G14" s="39"/>
      <c r="H14" s="39"/>
      <c r="I14" s="152" t="s">
        <v>25</v>
      </c>
      <c r="J14" s="142" t="str">
        <f>IF('Rekapitulace stavby'!AN10="","",'Rekapitulace stavby'!AN10)</f>
        <v/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tr">
        <f>IF('Rekapitulace stavby'!E11="","",'Rekapitulace stavby'!E11)</f>
        <v xml:space="preserve"> </v>
      </c>
      <c r="F15" s="39"/>
      <c r="G15" s="39"/>
      <c r="H15" s="39"/>
      <c r="I15" s="152" t="s">
        <v>26</v>
      </c>
      <c r="J15" s="142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2" t="s">
        <v>27</v>
      </c>
      <c r="E17" s="39"/>
      <c r="F17" s="39"/>
      <c r="G17" s="39"/>
      <c r="H17" s="39"/>
      <c r="I17" s="15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2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2" t="s">
        <v>29</v>
      </c>
      <c r="E20" s="39"/>
      <c r="F20" s="39"/>
      <c r="G20" s="39"/>
      <c r="H20" s="39"/>
      <c r="I20" s="152" t="s">
        <v>25</v>
      </c>
      <c r="J20" s="142" t="str">
        <f>IF('Rekapitulace stavby'!AN16="","",'Rekapitulace stavby'!AN16)</f>
        <v/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tr">
        <f>IF('Rekapitulace stavby'!E17="","",'Rekapitulace stavby'!E17)</f>
        <v xml:space="preserve"> </v>
      </c>
      <c r="F21" s="39"/>
      <c r="G21" s="39"/>
      <c r="H21" s="39"/>
      <c r="I21" s="152" t="s">
        <v>26</v>
      </c>
      <c r="J21" s="142" t="str">
        <f>IF('Rekapitulace stavby'!AN17="","",'Rekapitulace stavby'!AN17)</f>
        <v/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2" t="s">
        <v>31</v>
      </c>
      <c r="E23" s="39"/>
      <c r="F23" s="39"/>
      <c r="G23" s="39"/>
      <c r="H23" s="39"/>
      <c r="I23" s="152" t="s">
        <v>25</v>
      </c>
      <c r="J23" s="142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tr">
        <f>IF('Rekapitulace stavby'!E20="","",'Rekapitulace stavby'!E20)</f>
        <v xml:space="preserve"> </v>
      </c>
      <c r="F24" s="39"/>
      <c r="G24" s="39"/>
      <c r="H24" s="39"/>
      <c r="I24" s="152" t="s">
        <v>26</v>
      </c>
      <c r="J24" s="142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2" t="s">
        <v>32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6"/>
      <c r="B27" s="157"/>
      <c r="C27" s="156"/>
      <c r="D27" s="156"/>
      <c r="E27" s="158" t="s">
        <v>1</v>
      </c>
      <c r="F27" s="158"/>
      <c r="G27" s="158"/>
      <c r="H27" s="158"/>
      <c r="I27" s="156"/>
      <c r="J27" s="156"/>
      <c r="K27" s="156"/>
      <c r="L27" s="159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0"/>
      <c r="E29" s="160"/>
      <c r="F29" s="160"/>
      <c r="G29" s="160"/>
      <c r="H29" s="160"/>
      <c r="I29" s="160"/>
      <c r="J29" s="160"/>
      <c r="K29" s="16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1" t="s">
        <v>33</v>
      </c>
      <c r="E30" s="39"/>
      <c r="F30" s="39"/>
      <c r="G30" s="39"/>
      <c r="H30" s="39"/>
      <c r="I30" s="39"/>
      <c r="J30" s="162">
        <f>ROUND(J137,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3" t="s">
        <v>35</v>
      </c>
      <c r="G32" s="39"/>
      <c r="H32" s="39"/>
      <c r="I32" s="163" t="s">
        <v>34</v>
      </c>
      <c r="J32" s="163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4" t="s">
        <v>37</v>
      </c>
      <c r="E33" s="152" t="s">
        <v>38</v>
      </c>
      <c r="F33" s="165">
        <f>ROUND((SUM(BE137:BE780)),  2)</f>
        <v>0</v>
      </c>
      <c r="G33" s="39"/>
      <c r="H33" s="39"/>
      <c r="I33" s="166">
        <v>0.20999999999999999</v>
      </c>
      <c r="J33" s="165">
        <f>ROUND(((SUM(BE137:BE780))*I33),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2" t="s">
        <v>39</v>
      </c>
      <c r="F34" s="165">
        <f>ROUND((SUM(BF137:BF780)),  2)</f>
        <v>0</v>
      </c>
      <c r="G34" s="39"/>
      <c r="H34" s="39"/>
      <c r="I34" s="166">
        <v>0.14999999999999999</v>
      </c>
      <c r="J34" s="165">
        <f>ROUND(((SUM(BF137:BF780))*I34),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2" t="s">
        <v>40</v>
      </c>
      <c r="F35" s="165">
        <f>ROUND((SUM(BG137:BG780)),  2)</f>
        <v>0</v>
      </c>
      <c r="G35" s="39"/>
      <c r="H35" s="39"/>
      <c r="I35" s="166">
        <v>0.20999999999999999</v>
      </c>
      <c r="J35" s="16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2" t="s">
        <v>41</v>
      </c>
      <c r="F36" s="165">
        <f>ROUND((SUM(BH137:BH780)),  2)</f>
        <v>0</v>
      </c>
      <c r="G36" s="39"/>
      <c r="H36" s="39"/>
      <c r="I36" s="166">
        <v>0.14999999999999999</v>
      </c>
      <c r="J36" s="16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42</v>
      </c>
      <c r="F37" s="165">
        <f>ROUND((SUM(BI137:BI780)),  2)</f>
        <v>0</v>
      </c>
      <c r="G37" s="39"/>
      <c r="H37" s="39"/>
      <c r="I37" s="166">
        <v>0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43</v>
      </c>
      <c r="E39" s="169"/>
      <c r="F39" s="169"/>
      <c r="G39" s="170" t="s">
        <v>44</v>
      </c>
      <c r="H39" s="171" t="s">
        <v>45</v>
      </c>
      <c r="I39" s="169"/>
      <c r="J39" s="172">
        <f>SUM(J30:J37)</f>
        <v>0</v>
      </c>
      <c r="K39" s="17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Malé divadlo FX Šaldy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122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01 - Architektonicko-stavební část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23. 6. 2021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 xml:space="preserve"> </v>
      </c>
      <c r="G91" s="41"/>
      <c r="H91" s="41"/>
      <c r="I91" s="33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125</v>
      </c>
      <c r="D94" s="187"/>
      <c r="E94" s="187"/>
      <c r="F94" s="187"/>
      <c r="G94" s="187"/>
      <c r="H94" s="187"/>
      <c r="I94" s="187"/>
      <c r="J94" s="188" t="s">
        <v>126</v>
      </c>
      <c r="K94" s="18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127</v>
      </c>
      <c r="D96" s="41"/>
      <c r="E96" s="41"/>
      <c r="F96" s="41"/>
      <c r="G96" s="41"/>
      <c r="H96" s="41"/>
      <c r="I96" s="41"/>
      <c r="J96" s="111">
        <f>J137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128</v>
      </c>
    </row>
    <row r="97" s="9" customFormat="1" ht="24.96" customHeight="1">
      <c r="A97" s="9"/>
      <c r="B97" s="190"/>
      <c r="C97" s="191"/>
      <c r="D97" s="192" t="s">
        <v>129</v>
      </c>
      <c r="E97" s="193"/>
      <c r="F97" s="193"/>
      <c r="G97" s="193"/>
      <c r="H97" s="193"/>
      <c r="I97" s="193"/>
      <c r="J97" s="194">
        <f>J138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34"/>
      <c r="D98" s="197" t="s">
        <v>130</v>
      </c>
      <c r="E98" s="198"/>
      <c r="F98" s="198"/>
      <c r="G98" s="198"/>
      <c r="H98" s="198"/>
      <c r="I98" s="198"/>
      <c r="J98" s="199">
        <f>J139</f>
        <v>0</v>
      </c>
      <c r="K98" s="134"/>
      <c r="L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34"/>
      <c r="D99" s="197" t="s">
        <v>131</v>
      </c>
      <c r="E99" s="198"/>
      <c r="F99" s="198"/>
      <c r="G99" s="198"/>
      <c r="H99" s="198"/>
      <c r="I99" s="198"/>
      <c r="J99" s="199">
        <f>J167</f>
        <v>0</v>
      </c>
      <c r="K99" s="134"/>
      <c r="L99" s="20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34"/>
      <c r="D100" s="197" t="s">
        <v>132</v>
      </c>
      <c r="E100" s="198"/>
      <c r="F100" s="198"/>
      <c r="G100" s="198"/>
      <c r="H100" s="198"/>
      <c r="I100" s="198"/>
      <c r="J100" s="199">
        <f>J175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133</v>
      </c>
      <c r="E101" s="198"/>
      <c r="F101" s="198"/>
      <c r="G101" s="198"/>
      <c r="H101" s="198"/>
      <c r="I101" s="198"/>
      <c r="J101" s="199">
        <f>J240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134</v>
      </c>
      <c r="E102" s="198"/>
      <c r="F102" s="198"/>
      <c r="G102" s="198"/>
      <c r="H102" s="198"/>
      <c r="I102" s="198"/>
      <c r="J102" s="199">
        <f>J296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135</v>
      </c>
      <c r="E103" s="198"/>
      <c r="F103" s="198"/>
      <c r="G103" s="198"/>
      <c r="H103" s="198"/>
      <c r="I103" s="198"/>
      <c r="J103" s="199">
        <f>J393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136</v>
      </c>
      <c r="E104" s="198"/>
      <c r="F104" s="198"/>
      <c r="G104" s="198"/>
      <c r="H104" s="198"/>
      <c r="I104" s="198"/>
      <c r="J104" s="199">
        <f>J534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137</v>
      </c>
      <c r="E105" s="198"/>
      <c r="F105" s="198"/>
      <c r="G105" s="198"/>
      <c r="H105" s="198"/>
      <c r="I105" s="198"/>
      <c r="J105" s="199">
        <f>J541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90"/>
      <c r="C106" s="191"/>
      <c r="D106" s="192" t="s">
        <v>138</v>
      </c>
      <c r="E106" s="193"/>
      <c r="F106" s="193"/>
      <c r="G106" s="193"/>
      <c r="H106" s="193"/>
      <c r="I106" s="193"/>
      <c r="J106" s="194">
        <f>J543</f>
        <v>0</v>
      </c>
      <c r="K106" s="191"/>
      <c r="L106" s="19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96"/>
      <c r="C107" s="134"/>
      <c r="D107" s="197" t="s">
        <v>139</v>
      </c>
      <c r="E107" s="198"/>
      <c r="F107" s="198"/>
      <c r="G107" s="198"/>
      <c r="H107" s="198"/>
      <c r="I107" s="198"/>
      <c r="J107" s="199">
        <f>J544</f>
        <v>0</v>
      </c>
      <c r="K107" s="134"/>
      <c r="L107" s="20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34"/>
      <c r="D108" s="197" t="s">
        <v>140</v>
      </c>
      <c r="E108" s="198"/>
      <c r="F108" s="198"/>
      <c r="G108" s="198"/>
      <c r="H108" s="198"/>
      <c r="I108" s="198"/>
      <c r="J108" s="199">
        <f>J563</f>
        <v>0</v>
      </c>
      <c r="K108" s="134"/>
      <c r="L108" s="20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6"/>
      <c r="C109" s="134"/>
      <c r="D109" s="197" t="s">
        <v>141</v>
      </c>
      <c r="E109" s="198"/>
      <c r="F109" s="198"/>
      <c r="G109" s="198"/>
      <c r="H109" s="198"/>
      <c r="I109" s="198"/>
      <c r="J109" s="199">
        <f>J575</f>
        <v>0</v>
      </c>
      <c r="K109" s="134"/>
      <c r="L109" s="20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6"/>
      <c r="C110" s="134"/>
      <c r="D110" s="197" t="s">
        <v>142</v>
      </c>
      <c r="E110" s="198"/>
      <c r="F110" s="198"/>
      <c r="G110" s="198"/>
      <c r="H110" s="198"/>
      <c r="I110" s="198"/>
      <c r="J110" s="199">
        <f>J619</f>
        <v>0</v>
      </c>
      <c r="K110" s="134"/>
      <c r="L110" s="20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6"/>
      <c r="C111" s="134"/>
      <c r="D111" s="197" t="s">
        <v>143</v>
      </c>
      <c r="E111" s="198"/>
      <c r="F111" s="198"/>
      <c r="G111" s="198"/>
      <c r="H111" s="198"/>
      <c r="I111" s="198"/>
      <c r="J111" s="199">
        <f>J626</f>
        <v>0</v>
      </c>
      <c r="K111" s="134"/>
      <c r="L111" s="20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6"/>
      <c r="C112" s="134"/>
      <c r="D112" s="197" t="s">
        <v>144</v>
      </c>
      <c r="E112" s="198"/>
      <c r="F112" s="198"/>
      <c r="G112" s="198"/>
      <c r="H112" s="198"/>
      <c r="I112" s="198"/>
      <c r="J112" s="199">
        <f>J640</f>
        <v>0</v>
      </c>
      <c r="K112" s="134"/>
      <c r="L112" s="20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6"/>
      <c r="C113" s="134"/>
      <c r="D113" s="197" t="s">
        <v>145</v>
      </c>
      <c r="E113" s="198"/>
      <c r="F113" s="198"/>
      <c r="G113" s="198"/>
      <c r="H113" s="198"/>
      <c r="I113" s="198"/>
      <c r="J113" s="199">
        <f>J650</f>
        <v>0</v>
      </c>
      <c r="K113" s="134"/>
      <c r="L113" s="20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6"/>
      <c r="C114" s="134"/>
      <c r="D114" s="197" t="s">
        <v>146</v>
      </c>
      <c r="E114" s="198"/>
      <c r="F114" s="198"/>
      <c r="G114" s="198"/>
      <c r="H114" s="198"/>
      <c r="I114" s="198"/>
      <c r="J114" s="199">
        <f>J720</f>
        <v>0</v>
      </c>
      <c r="K114" s="134"/>
      <c r="L114" s="20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4.88" customHeight="1">
      <c r="A115" s="10"/>
      <c r="B115" s="196"/>
      <c r="C115" s="134"/>
      <c r="D115" s="197" t="s">
        <v>147</v>
      </c>
      <c r="E115" s="198"/>
      <c r="F115" s="198"/>
      <c r="G115" s="198"/>
      <c r="H115" s="198"/>
      <c r="I115" s="198"/>
      <c r="J115" s="199">
        <f>J740</f>
        <v>0</v>
      </c>
      <c r="K115" s="134"/>
      <c r="L115" s="20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6"/>
      <c r="C116" s="134"/>
      <c r="D116" s="197" t="s">
        <v>148</v>
      </c>
      <c r="E116" s="198"/>
      <c r="F116" s="198"/>
      <c r="G116" s="198"/>
      <c r="H116" s="198"/>
      <c r="I116" s="198"/>
      <c r="J116" s="199">
        <f>J749</f>
        <v>0</v>
      </c>
      <c r="K116" s="134"/>
      <c r="L116" s="20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6"/>
      <c r="C117" s="134"/>
      <c r="D117" s="197" t="s">
        <v>149</v>
      </c>
      <c r="E117" s="198"/>
      <c r="F117" s="198"/>
      <c r="G117" s="198"/>
      <c r="H117" s="198"/>
      <c r="I117" s="198"/>
      <c r="J117" s="199">
        <f>J771</f>
        <v>0</v>
      </c>
      <c r="K117" s="134"/>
      <c r="L117" s="20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2" customFormat="1" ht="21.84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67"/>
      <c r="C119" s="68"/>
      <c r="D119" s="68"/>
      <c r="E119" s="68"/>
      <c r="F119" s="68"/>
      <c r="G119" s="68"/>
      <c r="H119" s="68"/>
      <c r="I119" s="68"/>
      <c r="J119" s="68"/>
      <c r="K119" s="68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3" s="2" customFormat="1" ht="6.96" customHeight="1">
      <c r="A123" s="39"/>
      <c r="B123" s="69"/>
      <c r="C123" s="70"/>
      <c r="D123" s="70"/>
      <c r="E123" s="70"/>
      <c r="F123" s="70"/>
      <c r="G123" s="70"/>
      <c r="H123" s="70"/>
      <c r="I123" s="70"/>
      <c r="J123" s="70"/>
      <c r="K123" s="70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24.96" customHeight="1">
      <c r="A124" s="39"/>
      <c r="B124" s="40"/>
      <c r="C124" s="24" t="s">
        <v>150</v>
      </c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2" customHeight="1">
      <c r="A126" s="39"/>
      <c r="B126" s="40"/>
      <c r="C126" s="33" t="s">
        <v>16</v>
      </c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6.5" customHeight="1">
      <c r="A127" s="39"/>
      <c r="B127" s="40"/>
      <c r="C127" s="41"/>
      <c r="D127" s="41"/>
      <c r="E127" s="185" t="str">
        <f>E7</f>
        <v>Malé divadlo FX Šaldy</v>
      </c>
      <c r="F127" s="33"/>
      <c r="G127" s="33"/>
      <c r="H127" s="33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122</v>
      </c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6.5" customHeight="1">
      <c r="A129" s="39"/>
      <c r="B129" s="40"/>
      <c r="C129" s="41"/>
      <c r="D129" s="41"/>
      <c r="E129" s="77" t="str">
        <f>E9</f>
        <v>01 - Architektonicko-stavební část</v>
      </c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6.96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2" customHeight="1">
      <c r="A131" s="39"/>
      <c r="B131" s="40"/>
      <c r="C131" s="33" t="s">
        <v>20</v>
      </c>
      <c r="D131" s="41"/>
      <c r="E131" s="41"/>
      <c r="F131" s="28" t="str">
        <f>F12</f>
        <v xml:space="preserve"> </v>
      </c>
      <c r="G131" s="41"/>
      <c r="H131" s="41"/>
      <c r="I131" s="33" t="s">
        <v>22</v>
      </c>
      <c r="J131" s="80" t="str">
        <f>IF(J12="","",J12)</f>
        <v>23. 6. 2021</v>
      </c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6.96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15.15" customHeight="1">
      <c r="A133" s="39"/>
      <c r="B133" s="40"/>
      <c r="C133" s="33" t="s">
        <v>24</v>
      </c>
      <c r="D133" s="41"/>
      <c r="E133" s="41"/>
      <c r="F133" s="28" t="str">
        <f>E15</f>
        <v xml:space="preserve"> </v>
      </c>
      <c r="G133" s="41"/>
      <c r="H133" s="41"/>
      <c r="I133" s="33" t="s">
        <v>29</v>
      </c>
      <c r="J133" s="37" t="str">
        <f>E21</f>
        <v xml:space="preserve"> </v>
      </c>
      <c r="K133" s="41"/>
      <c r="L133" s="64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15.15" customHeight="1">
      <c r="A134" s="39"/>
      <c r="B134" s="40"/>
      <c r="C134" s="33" t="s">
        <v>27</v>
      </c>
      <c r="D134" s="41"/>
      <c r="E134" s="41"/>
      <c r="F134" s="28" t="str">
        <f>IF(E18="","",E18)</f>
        <v>Vyplň údaj</v>
      </c>
      <c r="G134" s="41"/>
      <c r="H134" s="41"/>
      <c r="I134" s="33" t="s">
        <v>31</v>
      </c>
      <c r="J134" s="37" t="str">
        <f>E24</f>
        <v xml:space="preserve"> </v>
      </c>
      <c r="K134" s="41"/>
      <c r="L134" s="64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10.32" customHeight="1">
      <c r="A135" s="39"/>
      <c r="B135" s="40"/>
      <c r="C135" s="41"/>
      <c r="D135" s="41"/>
      <c r="E135" s="41"/>
      <c r="F135" s="41"/>
      <c r="G135" s="41"/>
      <c r="H135" s="41"/>
      <c r="I135" s="41"/>
      <c r="J135" s="41"/>
      <c r="K135" s="41"/>
      <c r="L135" s="64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11" customFormat="1" ht="29.28" customHeight="1">
      <c r="A136" s="201"/>
      <c r="B136" s="202"/>
      <c r="C136" s="203" t="s">
        <v>151</v>
      </c>
      <c r="D136" s="204" t="s">
        <v>58</v>
      </c>
      <c r="E136" s="204" t="s">
        <v>54</v>
      </c>
      <c r="F136" s="204" t="s">
        <v>55</v>
      </c>
      <c r="G136" s="204" t="s">
        <v>152</v>
      </c>
      <c r="H136" s="204" t="s">
        <v>153</v>
      </c>
      <c r="I136" s="204" t="s">
        <v>154</v>
      </c>
      <c r="J136" s="204" t="s">
        <v>126</v>
      </c>
      <c r="K136" s="205" t="s">
        <v>155</v>
      </c>
      <c r="L136" s="206"/>
      <c r="M136" s="101" t="s">
        <v>1</v>
      </c>
      <c r="N136" s="102" t="s">
        <v>37</v>
      </c>
      <c r="O136" s="102" t="s">
        <v>156</v>
      </c>
      <c r="P136" s="102" t="s">
        <v>157</v>
      </c>
      <c r="Q136" s="102" t="s">
        <v>158</v>
      </c>
      <c r="R136" s="102" t="s">
        <v>159</v>
      </c>
      <c r="S136" s="102" t="s">
        <v>160</v>
      </c>
      <c r="T136" s="103" t="s">
        <v>161</v>
      </c>
      <c r="U136" s="201"/>
      <c r="V136" s="201"/>
      <c r="W136" s="201"/>
      <c r="X136" s="201"/>
      <c r="Y136" s="201"/>
      <c r="Z136" s="201"/>
      <c r="AA136" s="201"/>
      <c r="AB136" s="201"/>
      <c r="AC136" s="201"/>
      <c r="AD136" s="201"/>
      <c r="AE136" s="201"/>
    </row>
    <row r="137" s="2" customFormat="1" ht="22.8" customHeight="1">
      <c r="A137" s="39"/>
      <c r="B137" s="40"/>
      <c r="C137" s="108" t="s">
        <v>162</v>
      </c>
      <c r="D137" s="41"/>
      <c r="E137" s="41"/>
      <c r="F137" s="41"/>
      <c r="G137" s="41"/>
      <c r="H137" s="41"/>
      <c r="I137" s="41"/>
      <c r="J137" s="207">
        <f>BK137</f>
        <v>0</v>
      </c>
      <c r="K137" s="41"/>
      <c r="L137" s="45"/>
      <c r="M137" s="104"/>
      <c r="N137" s="208"/>
      <c r="O137" s="105"/>
      <c r="P137" s="209">
        <f>P138+P543</f>
        <v>0</v>
      </c>
      <c r="Q137" s="105"/>
      <c r="R137" s="209">
        <f>R138+R543</f>
        <v>98.276394749999994</v>
      </c>
      <c r="S137" s="105"/>
      <c r="T137" s="210">
        <f>T138+T543</f>
        <v>103.1554335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72</v>
      </c>
      <c r="AU137" s="18" t="s">
        <v>128</v>
      </c>
      <c r="BK137" s="211">
        <f>BK138+BK543</f>
        <v>0</v>
      </c>
    </row>
    <row r="138" s="12" customFormat="1" ht="25.92" customHeight="1">
      <c r="A138" s="12"/>
      <c r="B138" s="212"/>
      <c r="C138" s="213"/>
      <c r="D138" s="214" t="s">
        <v>72</v>
      </c>
      <c r="E138" s="215" t="s">
        <v>163</v>
      </c>
      <c r="F138" s="215" t="s">
        <v>164</v>
      </c>
      <c r="G138" s="213"/>
      <c r="H138" s="213"/>
      <c r="I138" s="216"/>
      <c r="J138" s="217">
        <f>BK138</f>
        <v>0</v>
      </c>
      <c r="K138" s="213"/>
      <c r="L138" s="218"/>
      <c r="M138" s="219"/>
      <c r="N138" s="220"/>
      <c r="O138" s="220"/>
      <c r="P138" s="221">
        <f>P139+P167+P175+P240+P296+P393+P534+P541</f>
        <v>0</v>
      </c>
      <c r="Q138" s="220"/>
      <c r="R138" s="221">
        <f>R139+R167+R175+R240+R296+R393+R534+R541</f>
        <v>88.427519439999998</v>
      </c>
      <c r="S138" s="220"/>
      <c r="T138" s="222">
        <f>T139+T167+T175+T240+T296+T393+T534+T541</f>
        <v>97.363793000000001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3" t="s">
        <v>81</v>
      </c>
      <c r="AT138" s="224" t="s">
        <v>72</v>
      </c>
      <c r="AU138" s="224" t="s">
        <v>73</v>
      </c>
      <c r="AY138" s="223" t="s">
        <v>165</v>
      </c>
      <c r="BK138" s="225">
        <f>BK139+BK167+BK175+BK240+BK296+BK393+BK534+BK541</f>
        <v>0</v>
      </c>
    </row>
    <row r="139" s="12" customFormat="1" ht="22.8" customHeight="1">
      <c r="A139" s="12"/>
      <c r="B139" s="212"/>
      <c r="C139" s="213"/>
      <c r="D139" s="214" t="s">
        <v>72</v>
      </c>
      <c r="E139" s="226" t="s">
        <v>81</v>
      </c>
      <c r="F139" s="226" t="s">
        <v>166</v>
      </c>
      <c r="G139" s="213"/>
      <c r="H139" s="213"/>
      <c r="I139" s="216"/>
      <c r="J139" s="227">
        <f>BK139</f>
        <v>0</v>
      </c>
      <c r="K139" s="213"/>
      <c r="L139" s="218"/>
      <c r="M139" s="219"/>
      <c r="N139" s="220"/>
      <c r="O139" s="220"/>
      <c r="P139" s="221">
        <f>SUM(P140:P166)</f>
        <v>0</v>
      </c>
      <c r="Q139" s="220"/>
      <c r="R139" s="221">
        <f>SUM(R140:R166)</f>
        <v>0</v>
      </c>
      <c r="S139" s="220"/>
      <c r="T139" s="222">
        <f>SUM(T140:T166)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3" t="s">
        <v>81</v>
      </c>
      <c r="AT139" s="224" t="s">
        <v>72</v>
      </c>
      <c r="AU139" s="224" t="s">
        <v>81</v>
      </c>
      <c r="AY139" s="223" t="s">
        <v>165</v>
      </c>
      <c r="BK139" s="225">
        <f>SUM(BK140:BK166)</f>
        <v>0</v>
      </c>
    </row>
    <row r="140" s="2" customFormat="1" ht="16.5" customHeight="1">
      <c r="A140" s="39"/>
      <c r="B140" s="40"/>
      <c r="C140" s="228" t="s">
        <v>81</v>
      </c>
      <c r="D140" s="228" t="s">
        <v>167</v>
      </c>
      <c r="E140" s="229" t="s">
        <v>168</v>
      </c>
      <c r="F140" s="230" t="s">
        <v>169</v>
      </c>
      <c r="G140" s="231" t="s">
        <v>170</v>
      </c>
      <c r="H140" s="232">
        <v>0.86899999999999999</v>
      </c>
      <c r="I140" s="233"/>
      <c r="J140" s="234">
        <f>ROUND(I140*H140,2)</f>
        <v>0</v>
      </c>
      <c r="K140" s="230" t="s">
        <v>171</v>
      </c>
      <c r="L140" s="45"/>
      <c r="M140" s="235" t="s">
        <v>1</v>
      </c>
      <c r="N140" s="236" t="s">
        <v>38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172</v>
      </c>
      <c r="AT140" s="239" t="s">
        <v>167</v>
      </c>
      <c r="AU140" s="239" t="s">
        <v>83</v>
      </c>
      <c r="AY140" s="18" t="s">
        <v>165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81</v>
      </c>
      <c r="BK140" s="240">
        <f>ROUND(I140*H140,2)</f>
        <v>0</v>
      </c>
      <c r="BL140" s="18" t="s">
        <v>172</v>
      </c>
      <c r="BM140" s="239" t="s">
        <v>173</v>
      </c>
    </row>
    <row r="141" s="13" customFormat="1">
      <c r="A141" s="13"/>
      <c r="B141" s="241"/>
      <c r="C141" s="242"/>
      <c r="D141" s="243" t="s">
        <v>174</v>
      </c>
      <c r="E141" s="244" t="s">
        <v>1</v>
      </c>
      <c r="F141" s="245" t="s">
        <v>175</v>
      </c>
      <c r="G141" s="242"/>
      <c r="H141" s="244" t="s">
        <v>1</v>
      </c>
      <c r="I141" s="246"/>
      <c r="J141" s="242"/>
      <c r="K141" s="242"/>
      <c r="L141" s="247"/>
      <c r="M141" s="248"/>
      <c r="N141" s="249"/>
      <c r="O141" s="249"/>
      <c r="P141" s="249"/>
      <c r="Q141" s="249"/>
      <c r="R141" s="249"/>
      <c r="S141" s="249"/>
      <c r="T141" s="25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1" t="s">
        <v>174</v>
      </c>
      <c r="AU141" s="251" t="s">
        <v>83</v>
      </c>
      <c r="AV141" s="13" t="s">
        <v>81</v>
      </c>
      <c r="AW141" s="13" t="s">
        <v>30</v>
      </c>
      <c r="AX141" s="13" t="s">
        <v>73</v>
      </c>
      <c r="AY141" s="251" t="s">
        <v>165</v>
      </c>
    </row>
    <row r="142" s="14" customFormat="1">
      <c r="A142" s="14"/>
      <c r="B142" s="252"/>
      <c r="C142" s="253"/>
      <c r="D142" s="243" t="s">
        <v>174</v>
      </c>
      <c r="E142" s="254" t="s">
        <v>1</v>
      </c>
      <c r="F142" s="255" t="s">
        <v>176</v>
      </c>
      <c r="G142" s="253"/>
      <c r="H142" s="256">
        <v>0.33300000000000002</v>
      </c>
      <c r="I142" s="257"/>
      <c r="J142" s="253"/>
      <c r="K142" s="253"/>
      <c r="L142" s="258"/>
      <c r="M142" s="259"/>
      <c r="N142" s="260"/>
      <c r="O142" s="260"/>
      <c r="P142" s="260"/>
      <c r="Q142" s="260"/>
      <c r="R142" s="260"/>
      <c r="S142" s="260"/>
      <c r="T142" s="26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2" t="s">
        <v>174</v>
      </c>
      <c r="AU142" s="262" t="s">
        <v>83</v>
      </c>
      <c r="AV142" s="14" t="s">
        <v>83</v>
      </c>
      <c r="AW142" s="14" t="s">
        <v>30</v>
      </c>
      <c r="AX142" s="14" t="s">
        <v>73</v>
      </c>
      <c r="AY142" s="262" t="s">
        <v>165</v>
      </c>
    </row>
    <row r="143" s="13" customFormat="1">
      <c r="A143" s="13"/>
      <c r="B143" s="241"/>
      <c r="C143" s="242"/>
      <c r="D143" s="243" t="s">
        <v>174</v>
      </c>
      <c r="E143" s="244" t="s">
        <v>1</v>
      </c>
      <c r="F143" s="245" t="s">
        <v>177</v>
      </c>
      <c r="G143" s="242"/>
      <c r="H143" s="244" t="s">
        <v>1</v>
      </c>
      <c r="I143" s="246"/>
      <c r="J143" s="242"/>
      <c r="K143" s="242"/>
      <c r="L143" s="247"/>
      <c r="M143" s="248"/>
      <c r="N143" s="249"/>
      <c r="O143" s="249"/>
      <c r="P143" s="249"/>
      <c r="Q143" s="249"/>
      <c r="R143" s="249"/>
      <c r="S143" s="249"/>
      <c r="T143" s="25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1" t="s">
        <v>174</v>
      </c>
      <c r="AU143" s="251" t="s">
        <v>83</v>
      </c>
      <c r="AV143" s="13" t="s">
        <v>81</v>
      </c>
      <c r="AW143" s="13" t="s">
        <v>30</v>
      </c>
      <c r="AX143" s="13" t="s">
        <v>73</v>
      </c>
      <c r="AY143" s="251" t="s">
        <v>165</v>
      </c>
    </row>
    <row r="144" s="14" customFormat="1">
      <c r="A144" s="14"/>
      <c r="B144" s="252"/>
      <c r="C144" s="253"/>
      <c r="D144" s="243" t="s">
        <v>174</v>
      </c>
      <c r="E144" s="254" t="s">
        <v>1</v>
      </c>
      <c r="F144" s="255" t="s">
        <v>178</v>
      </c>
      <c r="G144" s="253"/>
      <c r="H144" s="256">
        <v>0.38100000000000001</v>
      </c>
      <c r="I144" s="257"/>
      <c r="J144" s="253"/>
      <c r="K144" s="253"/>
      <c r="L144" s="258"/>
      <c r="M144" s="259"/>
      <c r="N144" s="260"/>
      <c r="O144" s="260"/>
      <c r="P144" s="260"/>
      <c r="Q144" s="260"/>
      <c r="R144" s="260"/>
      <c r="S144" s="260"/>
      <c r="T144" s="26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2" t="s">
        <v>174</v>
      </c>
      <c r="AU144" s="262" t="s">
        <v>83</v>
      </c>
      <c r="AV144" s="14" t="s">
        <v>83</v>
      </c>
      <c r="AW144" s="14" t="s">
        <v>30</v>
      </c>
      <c r="AX144" s="14" t="s">
        <v>73</v>
      </c>
      <c r="AY144" s="262" t="s">
        <v>165</v>
      </c>
    </row>
    <row r="145" s="14" customFormat="1">
      <c r="A145" s="14"/>
      <c r="B145" s="252"/>
      <c r="C145" s="253"/>
      <c r="D145" s="243" t="s">
        <v>174</v>
      </c>
      <c r="E145" s="254" t="s">
        <v>1</v>
      </c>
      <c r="F145" s="255" t="s">
        <v>179</v>
      </c>
      <c r="G145" s="253"/>
      <c r="H145" s="256">
        <v>0.155</v>
      </c>
      <c r="I145" s="257"/>
      <c r="J145" s="253"/>
      <c r="K145" s="253"/>
      <c r="L145" s="258"/>
      <c r="M145" s="259"/>
      <c r="N145" s="260"/>
      <c r="O145" s="260"/>
      <c r="P145" s="260"/>
      <c r="Q145" s="260"/>
      <c r="R145" s="260"/>
      <c r="S145" s="260"/>
      <c r="T145" s="26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2" t="s">
        <v>174</v>
      </c>
      <c r="AU145" s="262" t="s">
        <v>83</v>
      </c>
      <c r="AV145" s="14" t="s">
        <v>83</v>
      </c>
      <c r="AW145" s="14" t="s">
        <v>30</v>
      </c>
      <c r="AX145" s="14" t="s">
        <v>73</v>
      </c>
      <c r="AY145" s="262" t="s">
        <v>165</v>
      </c>
    </row>
    <row r="146" s="15" customFormat="1">
      <c r="A146" s="15"/>
      <c r="B146" s="263"/>
      <c r="C146" s="264"/>
      <c r="D146" s="243" t="s">
        <v>174</v>
      </c>
      <c r="E146" s="265" t="s">
        <v>1</v>
      </c>
      <c r="F146" s="266" t="s">
        <v>180</v>
      </c>
      <c r="G146" s="264"/>
      <c r="H146" s="267">
        <v>0.86899999999999999</v>
      </c>
      <c r="I146" s="268"/>
      <c r="J146" s="264"/>
      <c r="K146" s="264"/>
      <c r="L146" s="269"/>
      <c r="M146" s="270"/>
      <c r="N146" s="271"/>
      <c r="O146" s="271"/>
      <c r="P146" s="271"/>
      <c r="Q146" s="271"/>
      <c r="R146" s="271"/>
      <c r="S146" s="271"/>
      <c r="T146" s="272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73" t="s">
        <v>174</v>
      </c>
      <c r="AU146" s="273" t="s">
        <v>83</v>
      </c>
      <c r="AV146" s="15" t="s">
        <v>172</v>
      </c>
      <c r="AW146" s="15" t="s">
        <v>30</v>
      </c>
      <c r="AX146" s="15" t="s">
        <v>81</v>
      </c>
      <c r="AY146" s="273" t="s">
        <v>165</v>
      </c>
    </row>
    <row r="147" s="2" customFormat="1" ht="21.75" customHeight="1">
      <c r="A147" s="39"/>
      <c r="B147" s="40"/>
      <c r="C147" s="228" t="s">
        <v>83</v>
      </c>
      <c r="D147" s="228" t="s">
        <v>167</v>
      </c>
      <c r="E147" s="229" t="s">
        <v>181</v>
      </c>
      <c r="F147" s="230" t="s">
        <v>182</v>
      </c>
      <c r="G147" s="231" t="s">
        <v>170</v>
      </c>
      <c r="H147" s="232">
        <v>0.86899999999999999</v>
      </c>
      <c r="I147" s="233"/>
      <c r="J147" s="234">
        <f>ROUND(I147*H147,2)</f>
        <v>0</v>
      </c>
      <c r="K147" s="230" t="s">
        <v>171</v>
      </c>
      <c r="L147" s="45"/>
      <c r="M147" s="235" t="s">
        <v>1</v>
      </c>
      <c r="N147" s="236" t="s">
        <v>38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172</v>
      </c>
      <c r="AT147" s="239" t="s">
        <v>167</v>
      </c>
      <c r="AU147" s="239" t="s">
        <v>83</v>
      </c>
      <c r="AY147" s="18" t="s">
        <v>165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81</v>
      </c>
      <c r="BK147" s="240">
        <f>ROUND(I147*H147,2)</f>
        <v>0</v>
      </c>
      <c r="BL147" s="18" t="s">
        <v>172</v>
      </c>
      <c r="BM147" s="239" t="s">
        <v>183</v>
      </c>
    </row>
    <row r="148" s="13" customFormat="1">
      <c r="A148" s="13"/>
      <c r="B148" s="241"/>
      <c r="C148" s="242"/>
      <c r="D148" s="243" t="s">
        <v>174</v>
      </c>
      <c r="E148" s="244" t="s">
        <v>1</v>
      </c>
      <c r="F148" s="245" t="s">
        <v>175</v>
      </c>
      <c r="G148" s="242"/>
      <c r="H148" s="244" t="s">
        <v>1</v>
      </c>
      <c r="I148" s="246"/>
      <c r="J148" s="242"/>
      <c r="K148" s="242"/>
      <c r="L148" s="247"/>
      <c r="M148" s="248"/>
      <c r="N148" s="249"/>
      <c r="O148" s="249"/>
      <c r="P148" s="249"/>
      <c r="Q148" s="249"/>
      <c r="R148" s="249"/>
      <c r="S148" s="249"/>
      <c r="T148" s="25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1" t="s">
        <v>174</v>
      </c>
      <c r="AU148" s="251" t="s">
        <v>83</v>
      </c>
      <c r="AV148" s="13" t="s">
        <v>81</v>
      </c>
      <c r="AW148" s="13" t="s">
        <v>30</v>
      </c>
      <c r="AX148" s="13" t="s">
        <v>73</v>
      </c>
      <c r="AY148" s="251" t="s">
        <v>165</v>
      </c>
    </row>
    <row r="149" s="14" customFormat="1">
      <c r="A149" s="14"/>
      <c r="B149" s="252"/>
      <c r="C149" s="253"/>
      <c r="D149" s="243" t="s">
        <v>174</v>
      </c>
      <c r="E149" s="254" t="s">
        <v>1</v>
      </c>
      <c r="F149" s="255" t="s">
        <v>176</v>
      </c>
      <c r="G149" s="253"/>
      <c r="H149" s="256">
        <v>0.33300000000000002</v>
      </c>
      <c r="I149" s="257"/>
      <c r="J149" s="253"/>
      <c r="K149" s="253"/>
      <c r="L149" s="258"/>
      <c r="M149" s="259"/>
      <c r="N149" s="260"/>
      <c r="O149" s="260"/>
      <c r="P149" s="260"/>
      <c r="Q149" s="260"/>
      <c r="R149" s="260"/>
      <c r="S149" s="260"/>
      <c r="T149" s="26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2" t="s">
        <v>174</v>
      </c>
      <c r="AU149" s="262" t="s">
        <v>83</v>
      </c>
      <c r="AV149" s="14" t="s">
        <v>83</v>
      </c>
      <c r="AW149" s="14" t="s">
        <v>30</v>
      </c>
      <c r="AX149" s="14" t="s">
        <v>73</v>
      </c>
      <c r="AY149" s="262" t="s">
        <v>165</v>
      </c>
    </row>
    <row r="150" s="13" customFormat="1">
      <c r="A150" s="13"/>
      <c r="B150" s="241"/>
      <c r="C150" s="242"/>
      <c r="D150" s="243" t="s">
        <v>174</v>
      </c>
      <c r="E150" s="244" t="s">
        <v>1</v>
      </c>
      <c r="F150" s="245" t="s">
        <v>177</v>
      </c>
      <c r="G150" s="242"/>
      <c r="H150" s="244" t="s">
        <v>1</v>
      </c>
      <c r="I150" s="246"/>
      <c r="J150" s="242"/>
      <c r="K150" s="242"/>
      <c r="L150" s="247"/>
      <c r="M150" s="248"/>
      <c r="N150" s="249"/>
      <c r="O150" s="249"/>
      <c r="P150" s="249"/>
      <c r="Q150" s="249"/>
      <c r="R150" s="249"/>
      <c r="S150" s="249"/>
      <c r="T150" s="25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1" t="s">
        <v>174</v>
      </c>
      <c r="AU150" s="251" t="s">
        <v>83</v>
      </c>
      <c r="AV150" s="13" t="s">
        <v>81</v>
      </c>
      <c r="AW150" s="13" t="s">
        <v>30</v>
      </c>
      <c r="AX150" s="13" t="s">
        <v>73</v>
      </c>
      <c r="AY150" s="251" t="s">
        <v>165</v>
      </c>
    </row>
    <row r="151" s="14" customFormat="1">
      <c r="A151" s="14"/>
      <c r="B151" s="252"/>
      <c r="C151" s="253"/>
      <c r="D151" s="243" t="s">
        <v>174</v>
      </c>
      <c r="E151" s="254" t="s">
        <v>1</v>
      </c>
      <c r="F151" s="255" t="s">
        <v>178</v>
      </c>
      <c r="G151" s="253"/>
      <c r="H151" s="256">
        <v>0.38100000000000001</v>
      </c>
      <c r="I151" s="257"/>
      <c r="J151" s="253"/>
      <c r="K151" s="253"/>
      <c r="L151" s="258"/>
      <c r="M151" s="259"/>
      <c r="N151" s="260"/>
      <c r="O151" s="260"/>
      <c r="P151" s="260"/>
      <c r="Q151" s="260"/>
      <c r="R151" s="260"/>
      <c r="S151" s="260"/>
      <c r="T151" s="26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2" t="s">
        <v>174</v>
      </c>
      <c r="AU151" s="262" t="s">
        <v>83</v>
      </c>
      <c r="AV151" s="14" t="s">
        <v>83</v>
      </c>
      <c r="AW151" s="14" t="s">
        <v>30</v>
      </c>
      <c r="AX151" s="14" t="s">
        <v>73</v>
      </c>
      <c r="AY151" s="262" t="s">
        <v>165</v>
      </c>
    </row>
    <row r="152" s="14" customFormat="1">
      <c r="A152" s="14"/>
      <c r="B152" s="252"/>
      <c r="C152" s="253"/>
      <c r="D152" s="243" t="s">
        <v>174</v>
      </c>
      <c r="E152" s="254" t="s">
        <v>1</v>
      </c>
      <c r="F152" s="255" t="s">
        <v>179</v>
      </c>
      <c r="G152" s="253"/>
      <c r="H152" s="256">
        <v>0.155</v>
      </c>
      <c r="I152" s="257"/>
      <c r="J152" s="253"/>
      <c r="K152" s="253"/>
      <c r="L152" s="258"/>
      <c r="M152" s="259"/>
      <c r="N152" s="260"/>
      <c r="O152" s="260"/>
      <c r="P152" s="260"/>
      <c r="Q152" s="260"/>
      <c r="R152" s="260"/>
      <c r="S152" s="260"/>
      <c r="T152" s="261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2" t="s">
        <v>174</v>
      </c>
      <c r="AU152" s="262" t="s">
        <v>83</v>
      </c>
      <c r="AV152" s="14" t="s">
        <v>83</v>
      </c>
      <c r="AW152" s="14" t="s">
        <v>30</v>
      </c>
      <c r="AX152" s="14" t="s">
        <v>73</v>
      </c>
      <c r="AY152" s="262" t="s">
        <v>165</v>
      </c>
    </row>
    <row r="153" s="15" customFormat="1">
      <c r="A153" s="15"/>
      <c r="B153" s="263"/>
      <c r="C153" s="264"/>
      <c r="D153" s="243" t="s">
        <v>174</v>
      </c>
      <c r="E153" s="265" t="s">
        <v>1</v>
      </c>
      <c r="F153" s="266" t="s">
        <v>180</v>
      </c>
      <c r="G153" s="264"/>
      <c r="H153" s="267">
        <v>0.86899999999999999</v>
      </c>
      <c r="I153" s="268"/>
      <c r="J153" s="264"/>
      <c r="K153" s="264"/>
      <c r="L153" s="269"/>
      <c r="M153" s="270"/>
      <c r="N153" s="271"/>
      <c r="O153" s="271"/>
      <c r="P153" s="271"/>
      <c r="Q153" s="271"/>
      <c r="R153" s="271"/>
      <c r="S153" s="271"/>
      <c r="T153" s="272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73" t="s">
        <v>174</v>
      </c>
      <c r="AU153" s="273" t="s">
        <v>83</v>
      </c>
      <c r="AV153" s="15" t="s">
        <v>172</v>
      </c>
      <c r="AW153" s="15" t="s">
        <v>30</v>
      </c>
      <c r="AX153" s="15" t="s">
        <v>81</v>
      </c>
      <c r="AY153" s="273" t="s">
        <v>165</v>
      </c>
    </row>
    <row r="154" s="2" customFormat="1">
      <c r="A154" s="39"/>
      <c r="B154" s="40"/>
      <c r="C154" s="228" t="s">
        <v>184</v>
      </c>
      <c r="D154" s="228" t="s">
        <v>167</v>
      </c>
      <c r="E154" s="229" t="s">
        <v>185</v>
      </c>
      <c r="F154" s="230" t="s">
        <v>186</v>
      </c>
      <c r="G154" s="231" t="s">
        <v>170</v>
      </c>
      <c r="H154" s="232">
        <v>1.738</v>
      </c>
      <c r="I154" s="233"/>
      <c r="J154" s="234">
        <f>ROUND(I154*H154,2)</f>
        <v>0</v>
      </c>
      <c r="K154" s="230" t="s">
        <v>171</v>
      </c>
      <c r="L154" s="45"/>
      <c r="M154" s="235" t="s">
        <v>1</v>
      </c>
      <c r="N154" s="236" t="s">
        <v>38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172</v>
      </c>
      <c r="AT154" s="239" t="s">
        <v>167</v>
      </c>
      <c r="AU154" s="239" t="s">
        <v>83</v>
      </c>
      <c r="AY154" s="18" t="s">
        <v>165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81</v>
      </c>
      <c r="BK154" s="240">
        <f>ROUND(I154*H154,2)</f>
        <v>0</v>
      </c>
      <c r="BL154" s="18" t="s">
        <v>172</v>
      </c>
      <c r="BM154" s="239" t="s">
        <v>187</v>
      </c>
    </row>
    <row r="155" s="14" customFormat="1">
      <c r="A155" s="14"/>
      <c r="B155" s="252"/>
      <c r="C155" s="253"/>
      <c r="D155" s="243" t="s">
        <v>174</v>
      </c>
      <c r="E155" s="254" t="s">
        <v>1</v>
      </c>
      <c r="F155" s="255" t="s">
        <v>188</v>
      </c>
      <c r="G155" s="253"/>
      <c r="H155" s="256">
        <v>1.738</v>
      </c>
      <c r="I155" s="257"/>
      <c r="J155" s="253"/>
      <c r="K155" s="253"/>
      <c r="L155" s="258"/>
      <c r="M155" s="259"/>
      <c r="N155" s="260"/>
      <c r="O155" s="260"/>
      <c r="P155" s="260"/>
      <c r="Q155" s="260"/>
      <c r="R155" s="260"/>
      <c r="S155" s="260"/>
      <c r="T155" s="26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2" t="s">
        <v>174</v>
      </c>
      <c r="AU155" s="262" t="s">
        <v>83</v>
      </c>
      <c r="AV155" s="14" t="s">
        <v>83</v>
      </c>
      <c r="AW155" s="14" t="s">
        <v>30</v>
      </c>
      <c r="AX155" s="14" t="s">
        <v>81</v>
      </c>
      <c r="AY155" s="262" t="s">
        <v>165</v>
      </c>
    </row>
    <row r="156" s="2" customFormat="1" ht="16.5" customHeight="1">
      <c r="A156" s="39"/>
      <c r="B156" s="40"/>
      <c r="C156" s="228" t="s">
        <v>172</v>
      </c>
      <c r="D156" s="228" t="s">
        <v>167</v>
      </c>
      <c r="E156" s="229" t="s">
        <v>189</v>
      </c>
      <c r="F156" s="230" t="s">
        <v>190</v>
      </c>
      <c r="G156" s="231" t="s">
        <v>170</v>
      </c>
      <c r="H156" s="232">
        <v>0.86899999999999999</v>
      </c>
      <c r="I156" s="233"/>
      <c r="J156" s="234">
        <f>ROUND(I156*H156,2)</f>
        <v>0</v>
      </c>
      <c r="K156" s="230" t="s">
        <v>171</v>
      </c>
      <c r="L156" s="45"/>
      <c r="M156" s="235" t="s">
        <v>1</v>
      </c>
      <c r="N156" s="236" t="s">
        <v>38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172</v>
      </c>
      <c r="AT156" s="239" t="s">
        <v>167</v>
      </c>
      <c r="AU156" s="239" t="s">
        <v>83</v>
      </c>
      <c r="AY156" s="18" t="s">
        <v>165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81</v>
      </c>
      <c r="BK156" s="240">
        <f>ROUND(I156*H156,2)</f>
        <v>0</v>
      </c>
      <c r="BL156" s="18" t="s">
        <v>172</v>
      </c>
      <c r="BM156" s="239" t="s">
        <v>191</v>
      </c>
    </row>
    <row r="157" s="13" customFormat="1">
      <c r="A157" s="13"/>
      <c r="B157" s="241"/>
      <c r="C157" s="242"/>
      <c r="D157" s="243" t="s">
        <v>174</v>
      </c>
      <c r="E157" s="244" t="s">
        <v>1</v>
      </c>
      <c r="F157" s="245" t="s">
        <v>175</v>
      </c>
      <c r="G157" s="242"/>
      <c r="H157" s="244" t="s">
        <v>1</v>
      </c>
      <c r="I157" s="246"/>
      <c r="J157" s="242"/>
      <c r="K157" s="242"/>
      <c r="L157" s="247"/>
      <c r="M157" s="248"/>
      <c r="N157" s="249"/>
      <c r="O157" s="249"/>
      <c r="P157" s="249"/>
      <c r="Q157" s="249"/>
      <c r="R157" s="249"/>
      <c r="S157" s="249"/>
      <c r="T157" s="25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1" t="s">
        <v>174</v>
      </c>
      <c r="AU157" s="251" t="s">
        <v>83</v>
      </c>
      <c r="AV157" s="13" t="s">
        <v>81</v>
      </c>
      <c r="AW157" s="13" t="s">
        <v>30</v>
      </c>
      <c r="AX157" s="13" t="s">
        <v>73</v>
      </c>
      <c r="AY157" s="251" t="s">
        <v>165</v>
      </c>
    </row>
    <row r="158" s="14" customFormat="1">
      <c r="A158" s="14"/>
      <c r="B158" s="252"/>
      <c r="C158" s="253"/>
      <c r="D158" s="243" t="s">
        <v>174</v>
      </c>
      <c r="E158" s="254" t="s">
        <v>1</v>
      </c>
      <c r="F158" s="255" t="s">
        <v>176</v>
      </c>
      <c r="G158" s="253"/>
      <c r="H158" s="256">
        <v>0.33300000000000002</v>
      </c>
      <c r="I158" s="257"/>
      <c r="J158" s="253"/>
      <c r="K158" s="253"/>
      <c r="L158" s="258"/>
      <c r="M158" s="259"/>
      <c r="N158" s="260"/>
      <c r="O158" s="260"/>
      <c r="P158" s="260"/>
      <c r="Q158" s="260"/>
      <c r="R158" s="260"/>
      <c r="S158" s="260"/>
      <c r="T158" s="26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2" t="s">
        <v>174</v>
      </c>
      <c r="AU158" s="262" t="s">
        <v>83</v>
      </c>
      <c r="AV158" s="14" t="s">
        <v>83</v>
      </c>
      <c r="AW158" s="14" t="s">
        <v>30</v>
      </c>
      <c r="AX158" s="14" t="s">
        <v>73</v>
      </c>
      <c r="AY158" s="262" t="s">
        <v>165</v>
      </c>
    </row>
    <row r="159" s="13" customFormat="1">
      <c r="A159" s="13"/>
      <c r="B159" s="241"/>
      <c r="C159" s="242"/>
      <c r="D159" s="243" t="s">
        <v>174</v>
      </c>
      <c r="E159" s="244" t="s">
        <v>1</v>
      </c>
      <c r="F159" s="245" t="s">
        <v>177</v>
      </c>
      <c r="G159" s="242"/>
      <c r="H159" s="244" t="s">
        <v>1</v>
      </c>
      <c r="I159" s="246"/>
      <c r="J159" s="242"/>
      <c r="K159" s="242"/>
      <c r="L159" s="247"/>
      <c r="M159" s="248"/>
      <c r="N159" s="249"/>
      <c r="O159" s="249"/>
      <c r="P159" s="249"/>
      <c r="Q159" s="249"/>
      <c r="R159" s="249"/>
      <c r="S159" s="249"/>
      <c r="T159" s="25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1" t="s">
        <v>174</v>
      </c>
      <c r="AU159" s="251" t="s">
        <v>83</v>
      </c>
      <c r="AV159" s="13" t="s">
        <v>81</v>
      </c>
      <c r="AW159" s="13" t="s">
        <v>30</v>
      </c>
      <c r="AX159" s="13" t="s">
        <v>73</v>
      </c>
      <c r="AY159" s="251" t="s">
        <v>165</v>
      </c>
    </row>
    <row r="160" s="14" customFormat="1">
      <c r="A160" s="14"/>
      <c r="B160" s="252"/>
      <c r="C160" s="253"/>
      <c r="D160" s="243" t="s">
        <v>174</v>
      </c>
      <c r="E160" s="254" t="s">
        <v>1</v>
      </c>
      <c r="F160" s="255" t="s">
        <v>178</v>
      </c>
      <c r="G160" s="253"/>
      <c r="H160" s="256">
        <v>0.38100000000000001</v>
      </c>
      <c r="I160" s="257"/>
      <c r="J160" s="253"/>
      <c r="K160" s="253"/>
      <c r="L160" s="258"/>
      <c r="M160" s="259"/>
      <c r="N160" s="260"/>
      <c r="O160" s="260"/>
      <c r="P160" s="260"/>
      <c r="Q160" s="260"/>
      <c r="R160" s="260"/>
      <c r="S160" s="260"/>
      <c r="T160" s="26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2" t="s">
        <v>174</v>
      </c>
      <c r="AU160" s="262" t="s">
        <v>83</v>
      </c>
      <c r="AV160" s="14" t="s">
        <v>83</v>
      </c>
      <c r="AW160" s="14" t="s">
        <v>30</v>
      </c>
      <c r="AX160" s="14" t="s">
        <v>73</v>
      </c>
      <c r="AY160" s="262" t="s">
        <v>165</v>
      </c>
    </row>
    <row r="161" s="14" customFormat="1">
      <c r="A161" s="14"/>
      <c r="B161" s="252"/>
      <c r="C161" s="253"/>
      <c r="D161" s="243" t="s">
        <v>174</v>
      </c>
      <c r="E161" s="254" t="s">
        <v>1</v>
      </c>
      <c r="F161" s="255" t="s">
        <v>179</v>
      </c>
      <c r="G161" s="253"/>
      <c r="H161" s="256">
        <v>0.155</v>
      </c>
      <c r="I161" s="257"/>
      <c r="J161" s="253"/>
      <c r="K161" s="253"/>
      <c r="L161" s="258"/>
      <c r="M161" s="259"/>
      <c r="N161" s="260"/>
      <c r="O161" s="260"/>
      <c r="P161" s="260"/>
      <c r="Q161" s="260"/>
      <c r="R161" s="260"/>
      <c r="S161" s="260"/>
      <c r="T161" s="26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2" t="s">
        <v>174</v>
      </c>
      <c r="AU161" s="262" t="s">
        <v>83</v>
      </c>
      <c r="AV161" s="14" t="s">
        <v>83</v>
      </c>
      <c r="AW161" s="14" t="s">
        <v>30</v>
      </c>
      <c r="AX161" s="14" t="s">
        <v>73</v>
      </c>
      <c r="AY161" s="262" t="s">
        <v>165</v>
      </c>
    </row>
    <row r="162" s="15" customFormat="1">
      <c r="A162" s="15"/>
      <c r="B162" s="263"/>
      <c r="C162" s="264"/>
      <c r="D162" s="243" t="s">
        <v>174</v>
      </c>
      <c r="E162" s="265" t="s">
        <v>1</v>
      </c>
      <c r="F162" s="266" t="s">
        <v>180</v>
      </c>
      <c r="G162" s="264"/>
      <c r="H162" s="267">
        <v>0.86899999999999999</v>
      </c>
      <c r="I162" s="268"/>
      <c r="J162" s="264"/>
      <c r="K162" s="264"/>
      <c r="L162" s="269"/>
      <c r="M162" s="270"/>
      <c r="N162" s="271"/>
      <c r="O162" s="271"/>
      <c r="P162" s="271"/>
      <c r="Q162" s="271"/>
      <c r="R162" s="271"/>
      <c r="S162" s="271"/>
      <c r="T162" s="272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73" t="s">
        <v>174</v>
      </c>
      <c r="AU162" s="273" t="s">
        <v>83</v>
      </c>
      <c r="AV162" s="15" t="s">
        <v>172</v>
      </c>
      <c r="AW162" s="15" t="s">
        <v>30</v>
      </c>
      <c r="AX162" s="15" t="s">
        <v>81</v>
      </c>
      <c r="AY162" s="273" t="s">
        <v>165</v>
      </c>
    </row>
    <row r="163" s="2" customFormat="1" ht="16.5" customHeight="1">
      <c r="A163" s="39"/>
      <c r="B163" s="40"/>
      <c r="C163" s="228" t="s">
        <v>192</v>
      </c>
      <c r="D163" s="228" t="s">
        <v>167</v>
      </c>
      <c r="E163" s="229" t="s">
        <v>193</v>
      </c>
      <c r="F163" s="230" t="s">
        <v>194</v>
      </c>
      <c r="G163" s="231" t="s">
        <v>170</v>
      </c>
      <c r="H163" s="232">
        <v>0.86899999999999999</v>
      </c>
      <c r="I163" s="233"/>
      <c r="J163" s="234">
        <f>ROUND(I163*H163,2)</f>
        <v>0</v>
      </c>
      <c r="K163" s="230" t="s">
        <v>171</v>
      </c>
      <c r="L163" s="45"/>
      <c r="M163" s="235" t="s">
        <v>1</v>
      </c>
      <c r="N163" s="236" t="s">
        <v>38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172</v>
      </c>
      <c r="AT163" s="239" t="s">
        <v>167</v>
      </c>
      <c r="AU163" s="239" t="s">
        <v>83</v>
      </c>
      <c r="AY163" s="18" t="s">
        <v>165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81</v>
      </c>
      <c r="BK163" s="240">
        <f>ROUND(I163*H163,2)</f>
        <v>0</v>
      </c>
      <c r="BL163" s="18" t="s">
        <v>172</v>
      </c>
      <c r="BM163" s="239" t="s">
        <v>195</v>
      </c>
    </row>
    <row r="164" s="14" customFormat="1">
      <c r="A164" s="14"/>
      <c r="B164" s="252"/>
      <c r="C164" s="253"/>
      <c r="D164" s="243" t="s">
        <v>174</v>
      </c>
      <c r="E164" s="254" t="s">
        <v>1</v>
      </c>
      <c r="F164" s="255" t="s">
        <v>196</v>
      </c>
      <c r="G164" s="253"/>
      <c r="H164" s="256">
        <v>0.86899999999999999</v>
      </c>
      <c r="I164" s="257"/>
      <c r="J164" s="253"/>
      <c r="K164" s="253"/>
      <c r="L164" s="258"/>
      <c r="M164" s="259"/>
      <c r="N164" s="260"/>
      <c r="O164" s="260"/>
      <c r="P164" s="260"/>
      <c r="Q164" s="260"/>
      <c r="R164" s="260"/>
      <c r="S164" s="260"/>
      <c r="T164" s="26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2" t="s">
        <v>174</v>
      </c>
      <c r="AU164" s="262" t="s">
        <v>83</v>
      </c>
      <c r="AV164" s="14" t="s">
        <v>83</v>
      </c>
      <c r="AW164" s="14" t="s">
        <v>30</v>
      </c>
      <c r="AX164" s="14" t="s">
        <v>81</v>
      </c>
      <c r="AY164" s="262" t="s">
        <v>165</v>
      </c>
    </row>
    <row r="165" s="2" customFormat="1" ht="16.5" customHeight="1">
      <c r="A165" s="39"/>
      <c r="B165" s="40"/>
      <c r="C165" s="228" t="s">
        <v>197</v>
      </c>
      <c r="D165" s="228" t="s">
        <v>167</v>
      </c>
      <c r="E165" s="229" t="s">
        <v>198</v>
      </c>
      <c r="F165" s="230" t="s">
        <v>199</v>
      </c>
      <c r="G165" s="231" t="s">
        <v>200</v>
      </c>
      <c r="H165" s="232">
        <v>1.5640000000000001</v>
      </c>
      <c r="I165" s="233"/>
      <c r="J165" s="234">
        <f>ROUND(I165*H165,2)</f>
        <v>0</v>
      </c>
      <c r="K165" s="230" t="s">
        <v>171</v>
      </c>
      <c r="L165" s="45"/>
      <c r="M165" s="235" t="s">
        <v>1</v>
      </c>
      <c r="N165" s="236" t="s">
        <v>38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172</v>
      </c>
      <c r="AT165" s="239" t="s">
        <v>167</v>
      </c>
      <c r="AU165" s="239" t="s">
        <v>83</v>
      </c>
      <c r="AY165" s="18" t="s">
        <v>165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81</v>
      </c>
      <c r="BK165" s="240">
        <f>ROUND(I165*H165,2)</f>
        <v>0</v>
      </c>
      <c r="BL165" s="18" t="s">
        <v>172</v>
      </c>
      <c r="BM165" s="239" t="s">
        <v>201</v>
      </c>
    </row>
    <row r="166" s="14" customFormat="1">
      <c r="A166" s="14"/>
      <c r="B166" s="252"/>
      <c r="C166" s="253"/>
      <c r="D166" s="243" t="s">
        <v>174</v>
      </c>
      <c r="E166" s="254" t="s">
        <v>1</v>
      </c>
      <c r="F166" s="255" t="s">
        <v>202</v>
      </c>
      <c r="G166" s="253"/>
      <c r="H166" s="256">
        <v>1.5640000000000001</v>
      </c>
      <c r="I166" s="257"/>
      <c r="J166" s="253"/>
      <c r="K166" s="253"/>
      <c r="L166" s="258"/>
      <c r="M166" s="259"/>
      <c r="N166" s="260"/>
      <c r="O166" s="260"/>
      <c r="P166" s="260"/>
      <c r="Q166" s="260"/>
      <c r="R166" s="260"/>
      <c r="S166" s="260"/>
      <c r="T166" s="26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2" t="s">
        <v>174</v>
      </c>
      <c r="AU166" s="262" t="s">
        <v>83</v>
      </c>
      <c r="AV166" s="14" t="s">
        <v>83</v>
      </c>
      <c r="AW166" s="14" t="s">
        <v>30</v>
      </c>
      <c r="AX166" s="14" t="s">
        <v>81</v>
      </c>
      <c r="AY166" s="262" t="s">
        <v>165</v>
      </c>
    </row>
    <row r="167" s="12" customFormat="1" ht="22.8" customHeight="1">
      <c r="A167" s="12"/>
      <c r="B167" s="212"/>
      <c r="C167" s="213"/>
      <c r="D167" s="214" t="s">
        <v>72</v>
      </c>
      <c r="E167" s="226" t="s">
        <v>83</v>
      </c>
      <c r="F167" s="226" t="s">
        <v>203</v>
      </c>
      <c r="G167" s="213"/>
      <c r="H167" s="213"/>
      <c r="I167" s="216"/>
      <c r="J167" s="227">
        <f>BK167</f>
        <v>0</v>
      </c>
      <c r="K167" s="213"/>
      <c r="L167" s="218"/>
      <c r="M167" s="219"/>
      <c r="N167" s="220"/>
      <c r="O167" s="220"/>
      <c r="P167" s="221">
        <f>SUM(P168:P174)</f>
        <v>0</v>
      </c>
      <c r="Q167" s="220"/>
      <c r="R167" s="221">
        <f>SUM(R168:R174)</f>
        <v>2.3533626199999995</v>
      </c>
      <c r="S167" s="220"/>
      <c r="T167" s="222">
        <f>SUM(T168:T174)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23" t="s">
        <v>81</v>
      </c>
      <c r="AT167" s="224" t="s">
        <v>72</v>
      </c>
      <c r="AU167" s="224" t="s">
        <v>81</v>
      </c>
      <c r="AY167" s="223" t="s">
        <v>165</v>
      </c>
      <c r="BK167" s="225">
        <f>SUM(BK168:BK174)</f>
        <v>0</v>
      </c>
    </row>
    <row r="168" s="2" customFormat="1" ht="16.5" customHeight="1">
      <c r="A168" s="39"/>
      <c r="B168" s="40"/>
      <c r="C168" s="228" t="s">
        <v>204</v>
      </c>
      <c r="D168" s="228" t="s">
        <v>167</v>
      </c>
      <c r="E168" s="229" t="s">
        <v>205</v>
      </c>
      <c r="F168" s="230" t="s">
        <v>206</v>
      </c>
      <c r="G168" s="231" t="s">
        <v>170</v>
      </c>
      <c r="H168" s="232">
        <v>1.0429999999999999</v>
      </c>
      <c r="I168" s="233"/>
      <c r="J168" s="234">
        <f>ROUND(I168*H168,2)</f>
        <v>0</v>
      </c>
      <c r="K168" s="230" t="s">
        <v>171</v>
      </c>
      <c r="L168" s="45"/>
      <c r="M168" s="235" t="s">
        <v>1</v>
      </c>
      <c r="N168" s="236" t="s">
        <v>38</v>
      </c>
      <c r="O168" s="92"/>
      <c r="P168" s="237">
        <f>O168*H168</f>
        <v>0</v>
      </c>
      <c r="Q168" s="237">
        <v>2.2563399999999998</v>
      </c>
      <c r="R168" s="237">
        <f>Q168*H168</f>
        <v>2.3533626199999995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172</v>
      </c>
      <c r="AT168" s="239" t="s">
        <v>167</v>
      </c>
      <c r="AU168" s="239" t="s">
        <v>83</v>
      </c>
      <c r="AY168" s="18" t="s">
        <v>165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81</v>
      </c>
      <c r="BK168" s="240">
        <f>ROUND(I168*H168,2)</f>
        <v>0</v>
      </c>
      <c r="BL168" s="18" t="s">
        <v>172</v>
      </c>
      <c r="BM168" s="239" t="s">
        <v>207</v>
      </c>
    </row>
    <row r="169" s="13" customFormat="1">
      <c r="A169" s="13"/>
      <c r="B169" s="241"/>
      <c r="C169" s="242"/>
      <c r="D169" s="243" t="s">
        <v>174</v>
      </c>
      <c r="E169" s="244" t="s">
        <v>1</v>
      </c>
      <c r="F169" s="245" t="s">
        <v>175</v>
      </c>
      <c r="G169" s="242"/>
      <c r="H169" s="244" t="s">
        <v>1</v>
      </c>
      <c r="I169" s="246"/>
      <c r="J169" s="242"/>
      <c r="K169" s="242"/>
      <c r="L169" s="247"/>
      <c r="M169" s="248"/>
      <c r="N169" s="249"/>
      <c r="O169" s="249"/>
      <c r="P169" s="249"/>
      <c r="Q169" s="249"/>
      <c r="R169" s="249"/>
      <c r="S169" s="249"/>
      <c r="T169" s="25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1" t="s">
        <v>174</v>
      </c>
      <c r="AU169" s="251" t="s">
        <v>83</v>
      </c>
      <c r="AV169" s="13" t="s">
        <v>81</v>
      </c>
      <c r="AW169" s="13" t="s">
        <v>30</v>
      </c>
      <c r="AX169" s="13" t="s">
        <v>73</v>
      </c>
      <c r="AY169" s="251" t="s">
        <v>165</v>
      </c>
    </row>
    <row r="170" s="14" customFormat="1">
      <c r="A170" s="14"/>
      <c r="B170" s="252"/>
      <c r="C170" s="253"/>
      <c r="D170" s="243" t="s">
        <v>174</v>
      </c>
      <c r="E170" s="254" t="s">
        <v>1</v>
      </c>
      <c r="F170" s="255" t="s">
        <v>208</v>
      </c>
      <c r="G170" s="253"/>
      <c r="H170" s="256">
        <v>0.40000000000000002</v>
      </c>
      <c r="I170" s="257"/>
      <c r="J170" s="253"/>
      <c r="K170" s="253"/>
      <c r="L170" s="258"/>
      <c r="M170" s="259"/>
      <c r="N170" s="260"/>
      <c r="O170" s="260"/>
      <c r="P170" s="260"/>
      <c r="Q170" s="260"/>
      <c r="R170" s="260"/>
      <c r="S170" s="260"/>
      <c r="T170" s="26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62" t="s">
        <v>174</v>
      </c>
      <c r="AU170" s="262" t="s">
        <v>83</v>
      </c>
      <c r="AV170" s="14" t="s">
        <v>83</v>
      </c>
      <c r="AW170" s="14" t="s">
        <v>30</v>
      </c>
      <c r="AX170" s="14" t="s">
        <v>73</v>
      </c>
      <c r="AY170" s="262" t="s">
        <v>165</v>
      </c>
    </row>
    <row r="171" s="13" customFormat="1">
      <c r="A171" s="13"/>
      <c r="B171" s="241"/>
      <c r="C171" s="242"/>
      <c r="D171" s="243" t="s">
        <v>174</v>
      </c>
      <c r="E171" s="244" t="s">
        <v>1</v>
      </c>
      <c r="F171" s="245" t="s">
        <v>177</v>
      </c>
      <c r="G171" s="242"/>
      <c r="H171" s="244" t="s">
        <v>1</v>
      </c>
      <c r="I171" s="246"/>
      <c r="J171" s="242"/>
      <c r="K171" s="242"/>
      <c r="L171" s="247"/>
      <c r="M171" s="248"/>
      <c r="N171" s="249"/>
      <c r="O171" s="249"/>
      <c r="P171" s="249"/>
      <c r="Q171" s="249"/>
      <c r="R171" s="249"/>
      <c r="S171" s="249"/>
      <c r="T171" s="25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1" t="s">
        <v>174</v>
      </c>
      <c r="AU171" s="251" t="s">
        <v>83</v>
      </c>
      <c r="AV171" s="13" t="s">
        <v>81</v>
      </c>
      <c r="AW171" s="13" t="s">
        <v>30</v>
      </c>
      <c r="AX171" s="13" t="s">
        <v>73</v>
      </c>
      <c r="AY171" s="251" t="s">
        <v>165</v>
      </c>
    </row>
    <row r="172" s="14" customFormat="1">
      <c r="A172" s="14"/>
      <c r="B172" s="252"/>
      <c r="C172" s="253"/>
      <c r="D172" s="243" t="s">
        <v>174</v>
      </c>
      <c r="E172" s="254" t="s">
        <v>1</v>
      </c>
      <c r="F172" s="255" t="s">
        <v>209</v>
      </c>
      <c r="G172" s="253"/>
      <c r="H172" s="256">
        <v>0.45700000000000002</v>
      </c>
      <c r="I172" s="257"/>
      <c r="J172" s="253"/>
      <c r="K172" s="253"/>
      <c r="L172" s="258"/>
      <c r="M172" s="259"/>
      <c r="N172" s="260"/>
      <c r="O172" s="260"/>
      <c r="P172" s="260"/>
      <c r="Q172" s="260"/>
      <c r="R172" s="260"/>
      <c r="S172" s="260"/>
      <c r="T172" s="26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62" t="s">
        <v>174</v>
      </c>
      <c r="AU172" s="262" t="s">
        <v>83</v>
      </c>
      <c r="AV172" s="14" t="s">
        <v>83</v>
      </c>
      <c r="AW172" s="14" t="s">
        <v>30</v>
      </c>
      <c r="AX172" s="14" t="s">
        <v>73</v>
      </c>
      <c r="AY172" s="262" t="s">
        <v>165</v>
      </c>
    </row>
    <row r="173" s="14" customFormat="1">
      <c r="A173" s="14"/>
      <c r="B173" s="252"/>
      <c r="C173" s="253"/>
      <c r="D173" s="243" t="s">
        <v>174</v>
      </c>
      <c r="E173" s="254" t="s">
        <v>1</v>
      </c>
      <c r="F173" s="255" t="s">
        <v>210</v>
      </c>
      <c r="G173" s="253"/>
      <c r="H173" s="256">
        <v>0.186</v>
      </c>
      <c r="I173" s="257"/>
      <c r="J173" s="253"/>
      <c r="K173" s="253"/>
      <c r="L173" s="258"/>
      <c r="M173" s="259"/>
      <c r="N173" s="260"/>
      <c r="O173" s="260"/>
      <c r="P173" s="260"/>
      <c r="Q173" s="260"/>
      <c r="R173" s="260"/>
      <c r="S173" s="260"/>
      <c r="T173" s="26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62" t="s">
        <v>174</v>
      </c>
      <c r="AU173" s="262" t="s">
        <v>83</v>
      </c>
      <c r="AV173" s="14" t="s">
        <v>83</v>
      </c>
      <c r="AW173" s="14" t="s">
        <v>30</v>
      </c>
      <c r="AX173" s="14" t="s">
        <v>73</v>
      </c>
      <c r="AY173" s="262" t="s">
        <v>165</v>
      </c>
    </row>
    <row r="174" s="15" customFormat="1">
      <c r="A174" s="15"/>
      <c r="B174" s="263"/>
      <c r="C174" s="264"/>
      <c r="D174" s="243" t="s">
        <v>174</v>
      </c>
      <c r="E174" s="265" t="s">
        <v>1</v>
      </c>
      <c r="F174" s="266" t="s">
        <v>180</v>
      </c>
      <c r="G174" s="264"/>
      <c r="H174" s="267">
        <v>1.0429999999999999</v>
      </c>
      <c r="I174" s="268"/>
      <c r="J174" s="264"/>
      <c r="K174" s="264"/>
      <c r="L174" s="269"/>
      <c r="M174" s="270"/>
      <c r="N174" s="271"/>
      <c r="O174" s="271"/>
      <c r="P174" s="271"/>
      <c r="Q174" s="271"/>
      <c r="R174" s="271"/>
      <c r="S174" s="271"/>
      <c r="T174" s="272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73" t="s">
        <v>174</v>
      </c>
      <c r="AU174" s="273" t="s">
        <v>83</v>
      </c>
      <c r="AV174" s="15" t="s">
        <v>172</v>
      </c>
      <c r="AW174" s="15" t="s">
        <v>30</v>
      </c>
      <c r="AX174" s="15" t="s">
        <v>81</v>
      </c>
      <c r="AY174" s="273" t="s">
        <v>165</v>
      </c>
    </row>
    <row r="175" s="12" customFormat="1" ht="22.8" customHeight="1">
      <c r="A175" s="12"/>
      <c r="B175" s="212"/>
      <c r="C175" s="213"/>
      <c r="D175" s="214" t="s">
        <v>72</v>
      </c>
      <c r="E175" s="226" t="s">
        <v>184</v>
      </c>
      <c r="F175" s="226" t="s">
        <v>211</v>
      </c>
      <c r="G175" s="213"/>
      <c r="H175" s="213"/>
      <c r="I175" s="216"/>
      <c r="J175" s="227">
        <f>BK175</f>
        <v>0</v>
      </c>
      <c r="K175" s="213"/>
      <c r="L175" s="218"/>
      <c r="M175" s="219"/>
      <c r="N175" s="220"/>
      <c r="O175" s="220"/>
      <c r="P175" s="221">
        <f>SUM(P176:P239)</f>
        <v>0</v>
      </c>
      <c r="Q175" s="220"/>
      <c r="R175" s="221">
        <f>SUM(R176:R239)</f>
        <v>37.28187822999999</v>
      </c>
      <c r="S175" s="220"/>
      <c r="T175" s="222">
        <f>SUM(T176:T239)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23" t="s">
        <v>81</v>
      </c>
      <c r="AT175" s="224" t="s">
        <v>72</v>
      </c>
      <c r="AU175" s="224" t="s">
        <v>81</v>
      </c>
      <c r="AY175" s="223" t="s">
        <v>165</v>
      </c>
      <c r="BK175" s="225">
        <f>SUM(BK176:BK239)</f>
        <v>0</v>
      </c>
    </row>
    <row r="176" s="2" customFormat="1" ht="16.5" customHeight="1">
      <c r="A176" s="39"/>
      <c r="B176" s="40"/>
      <c r="C176" s="228" t="s">
        <v>212</v>
      </c>
      <c r="D176" s="228" t="s">
        <v>167</v>
      </c>
      <c r="E176" s="229" t="s">
        <v>213</v>
      </c>
      <c r="F176" s="230" t="s">
        <v>214</v>
      </c>
      <c r="G176" s="231" t="s">
        <v>170</v>
      </c>
      <c r="H176" s="232">
        <v>13.142</v>
      </c>
      <c r="I176" s="233"/>
      <c r="J176" s="234">
        <f>ROUND(I176*H176,2)</f>
        <v>0</v>
      </c>
      <c r="K176" s="230" t="s">
        <v>171</v>
      </c>
      <c r="L176" s="45"/>
      <c r="M176" s="235" t="s">
        <v>1</v>
      </c>
      <c r="N176" s="236" t="s">
        <v>38</v>
      </c>
      <c r="O176" s="92"/>
      <c r="P176" s="237">
        <f>O176*H176</f>
        <v>0</v>
      </c>
      <c r="Q176" s="237">
        <v>1.8775</v>
      </c>
      <c r="R176" s="237">
        <f>Q176*H176</f>
        <v>24.674104999999997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172</v>
      </c>
      <c r="AT176" s="239" t="s">
        <v>167</v>
      </c>
      <c r="AU176" s="239" t="s">
        <v>83</v>
      </c>
      <c r="AY176" s="18" t="s">
        <v>165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81</v>
      </c>
      <c r="BK176" s="240">
        <f>ROUND(I176*H176,2)</f>
        <v>0</v>
      </c>
      <c r="BL176" s="18" t="s">
        <v>172</v>
      </c>
      <c r="BM176" s="239" t="s">
        <v>215</v>
      </c>
    </row>
    <row r="177" s="13" customFormat="1">
      <c r="A177" s="13"/>
      <c r="B177" s="241"/>
      <c r="C177" s="242"/>
      <c r="D177" s="243" t="s">
        <v>174</v>
      </c>
      <c r="E177" s="244" t="s">
        <v>1</v>
      </c>
      <c r="F177" s="245" t="s">
        <v>216</v>
      </c>
      <c r="G177" s="242"/>
      <c r="H177" s="244" t="s">
        <v>1</v>
      </c>
      <c r="I177" s="246"/>
      <c r="J177" s="242"/>
      <c r="K177" s="242"/>
      <c r="L177" s="247"/>
      <c r="M177" s="248"/>
      <c r="N177" s="249"/>
      <c r="O177" s="249"/>
      <c r="P177" s="249"/>
      <c r="Q177" s="249"/>
      <c r="R177" s="249"/>
      <c r="S177" s="249"/>
      <c r="T177" s="25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1" t="s">
        <v>174</v>
      </c>
      <c r="AU177" s="251" t="s">
        <v>83</v>
      </c>
      <c r="AV177" s="13" t="s">
        <v>81</v>
      </c>
      <c r="AW177" s="13" t="s">
        <v>30</v>
      </c>
      <c r="AX177" s="13" t="s">
        <v>73</v>
      </c>
      <c r="AY177" s="251" t="s">
        <v>165</v>
      </c>
    </row>
    <row r="178" s="14" customFormat="1">
      <c r="A178" s="14"/>
      <c r="B178" s="252"/>
      <c r="C178" s="253"/>
      <c r="D178" s="243" t="s">
        <v>174</v>
      </c>
      <c r="E178" s="254" t="s">
        <v>1</v>
      </c>
      <c r="F178" s="255" t="s">
        <v>217</v>
      </c>
      <c r="G178" s="253"/>
      <c r="H178" s="256">
        <v>1.587</v>
      </c>
      <c r="I178" s="257"/>
      <c r="J178" s="253"/>
      <c r="K178" s="253"/>
      <c r="L178" s="258"/>
      <c r="M178" s="259"/>
      <c r="N178" s="260"/>
      <c r="O178" s="260"/>
      <c r="P178" s="260"/>
      <c r="Q178" s="260"/>
      <c r="R178" s="260"/>
      <c r="S178" s="260"/>
      <c r="T178" s="26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2" t="s">
        <v>174</v>
      </c>
      <c r="AU178" s="262" t="s">
        <v>83</v>
      </c>
      <c r="AV178" s="14" t="s">
        <v>83</v>
      </c>
      <c r="AW178" s="14" t="s">
        <v>30</v>
      </c>
      <c r="AX178" s="14" t="s">
        <v>73</v>
      </c>
      <c r="AY178" s="262" t="s">
        <v>165</v>
      </c>
    </row>
    <row r="179" s="14" customFormat="1">
      <c r="A179" s="14"/>
      <c r="B179" s="252"/>
      <c r="C179" s="253"/>
      <c r="D179" s="243" t="s">
        <v>174</v>
      </c>
      <c r="E179" s="254" t="s">
        <v>1</v>
      </c>
      <c r="F179" s="255" t="s">
        <v>218</v>
      </c>
      <c r="G179" s="253"/>
      <c r="H179" s="256">
        <v>1.018</v>
      </c>
      <c r="I179" s="257"/>
      <c r="J179" s="253"/>
      <c r="K179" s="253"/>
      <c r="L179" s="258"/>
      <c r="M179" s="259"/>
      <c r="N179" s="260"/>
      <c r="O179" s="260"/>
      <c r="P179" s="260"/>
      <c r="Q179" s="260"/>
      <c r="R179" s="260"/>
      <c r="S179" s="260"/>
      <c r="T179" s="26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2" t="s">
        <v>174</v>
      </c>
      <c r="AU179" s="262" t="s">
        <v>83</v>
      </c>
      <c r="AV179" s="14" t="s">
        <v>83</v>
      </c>
      <c r="AW179" s="14" t="s">
        <v>30</v>
      </c>
      <c r="AX179" s="14" t="s">
        <v>73</v>
      </c>
      <c r="AY179" s="262" t="s">
        <v>165</v>
      </c>
    </row>
    <row r="180" s="14" customFormat="1">
      <c r="A180" s="14"/>
      <c r="B180" s="252"/>
      <c r="C180" s="253"/>
      <c r="D180" s="243" t="s">
        <v>174</v>
      </c>
      <c r="E180" s="254" t="s">
        <v>1</v>
      </c>
      <c r="F180" s="255" t="s">
        <v>219</v>
      </c>
      <c r="G180" s="253"/>
      <c r="H180" s="256">
        <v>0.50900000000000001</v>
      </c>
      <c r="I180" s="257"/>
      <c r="J180" s="253"/>
      <c r="K180" s="253"/>
      <c r="L180" s="258"/>
      <c r="M180" s="259"/>
      <c r="N180" s="260"/>
      <c r="O180" s="260"/>
      <c r="P180" s="260"/>
      <c r="Q180" s="260"/>
      <c r="R180" s="260"/>
      <c r="S180" s="260"/>
      <c r="T180" s="26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2" t="s">
        <v>174</v>
      </c>
      <c r="AU180" s="262" t="s">
        <v>83</v>
      </c>
      <c r="AV180" s="14" t="s">
        <v>83</v>
      </c>
      <c r="AW180" s="14" t="s">
        <v>30</v>
      </c>
      <c r="AX180" s="14" t="s">
        <v>73</v>
      </c>
      <c r="AY180" s="262" t="s">
        <v>165</v>
      </c>
    </row>
    <row r="181" s="14" customFormat="1">
      <c r="A181" s="14"/>
      <c r="B181" s="252"/>
      <c r="C181" s="253"/>
      <c r="D181" s="243" t="s">
        <v>174</v>
      </c>
      <c r="E181" s="254" t="s">
        <v>1</v>
      </c>
      <c r="F181" s="255" t="s">
        <v>220</v>
      </c>
      <c r="G181" s="253"/>
      <c r="H181" s="256">
        <v>1.7809999999999999</v>
      </c>
      <c r="I181" s="257"/>
      <c r="J181" s="253"/>
      <c r="K181" s="253"/>
      <c r="L181" s="258"/>
      <c r="M181" s="259"/>
      <c r="N181" s="260"/>
      <c r="O181" s="260"/>
      <c r="P181" s="260"/>
      <c r="Q181" s="260"/>
      <c r="R181" s="260"/>
      <c r="S181" s="260"/>
      <c r="T181" s="26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2" t="s">
        <v>174</v>
      </c>
      <c r="AU181" s="262" t="s">
        <v>83</v>
      </c>
      <c r="AV181" s="14" t="s">
        <v>83</v>
      </c>
      <c r="AW181" s="14" t="s">
        <v>30</v>
      </c>
      <c r="AX181" s="14" t="s">
        <v>73</v>
      </c>
      <c r="AY181" s="262" t="s">
        <v>165</v>
      </c>
    </row>
    <row r="182" s="14" customFormat="1">
      <c r="A182" s="14"/>
      <c r="B182" s="252"/>
      <c r="C182" s="253"/>
      <c r="D182" s="243" t="s">
        <v>174</v>
      </c>
      <c r="E182" s="254" t="s">
        <v>1</v>
      </c>
      <c r="F182" s="255" t="s">
        <v>221</v>
      </c>
      <c r="G182" s="253"/>
      <c r="H182" s="256">
        <v>0.71999999999999997</v>
      </c>
      <c r="I182" s="257"/>
      <c r="J182" s="253"/>
      <c r="K182" s="253"/>
      <c r="L182" s="258"/>
      <c r="M182" s="259"/>
      <c r="N182" s="260"/>
      <c r="O182" s="260"/>
      <c r="P182" s="260"/>
      <c r="Q182" s="260"/>
      <c r="R182" s="260"/>
      <c r="S182" s="260"/>
      <c r="T182" s="261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62" t="s">
        <v>174</v>
      </c>
      <c r="AU182" s="262" t="s">
        <v>83</v>
      </c>
      <c r="AV182" s="14" t="s">
        <v>83</v>
      </c>
      <c r="AW182" s="14" t="s">
        <v>30</v>
      </c>
      <c r="AX182" s="14" t="s">
        <v>73</v>
      </c>
      <c r="AY182" s="262" t="s">
        <v>165</v>
      </c>
    </row>
    <row r="183" s="14" customFormat="1">
      <c r="A183" s="14"/>
      <c r="B183" s="252"/>
      <c r="C183" s="253"/>
      <c r="D183" s="243" t="s">
        <v>174</v>
      </c>
      <c r="E183" s="254" t="s">
        <v>1</v>
      </c>
      <c r="F183" s="255" t="s">
        <v>222</v>
      </c>
      <c r="G183" s="253"/>
      <c r="H183" s="256">
        <v>2.6970000000000001</v>
      </c>
      <c r="I183" s="257"/>
      <c r="J183" s="253"/>
      <c r="K183" s="253"/>
      <c r="L183" s="258"/>
      <c r="M183" s="259"/>
      <c r="N183" s="260"/>
      <c r="O183" s="260"/>
      <c r="P183" s="260"/>
      <c r="Q183" s="260"/>
      <c r="R183" s="260"/>
      <c r="S183" s="260"/>
      <c r="T183" s="26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2" t="s">
        <v>174</v>
      </c>
      <c r="AU183" s="262" t="s">
        <v>83</v>
      </c>
      <c r="AV183" s="14" t="s">
        <v>83</v>
      </c>
      <c r="AW183" s="14" t="s">
        <v>30</v>
      </c>
      <c r="AX183" s="14" t="s">
        <v>73</v>
      </c>
      <c r="AY183" s="262" t="s">
        <v>165</v>
      </c>
    </row>
    <row r="184" s="14" customFormat="1">
      <c r="A184" s="14"/>
      <c r="B184" s="252"/>
      <c r="C184" s="253"/>
      <c r="D184" s="243" t="s">
        <v>174</v>
      </c>
      <c r="E184" s="254" t="s">
        <v>1</v>
      </c>
      <c r="F184" s="255" t="s">
        <v>223</v>
      </c>
      <c r="G184" s="253"/>
      <c r="H184" s="256">
        <v>1.544</v>
      </c>
      <c r="I184" s="257"/>
      <c r="J184" s="253"/>
      <c r="K184" s="253"/>
      <c r="L184" s="258"/>
      <c r="M184" s="259"/>
      <c r="N184" s="260"/>
      <c r="O184" s="260"/>
      <c r="P184" s="260"/>
      <c r="Q184" s="260"/>
      <c r="R184" s="260"/>
      <c r="S184" s="260"/>
      <c r="T184" s="26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2" t="s">
        <v>174</v>
      </c>
      <c r="AU184" s="262" t="s">
        <v>83</v>
      </c>
      <c r="AV184" s="14" t="s">
        <v>83</v>
      </c>
      <c r="AW184" s="14" t="s">
        <v>30</v>
      </c>
      <c r="AX184" s="14" t="s">
        <v>73</v>
      </c>
      <c r="AY184" s="262" t="s">
        <v>165</v>
      </c>
    </row>
    <row r="185" s="14" customFormat="1">
      <c r="A185" s="14"/>
      <c r="B185" s="252"/>
      <c r="C185" s="253"/>
      <c r="D185" s="243" t="s">
        <v>174</v>
      </c>
      <c r="E185" s="254" t="s">
        <v>1</v>
      </c>
      <c r="F185" s="255" t="s">
        <v>224</v>
      </c>
      <c r="G185" s="253"/>
      <c r="H185" s="256">
        <v>1.2290000000000001</v>
      </c>
      <c r="I185" s="257"/>
      <c r="J185" s="253"/>
      <c r="K185" s="253"/>
      <c r="L185" s="258"/>
      <c r="M185" s="259"/>
      <c r="N185" s="260"/>
      <c r="O185" s="260"/>
      <c r="P185" s="260"/>
      <c r="Q185" s="260"/>
      <c r="R185" s="260"/>
      <c r="S185" s="260"/>
      <c r="T185" s="26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2" t="s">
        <v>174</v>
      </c>
      <c r="AU185" s="262" t="s">
        <v>83</v>
      </c>
      <c r="AV185" s="14" t="s">
        <v>83</v>
      </c>
      <c r="AW185" s="14" t="s">
        <v>30</v>
      </c>
      <c r="AX185" s="14" t="s">
        <v>73</v>
      </c>
      <c r="AY185" s="262" t="s">
        <v>165</v>
      </c>
    </row>
    <row r="186" s="14" customFormat="1">
      <c r="A186" s="14"/>
      <c r="B186" s="252"/>
      <c r="C186" s="253"/>
      <c r="D186" s="243" t="s">
        <v>174</v>
      </c>
      <c r="E186" s="254" t="s">
        <v>1</v>
      </c>
      <c r="F186" s="255" t="s">
        <v>225</v>
      </c>
      <c r="G186" s="253"/>
      <c r="H186" s="256">
        <v>0.39600000000000002</v>
      </c>
      <c r="I186" s="257"/>
      <c r="J186" s="253"/>
      <c r="K186" s="253"/>
      <c r="L186" s="258"/>
      <c r="M186" s="259"/>
      <c r="N186" s="260"/>
      <c r="O186" s="260"/>
      <c r="P186" s="260"/>
      <c r="Q186" s="260"/>
      <c r="R186" s="260"/>
      <c r="S186" s="260"/>
      <c r="T186" s="261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2" t="s">
        <v>174</v>
      </c>
      <c r="AU186" s="262" t="s">
        <v>83</v>
      </c>
      <c r="AV186" s="14" t="s">
        <v>83</v>
      </c>
      <c r="AW186" s="14" t="s">
        <v>30</v>
      </c>
      <c r="AX186" s="14" t="s">
        <v>73</v>
      </c>
      <c r="AY186" s="262" t="s">
        <v>165</v>
      </c>
    </row>
    <row r="187" s="14" customFormat="1">
      <c r="A187" s="14"/>
      <c r="B187" s="252"/>
      <c r="C187" s="253"/>
      <c r="D187" s="243" t="s">
        <v>174</v>
      </c>
      <c r="E187" s="254" t="s">
        <v>1</v>
      </c>
      <c r="F187" s="255" t="s">
        <v>226</v>
      </c>
      <c r="G187" s="253"/>
      <c r="H187" s="256">
        <v>1.661</v>
      </c>
      <c r="I187" s="257"/>
      <c r="J187" s="253"/>
      <c r="K187" s="253"/>
      <c r="L187" s="258"/>
      <c r="M187" s="259"/>
      <c r="N187" s="260"/>
      <c r="O187" s="260"/>
      <c r="P187" s="260"/>
      <c r="Q187" s="260"/>
      <c r="R187" s="260"/>
      <c r="S187" s="260"/>
      <c r="T187" s="26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2" t="s">
        <v>174</v>
      </c>
      <c r="AU187" s="262" t="s">
        <v>83</v>
      </c>
      <c r="AV187" s="14" t="s">
        <v>83</v>
      </c>
      <c r="AW187" s="14" t="s">
        <v>30</v>
      </c>
      <c r="AX187" s="14" t="s">
        <v>73</v>
      </c>
      <c r="AY187" s="262" t="s">
        <v>165</v>
      </c>
    </row>
    <row r="188" s="15" customFormat="1">
      <c r="A188" s="15"/>
      <c r="B188" s="263"/>
      <c r="C188" s="264"/>
      <c r="D188" s="243" t="s">
        <v>174</v>
      </c>
      <c r="E188" s="265" t="s">
        <v>1</v>
      </c>
      <c r="F188" s="266" t="s">
        <v>180</v>
      </c>
      <c r="G188" s="264"/>
      <c r="H188" s="267">
        <v>13.142</v>
      </c>
      <c r="I188" s="268"/>
      <c r="J188" s="264"/>
      <c r="K188" s="264"/>
      <c r="L188" s="269"/>
      <c r="M188" s="270"/>
      <c r="N188" s="271"/>
      <c r="O188" s="271"/>
      <c r="P188" s="271"/>
      <c r="Q188" s="271"/>
      <c r="R188" s="271"/>
      <c r="S188" s="271"/>
      <c r="T188" s="272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73" t="s">
        <v>174</v>
      </c>
      <c r="AU188" s="273" t="s">
        <v>83</v>
      </c>
      <c r="AV188" s="15" t="s">
        <v>172</v>
      </c>
      <c r="AW188" s="15" t="s">
        <v>30</v>
      </c>
      <c r="AX188" s="15" t="s">
        <v>81</v>
      </c>
      <c r="AY188" s="273" t="s">
        <v>165</v>
      </c>
    </row>
    <row r="189" s="2" customFormat="1" ht="16.5" customHeight="1">
      <c r="A189" s="39"/>
      <c r="B189" s="40"/>
      <c r="C189" s="228" t="s">
        <v>227</v>
      </c>
      <c r="D189" s="228" t="s">
        <v>167</v>
      </c>
      <c r="E189" s="229" t="s">
        <v>228</v>
      </c>
      <c r="F189" s="230" t="s">
        <v>229</v>
      </c>
      <c r="G189" s="231" t="s">
        <v>230</v>
      </c>
      <c r="H189" s="232">
        <v>8</v>
      </c>
      <c r="I189" s="233"/>
      <c r="J189" s="234">
        <f>ROUND(I189*H189,2)</f>
        <v>0</v>
      </c>
      <c r="K189" s="230" t="s">
        <v>171</v>
      </c>
      <c r="L189" s="45"/>
      <c r="M189" s="235" t="s">
        <v>1</v>
      </c>
      <c r="N189" s="236" t="s">
        <v>38</v>
      </c>
      <c r="O189" s="92"/>
      <c r="P189" s="237">
        <f>O189*H189</f>
        <v>0</v>
      </c>
      <c r="Q189" s="237">
        <v>0.04555</v>
      </c>
      <c r="R189" s="237">
        <f>Q189*H189</f>
        <v>0.3644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172</v>
      </c>
      <c r="AT189" s="239" t="s">
        <v>167</v>
      </c>
      <c r="AU189" s="239" t="s">
        <v>83</v>
      </c>
      <c r="AY189" s="18" t="s">
        <v>165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81</v>
      </c>
      <c r="BK189" s="240">
        <f>ROUND(I189*H189,2)</f>
        <v>0</v>
      </c>
      <c r="BL189" s="18" t="s">
        <v>172</v>
      </c>
      <c r="BM189" s="239" t="s">
        <v>231</v>
      </c>
    </row>
    <row r="190" s="13" customFormat="1">
      <c r="A190" s="13"/>
      <c r="B190" s="241"/>
      <c r="C190" s="242"/>
      <c r="D190" s="243" t="s">
        <v>174</v>
      </c>
      <c r="E190" s="244" t="s">
        <v>1</v>
      </c>
      <c r="F190" s="245" t="s">
        <v>216</v>
      </c>
      <c r="G190" s="242"/>
      <c r="H190" s="244" t="s">
        <v>1</v>
      </c>
      <c r="I190" s="246"/>
      <c r="J190" s="242"/>
      <c r="K190" s="242"/>
      <c r="L190" s="247"/>
      <c r="M190" s="248"/>
      <c r="N190" s="249"/>
      <c r="O190" s="249"/>
      <c r="P190" s="249"/>
      <c r="Q190" s="249"/>
      <c r="R190" s="249"/>
      <c r="S190" s="249"/>
      <c r="T190" s="25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1" t="s">
        <v>174</v>
      </c>
      <c r="AU190" s="251" t="s">
        <v>83</v>
      </c>
      <c r="AV190" s="13" t="s">
        <v>81</v>
      </c>
      <c r="AW190" s="13" t="s">
        <v>30</v>
      </c>
      <c r="AX190" s="13" t="s">
        <v>73</v>
      </c>
      <c r="AY190" s="251" t="s">
        <v>165</v>
      </c>
    </row>
    <row r="191" s="14" customFormat="1">
      <c r="A191" s="14"/>
      <c r="B191" s="252"/>
      <c r="C191" s="253"/>
      <c r="D191" s="243" t="s">
        <v>174</v>
      </c>
      <c r="E191" s="254" t="s">
        <v>1</v>
      </c>
      <c r="F191" s="255" t="s">
        <v>232</v>
      </c>
      <c r="G191" s="253"/>
      <c r="H191" s="256">
        <v>8</v>
      </c>
      <c r="I191" s="257"/>
      <c r="J191" s="253"/>
      <c r="K191" s="253"/>
      <c r="L191" s="258"/>
      <c r="M191" s="259"/>
      <c r="N191" s="260"/>
      <c r="O191" s="260"/>
      <c r="P191" s="260"/>
      <c r="Q191" s="260"/>
      <c r="R191" s="260"/>
      <c r="S191" s="260"/>
      <c r="T191" s="261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62" t="s">
        <v>174</v>
      </c>
      <c r="AU191" s="262" t="s">
        <v>83</v>
      </c>
      <c r="AV191" s="14" t="s">
        <v>83</v>
      </c>
      <c r="AW191" s="14" t="s">
        <v>30</v>
      </c>
      <c r="AX191" s="14" t="s">
        <v>73</v>
      </c>
      <c r="AY191" s="262" t="s">
        <v>165</v>
      </c>
    </row>
    <row r="192" s="15" customFormat="1">
      <c r="A192" s="15"/>
      <c r="B192" s="263"/>
      <c r="C192" s="264"/>
      <c r="D192" s="243" t="s">
        <v>174</v>
      </c>
      <c r="E192" s="265" t="s">
        <v>1</v>
      </c>
      <c r="F192" s="266" t="s">
        <v>180</v>
      </c>
      <c r="G192" s="264"/>
      <c r="H192" s="267">
        <v>8</v>
      </c>
      <c r="I192" s="268"/>
      <c r="J192" s="264"/>
      <c r="K192" s="264"/>
      <c r="L192" s="269"/>
      <c r="M192" s="270"/>
      <c r="N192" s="271"/>
      <c r="O192" s="271"/>
      <c r="P192" s="271"/>
      <c r="Q192" s="271"/>
      <c r="R192" s="271"/>
      <c r="S192" s="271"/>
      <c r="T192" s="272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73" t="s">
        <v>174</v>
      </c>
      <c r="AU192" s="273" t="s">
        <v>83</v>
      </c>
      <c r="AV192" s="15" t="s">
        <v>172</v>
      </c>
      <c r="AW192" s="15" t="s">
        <v>30</v>
      </c>
      <c r="AX192" s="15" t="s">
        <v>81</v>
      </c>
      <c r="AY192" s="273" t="s">
        <v>165</v>
      </c>
    </row>
    <row r="193" s="2" customFormat="1" ht="16.5" customHeight="1">
      <c r="A193" s="39"/>
      <c r="B193" s="40"/>
      <c r="C193" s="228" t="s">
        <v>233</v>
      </c>
      <c r="D193" s="228" t="s">
        <v>167</v>
      </c>
      <c r="E193" s="229" t="s">
        <v>234</v>
      </c>
      <c r="F193" s="230" t="s">
        <v>235</v>
      </c>
      <c r="G193" s="231" t="s">
        <v>170</v>
      </c>
      <c r="H193" s="232">
        <v>0.78300000000000003</v>
      </c>
      <c r="I193" s="233"/>
      <c r="J193" s="234">
        <f>ROUND(I193*H193,2)</f>
        <v>0</v>
      </c>
      <c r="K193" s="230" t="s">
        <v>171</v>
      </c>
      <c r="L193" s="45"/>
      <c r="M193" s="235" t="s">
        <v>1</v>
      </c>
      <c r="N193" s="236" t="s">
        <v>38</v>
      </c>
      <c r="O193" s="92"/>
      <c r="P193" s="237">
        <f>O193*H193</f>
        <v>0</v>
      </c>
      <c r="Q193" s="237">
        <v>1.94302</v>
      </c>
      <c r="R193" s="237">
        <f>Q193*H193</f>
        <v>1.5213846600000001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172</v>
      </c>
      <c r="AT193" s="239" t="s">
        <v>167</v>
      </c>
      <c r="AU193" s="239" t="s">
        <v>83</v>
      </c>
      <c r="AY193" s="18" t="s">
        <v>165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81</v>
      </c>
      <c r="BK193" s="240">
        <f>ROUND(I193*H193,2)</f>
        <v>0</v>
      </c>
      <c r="BL193" s="18" t="s">
        <v>172</v>
      </c>
      <c r="BM193" s="239" t="s">
        <v>236</v>
      </c>
    </row>
    <row r="194" s="13" customFormat="1">
      <c r="A194" s="13"/>
      <c r="B194" s="241"/>
      <c r="C194" s="242"/>
      <c r="D194" s="243" t="s">
        <v>174</v>
      </c>
      <c r="E194" s="244" t="s">
        <v>1</v>
      </c>
      <c r="F194" s="245" t="s">
        <v>237</v>
      </c>
      <c r="G194" s="242"/>
      <c r="H194" s="244" t="s">
        <v>1</v>
      </c>
      <c r="I194" s="246"/>
      <c r="J194" s="242"/>
      <c r="K194" s="242"/>
      <c r="L194" s="247"/>
      <c r="M194" s="248"/>
      <c r="N194" s="249"/>
      <c r="O194" s="249"/>
      <c r="P194" s="249"/>
      <c r="Q194" s="249"/>
      <c r="R194" s="249"/>
      <c r="S194" s="249"/>
      <c r="T194" s="25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1" t="s">
        <v>174</v>
      </c>
      <c r="AU194" s="251" t="s">
        <v>83</v>
      </c>
      <c r="AV194" s="13" t="s">
        <v>81</v>
      </c>
      <c r="AW194" s="13" t="s">
        <v>30</v>
      </c>
      <c r="AX194" s="13" t="s">
        <v>73</v>
      </c>
      <c r="AY194" s="251" t="s">
        <v>165</v>
      </c>
    </row>
    <row r="195" s="14" customFormat="1">
      <c r="A195" s="14"/>
      <c r="B195" s="252"/>
      <c r="C195" s="253"/>
      <c r="D195" s="243" t="s">
        <v>174</v>
      </c>
      <c r="E195" s="254" t="s">
        <v>1</v>
      </c>
      <c r="F195" s="255" t="s">
        <v>238</v>
      </c>
      <c r="G195" s="253"/>
      <c r="H195" s="256">
        <v>0.68100000000000005</v>
      </c>
      <c r="I195" s="257"/>
      <c r="J195" s="253"/>
      <c r="K195" s="253"/>
      <c r="L195" s="258"/>
      <c r="M195" s="259"/>
      <c r="N195" s="260"/>
      <c r="O195" s="260"/>
      <c r="P195" s="260"/>
      <c r="Q195" s="260"/>
      <c r="R195" s="260"/>
      <c r="S195" s="260"/>
      <c r="T195" s="26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62" t="s">
        <v>174</v>
      </c>
      <c r="AU195" s="262" t="s">
        <v>83</v>
      </c>
      <c r="AV195" s="14" t="s">
        <v>83</v>
      </c>
      <c r="AW195" s="14" t="s">
        <v>30</v>
      </c>
      <c r="AX195" s="14" t="s">
        <v>73</v>
      </c>
      <c r="AY195" s="262" t="s">
        <v>165</v>
      </c>
    </row>
    <row r="196" s="14" customFormat="1">
      <c r="A196" s="14"/>
      <c r="B196" s="252"/>
      <c r="C196" s="253"/>
      <c r="D196" s="243" t="s">
        <v>174</v>
      </c>
      <c r="E196" s="254" t="s">
        <v>1</v>
      </c>
      <c r="F196" s="255" t="s">
        <v>239</v>
      </c>
      <c r="G196" s="253"/>
      <c r="H196" s="256">
        <v>0.10199999999999999</v>
      </c>
      <c r="I196" s="257"/>
      <c r="J196" s="253"/>
      <c r="K196" s="253"/>
      <c r="L196" s="258"/>
      <c r="M196" s="259"/>
      <c r="N196" s="260"/>
      <c r="O196" s="260"/>
      <c r="P196" s="260"/>
      <c r="Q196" s="260"/>
      <c r="R196" s="260"/>
      <c r="S196" s="260"/>
      <c r="T196" s="261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2" t="s">
        <v>174</v>
      </c>
      <c r="AU196" s="262" t="s">
        <v>83</v>
      </c>
      <c r="AV196" s="14" t="s">
        <v>83</v>
      </c>
      <c r="AW196" s="14" t="s">
        <v>30</v>
      </c>
      <c r="AX196" s="14" t="s">
        <v>73</v>
      </c>
      <c r="AY196" s="262" t="s">
        <v>165</v>
      </c>
    </row>
    <row r="197" s="15" customFormat="1">
      <c r="A197" s="15"/>
      <c r="B197" s="263"/>
      <c r="C197" s="264"/>
      <c r="D197" s="243" t="s">
        <v>174</v>
      </c>
      <c r="E197" s="265" t="s">
        <v>1</v>
      </c>
      <c r="F197" s="266" t="s">
        <v>180</v>
      </c>
      <c r="G197" s="264"/>
      <c r="H197" s="267">
        <v>0.78300000000000003</v>
      </c>
      <c r="I197" s="268"/>
      <c r="J197" s="264"/>
      <c r="K197" s="264"/>
      <c r="L197" s="269"/>
      <c r="M197" s="270"/>
      <c r="N197" s="271"/>
      <c r="O197" s="271"/>
      <c r="P197" s="271"/>
      <c r="Q197" s="271"/>
      <c r="R197" s="271"/>
      <c r="S197" s="271"/>
      <c r="T197" s="272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3" t="s">
        <v>174</v>
      </c>
      <c r="AU197" s="273" t="s">
        <v>83</v>
      </c>
      <c r="AV197" s="15" t="s">
        <v>172</v>
      </c>
      <c r="AW197" s="15" t="s">
        <v>30</v>
      </c>
      <c r="AX197" s="15" t="s">
        <v>81</v>
      </c>
      <c r="AY197" s="273" t="s">
        <v>165</v>
      </c>
    </row>
    <row r="198" s="2" customFormat="1" ht="16.5" customHeight="1">
      <c r="A198" s="39"/>
      <c r="B198" s="40"/>
      <c r="C198" s="228" t="s">
        <v>240</v>
      </c>
      <c r="D198" s="228" t="s">
        <v>167</v>
      </c>
      <c r="E198" s="229" t="s">
        <v>241</v>
      </c>
      <c r="F198" s="230" t="s">
        <v>242</v>
      </c>
      <c r="G198" s="231" t="s">
        <v>200</v>
      </c>
      <c r="H198" s="232">
        <v>0.16500000000000001</v>
      </c>
      <c r="I198" s="233"/>
      <c r="J198" s="234">
        <f>ROUND(I198*H198,2)</f>
        <v>0</v>
      </c>
      <c r="K198" s="230" t="s">
        <v>171</v>
      </c>
      <c r="L198" s="45"/>
      <c r="M198" s="235" t="s">
        <v>1</v>
      </c>
      <c r="N198" s="236" t="s">
        <v>38</v>
      </c>
      <c r="O198" s="92"/>
      <c r="P198" s="237">
        <f>O198*H198</f>
        <v>0</v>
      </c>
      <c r="Q198" s="237">
        <v>0.017090000000000001</v>
      </c>
      <c r="R198" s="237">
        <f>Q198*H198</f>
        <v>0.0028198500000000005</v>
      </c>
      <c r="S198" s="237">
        <v>0</v>
      </c>
      <c r="T198" s="238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9" t="s">
        <v>172</v>
      </c>
      <c r="AT198" s="239" t="s">
        <v>167</v>
      </c>
      <c r="AU198" s="239" t="s">
        <v>83</v>
      </c>
      <c r="AY198" s="18" t="s">
        <v>165</v>
      </c>
      <c r="BE198" s="240">
        <f>IF(N198="základní",J198,0)</f>
        <v>0</v>
      </c>
      <c r="BF198" s="240">
        <f>IF(N198="snížená",J198,0)</f>
        <v>0</v>
      </c>
      <c r="BG198" s="240">
        <f>IF(N198="zákl. přenesená",J198,0)</f>
        <v>0</v>
      </c>
      <c r="BH198" s="240">
        <f>IF(N198="sníž. přenesená",J198,0)</f>
        <v>0</v>
      </c>
      <c r="BI198" s="240">
        <f>IF(N198="nulová",J198,0)</f>
        <v>0</v>
      </c>
      <c r="BJ198" s="18" t="s">
        <v>81</v>
      </c>
      <c r="BK198" s="240">
        <f>ROUND(I198*H198,2)</f>
        <v>0</v>
      </c>
      <c r="BL198" s="18" t="s">
        <v>172</v>
      </c>
      <c r="BM198" s="239" t="s">
        <v>243</v>
      </c>
    </row>
    <row r="199" s="13" customFormat="1">
      <c r="A199" s="13"/>
      <c r="B199" s="241"/>
      <c r="C199" s="242"/>
      <c r="D199" s="243" t="s">
        <v>174</v>
      </c>
      <c r="E199" s="244" t="s">
        <v>1</v>
      </c>
      <c r="F199" s="245" t="s">
        <v>244</v>
      </c>
      <c r="G199" s="242"/>
      <c r="H199" s="244" t="s">
        <v>1</v>
      </c>
      <c r="I199" s="246"/>
      <c r="J199" s="242"/>
      <c r="K199" s="242"/>
      <c r="L199" s="247"/>
      <c r="M199" s="248"/>
      <c r="N199" s="249"/>
      <c r="O199" s="249"/>
      <c r="P199" s="249"/>
      <c r="Q199" s="249"/>
      <c r="R199" s="249"/>
      <c r="S199" s="249"/>
      <c r="T199" s="25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1" t="s">
        <v>174</v>
      </c>
      <c r="AU199" s="251" t="s">
        <v>83</v>
      </c>
      <c r="AV199" s="13" t="s">
        <v>81</v>
      </c>
      <c r="AW199" s="13" t="s">
        <v>30</v>
      </c>
      <c r="AX199" s="13" t="s">
        <v>73</v>
      </c>
      <c r="AY199" s="251" t="s">
        <v>165</v>
      </c>
    </row>
    <row r="200" s="14" customFormat="1">
      <c r="A200" s="14"/>
      <c r="B200" s="252"/>
      <c r="C200" s="253"/>
      <c r="D200" s="243" t="s">
        <v>174</v>
      </c>
      <c r="E200" s="254" t="s">
        <v>1</v>
      </c>
      <c r="F200" s="255" t="s">
        <v>245</v>
      </c>
      <c r="G200" s="253"/>
      <c r="H200" s="256">
        <v>0.13300000000000001</v>
      </c>
      <c r="I200" s="257"/>
      <c r="J200" s="253"/>
      <c r="K200" s="253"/>
      <c r="L200" s="258"/>
      <c r="M200" s="259"/>
      <c r="N200" s="260"/>
      <c r="O200" s="260"/>
      <c r="P200" s="260"/>
      <c r="Q200" s="260"/>
      <c r="R200" s="260"/>
      <c r="S200" s="260"/>
      <c r="T200" s="26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62" t="s">
        <v>174</v>
      </c>
      <c r="AU200" s="262" t="s">
        <v>83</v>
      </c>
      <c r="AV200" s="14" t="s">
        <v>83</v>
      </c>
      <c r="AW200" s="14" t="s">
        <v>30</v>
      </c>
      <c r="AX200" s="14" t="s">
        <v>73</v>
      </c>
      <c r="AY200" s="262" t="s">
        <v>165</v>
      </c>
    </row>
    <row r="201" s="14" customFormat="1">
      <c r="A201" s="14"/>
      <c r="B201" s="252"/>
      <c r="C201" s="253"/>
      <c r="D201" s="243" t="s">
        <v>174</v>
      </c>
      <c r="E201" s="254" t="s">
        <v>1</v>
      </c>
      <c r="F201" s="255" t="s">
        <v>246</v>
      </c>
      <c r="G201" s="253"/>
      <c r="H201" s="256">
        <v>0.032000000000000001</v>
      </c>
      <c r="I201" s="257"/>
      <c r="J201" s="253"/>
      <c r="K201" s="253"/>
      <c r="L201" s="258"/>
      <c r="M201" s="259"/>
      <c r="N201" s="260"/>
      <c r="O201" s="260"/>
      <c r="P201" s="260"/>
      <c r="Q201" s="260"/>
      <c r="R201" s="260"/>
      <c r="S201" s="260"/>
      <c r="T201" s="26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62" t="s">
        <v>174</v>
      </c>
      <c r="AU201" s="262" t="s">
        <v>83</v>
      </c>
      <c r="AV201" s="14" t="s">
        <v>83</v>
      </c>
      <c r="AW201" s="14" t="s">
        <v>30</v>
      </c>
      <c r="AX201" s="14" t="s">
        <v>73</v>
      </c>
      <c r="AY201" s="262" t="s">
        <v>165</v>
      </c>
    </row>
    <row r="202" s="15" customFormat="1">
      <c r="A202" s="15"/>
      <c r="B202" s="263"/>
      <c r="C202" s="264"/>
      <c r="D202" s="243" t="s">
        <v>174</v>
      </c>
      <c r="E202" s="265" t="s">
        <v>1</v>
      </c>
      <c r="F202" s="266" t="s">
        <v>180</v>
      </c>
      <c r="G202" s="264"/>
      <c r="H202" s="267">
        <v>0.16500000000000001</v>
      </c>
      <c r="I202" s="268"/>
      <c r="J202" s="264"/>
      <c r="K202" s="264"/>
      <c r="L202" s="269"/>
      <c r="M202" s="270"/>
      <c r="N202" s="271"/>
      <c r="O202" s="271"/>
      <c r="P202" s="271"/>
      <c r="Q202" s="271"/>
      <c r="R202" s="271"/>
      <c r="S202" s="271"/>
      <c r="T202" s="272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73" t="s">
        <v>174</v>
      </c>
      <c r="AU202" s="273" t="s">
        <v>83</v>
      </c>
      <c r="AV202" s="15" t="s">
        <v>172</v>
      </c>
      <c r="AW202" s="15" t="s">
        <v>30</v>
      </c>
      <c r="AX202" s="15" t="s">
        <v>81</v>
      </c>
      <c r="AY202" s="273" t="s">
        <v>165</v>
      </c>
    </row>
    <row r="203" s="2" customFormat="1" ht="16.5" customHeight="1">
      <c r="A203" s="39"/>
      <c r="B203" s="40"/>
      <c r="C203" s="274" t="s">
        <v>247</v>
      </c>
      <c r="D203" s="274" t="s">
        <v>248</v>
      </c>
      <c r="E203" s="275" t="s">
        <v>249</v>
      </c>
      <c r="F203" s="276" t="s">
        <v>250</v>
      </c>
      <c r="G203" s="277" t="s">
        <v>200</v>
      </c>
      <c r="H203" s="278">
        <v>0.14399999999999999</v>
      </c>
      <c r="I203" s="279"/>
      <c r="J203" s="280">
        <f>ROUND(I203*H203,2)</f>
        <v>0</v>
      </c>
      <c r="K203" s="276" t="s">
        <v>171</v>
      </c>
      <c r="L203" s="281"/>
      <c r="M203" s="282" t="s">
        <v>1</v>
      </c>
      <c r="N203" s="283" t="s">
        <v>38</v>
      </c>
      <c r="O203" s="92"/>
      <c r="P203" s="237">
        <f>O203*H203</f>
        <v>0</v>
      </c>
      <c r="Q203" s="237">
        <v>1</v>
      </c>
      <c r="R203" s="237">
        <f>Q203*H203</f>
        <v>0.14399999999999999</v>
      </c>
      <c r="S203" s="237">
        <v>0</v>
      </c>
      <c r="T203" s="238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9" t="s">
        <v>212</v>
      </c>
      <c r="AT203" s="239" t="s">
        <v>248</v>
      </c>
      <c r="AU203" s="239" t="s">
        <v>83</v>
      </c>
      <c r="AY203" s="18" t="s">
        <v>165</v>
      </c>
      <c r="BE203" s="240">
        <f>IF(N203="základní",J203,0)</f>
        <v>0</v>
      </c>
      <c r="BF203" s="240">
        <f>IF(N203="snížená",J203,0)</f>
        <v>0</v>
      </c>
      <c r="BG203" s="240">
        <f>IF(N203="zákl. přenesená",J203,0)</f>
        <v>0</v>
      </c>
      <c r="BH203" s="240">
        <f>IF(N203="sníž. přenesená",J203,0)</f>
        <v>0</v>
      </c>
      <c r="BI203" s="240">
        <f>IF(N203="nulová",J203,0)</f>
        <v>0</v>
      </c>
      <c r="BJ203" s="18" t="s">
        <v>81</v>
      </c>
      <c r="BK203" s="240">
        <f>ROUND(I203*H203,2)</f>
        <v>0</v>
      </c>
      <c r="BL203" s="18" t="s">
        <v>172</v>
      </c>
      <c r="BM203" s="239" t="s">
        <v>251</v>
      </c>
    </row>
    <row r="204" s="13" customFormat="1">
      <c r="A204" s="13"/>
      <c r="B204" s="241"/>
      <c r="C204" s="242"/>
      <c r="D204" s="243" t="s">
        <v>174</v>
      </c>
      <c r="E204" s="244" t="s">
        <v>1</v>
      </c>
      <c r="F204" s="245" t="s">
        <v>237</v>
      </c>
      <c r="G204" s="242"/>
      <c r="H204" s="244" t="s">
        <v>1</v>
      </c>
      <c r="I204" s="246"/>
      <c r="J204" s="242"/>
      <c r="K204" s="242"/>
      <c r="L204" s="247"/>
      <c r="M204" s="248"/>
      <c r="N204" s="249"/>
      <c r="O204" s="249"/>
      <c r="P204" s="249"/>
      <c r="Q204" s="249"/>
      <c r="R204" s="249"/>
      <c r="S204" s="249"/>
      <c r="T204" s="25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1" t="s">
        <v>174</v>
      </c>
      <c r="AU204" s="251" t="s">
        <v>83</v>
      </c>
      <c r="AV204" s="13" t="s">
        <v>81</v>
      </c>
      <c r="AW204" s="13" t="s">
        <v>30</v>
      </c>
      <c r="AX204" s="13" t="s">
        <v>73</v>
      </c>
      <c r="AY204" s="251" t="s">
        <v>165</v>
      </c>
    </row>
    <row r="205" s="14" customFormat="1">
      <c r="A205" s="14"/>
      <c r="B205" s="252"/>
      <c r="C205" s="253"/>
      <c r="D205" s="243" t="s">
        <v>174</v>
      </c>
      <c r="E205" s="254" t="s">
        <v>1</v>
      </c>
      <c r="F205" s="255" t="s">
        <v>252</v>
      </c>
      <c r="G205" s="253"/>
      <c r="H205" s="256">
        <v>0.14399999999999999</v>
      </c>
      <c r="I205" s="257"/>
      <c r="J205" s="253"/>
      <c r="K205" s="253"/>
      <c r="L205" s="258"/>
      <c r="M205" s="259"/>
      <c r="N205" s="260"/>
      <c r="O205" s="260"/>
      <c r="P205" s="260"/>
      <c r="Q205" s="260"/>
      <c r="R205" s="260"/>
      <c r="S205" s="260"/>
      <c r="T205" s="26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62" t="s">
        <v>174</v>
      </c>
      <c r="AU205" s="262" t="s">
        <v>83</v>
      </c>
      <c r="AV205" s="14" t="s">
        <v>83</v>
      </c>
      <c r="AW205" s="14" t="s">
        <v>30</v>
      </c>
      <c r="AX205" s="14" t="s">
        <v>73</v>
      </c>
      <c r="AY205" s="262" t="s">
        <v>165</v>
      </c>
    </row>
    <row r="206" s="15" customFormat="1">
      <c r="A206" s="15"/>
      <c r="B206" s="263"/>
      <c r="C206" s="264"/>
      <c r="D206" s="243" t="s">
        <v>174</v>
      </c>
      <c r="E206" s="265" t="s">
        <v>1</v>
      </c>
      <c r="F206" s="266" t="s">
        <v>180</v>
      </c>
      <c r="G206" s="264"/>
      <c r="H206" s="267">
        <v>0.14399999999999999</v>
      </c>
      <c r="I206" s="268"/>
      <c r="J206" s="264"/>
      <c r="K206" s="264"/>
      <c r="L206" s="269"/>
      <c r="M206" s="270"/>
      <c r="N206" s="271"/>
      <c r="O206" s="271"/>
      <c r="P206" s="271"/>
      <c r="Q206" s="271"/>
      <c r="R206" s="271"/>
      <c r="S206" s="271"/>
      <c r="T206" s="272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73" t="s">
        <v>174</v>
      </c>
      <c r="AU206" s="273" t="s">
        <v>83</v>
      </c>
      <c r="AV206" s="15" t="s">
        <v>172</v>
      </c>
      <c r="AW206" s="15" t="s">
        <v>30</v>
      </c>
      <c r="AX206" s="15" t="s">
        <v>81</v>
      </c>
      <c r="AY206" s="273" t="s">
        <v>165</v>
      </c>
    </row>
    <row r="207" s="2" customFormat="1" ht="16.5" customHeight="1">
      <c r="A207" s="39"/>
      <c r="B207" s="40"/>
      <c r="C207" s="228" t="s">
        <v>253</v>
      </c>
      <c r="D207" s="228" t="s">
        <v>167</v>
      </c>
      <c r="E207" s="229" t="s">
        <v>254</v>
      </c>
      <c r="F207" s="230" t="s">
        <v>255</v>
      </c>
      <c r="G207" s="231" t="s">
        <v>200</v>
      </c>
      <c r="H207" s="232">
        <v>0.55600000000000005</v>
      </c>
      <c r="I207" s="233"/>
      <c r="J207" s="234">
        <f>ROUND(I207*H207,2)</f>
        <v>0</v>
      </c>
      <c r="K207" s="230" t="s">
        <v>171</v>
      </c>
      <c r="L207" s="45"/>
      <c r="M207" s="235" t="s">
        <v>1</v>
      </c>
      <c r="N207" s="236" t="s">
        <v>38</v>
      </c>
      <c r="O207" s="92"/>
      <c r="P207" s="237">
        <f>O207*H207</f>
        <v>0</v>
      </c>
      <c r="Q207" s="237">
        <v>1.0900000000000001</v>
      </c>
      <c r="R207" s="237">
        <f>Q207*H207</f>
        <v>0.60604000000000013</v>
      </c>
      <c r="S207" s="237">
        <v>0</v>
      </c>
      <c r="T207" s="238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9" t="s">
        <v>172</v>
      </c>
      <c r="AT207" s="239" t="s">
        <v>167</v>
      </c>
      <c r="AU207" s="239" t="s">
        <v>83</v>
      </c>
      <c r="AY207" s="18" t="s">
        <v>165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8" t="s">
        <v>81</v>
      </c>
      <c r="BK207" s="240">
        <f>ROUND(I207*H207,2)</f>
        <v>0</v>
      </c>
      <c r="BL207" s="18" t="s">
        <v>172</v>
      </c>
      <c r="BM207" s="239" t="s">
        <v>256</v>
      </c>
    </row>
    <row r="208" s="13" customFormat="1">
      <c r="A208" s="13"/>
      <c r="B208" s="241"/>
      <c r="C208" s="242"/>
      <c r="D208" s="243" t="s">
        <v>174</v>
      </c>
      <c r="E208" s="244" t="s">
        <v>1</v>
      </c>
      <c r="F208" s="245" t="s">
        <v>237</v>
      </c>
      <c r="G208" s="242"/>
      <c r="H208" s="244" t="s">
        <v>1</v>
      </c>
      <c r="I208" s="246"/>
      <c r="J208" s="242"/>
      <c r="K208" s="242"/>
      <c r="L208" s="247"/>
      <c r="M208" s="248"/>
      <c r="N208" s="249"/>
      <c r="O208" s="249"/>
      <c r="P208" s="249"/>
      <c r="Q208" s="249"/>
      <c r="R208" s="249"/>
      <c r="S208" s="249"/>
      <c r="T208" s="25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1" t="s">
        <v>174</v>
      </c>
      <c r="AU208" s="251" t="s">
        <v>83</v>
      </c>
      <c r="AV208" s="13" t="s">
        <v>81</v>
      </c>
      <c r="AW208" s="13" t="s">
        <v>30</v>
      </c>
      <c r="AX208" s="13" t="s">
        <v>73</v>
      </c>
      <c r="AY208" s="251" t="s">
        <v>165</v>
      </c>
    </row>
    <row r="209" s="14" customFormat="1">
      <c r="A209" s="14"/>
      <c r="B209" s="252"/>
      <c r="C209" s="253"/>
      <c r="D209" s="243" t="s">
        <v>174</v>
      </c>
      <c r="E209" s="254" t="s">
        <v>1</v>
      </c>
      <c r="F209" s="255" t="s">
        <v>257</v>
      </c>
      <c r="G209" s="253"/>
      <c r="H209" s="256">
        <v>0.47999999999999998</v>
      </c>
      <c r="I209" s="257"/>
      <c r="J209" s="253"/>
      <c r="K209" s="253"/>
      <c r="L209" s="258"/>
      <c r="M209" s="259"/>
      <c r="N209" s="260"/>
      <c r="O209" s="260"/>
      <c r="P209" s="260"/>
      <c r="Q209" s="260"/>
      <c r="R209" s="260"/>
      <c r="S209" s="260"/>
      <c r="T209" s="26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62" t="s">
        <v>174</v>
      </c>
      <c r="AU209" s="262" t="s">
        <v>83</v>
      </c>
      <c r="AV209" s="14" t="s">
        <v>83</v>
      </c>
      <c r="AW209" s="14" t="s">
        <v>30</v>
      </c>
      <c r="AX209" s="14" t="s">
        <v>73</v>
      </c>
      <c r="AY209" s="262" t="s">
        <v>165</v>
      </c>
    </row>
    <row r="210" s="14" customFormat="1">
      <c r="A210" s="14"/>
      <c r="B210" s="252"/>
      <c r="C210" s="253"/>
      <c r="D210" s="243" t="s">
        <v>174</v>
      </c>
      <c r="E210" s="254" t="s">
        <v>1</v>
      </c>
      <c r="F210" s="255" t="s">
        <v>258</v>
      </c>
      <c r="G210" s="253"/>
      <c r="H210" s="256">
        <v>0.075999999999999998</v>
      </c>
      <c r="I210" s="257"/>
      <c r="J210" s="253"/>
      <c r="K210" s="253"/>
      <c r="L210" s="258"/>
      <c r="M210" s="259"/>
      <c r="N210" s="260"/>
      <c r="O210" s="260"/>
      <c r="P210" s="260"/>
      <c r="Q210" s="260"/>
      <c r="R210" s="260"/>
      <c r="S210" s="260"/>
      <c r="T210" s="26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62" t="s">
        <v>174</v>
      </c>
      <c r="AU210" s="262" t="s">
        <v>83</v>
      </c>
      <c r="AV210" s="14" t="s">
        <v>83</v>
      </c>
      <c r="AW210" s="14" t="s">
        <v>30</v>
      </c>
      <c r="AX210" s="14" t="s">
        <v>73</v>
      </c>
      <c r="AY210" s="262" t="s">
        <v>165</v>
      </c>
    </row>
    <row r="211" s="15" customFormat="1">
      <c r="A211" s="15"/>
      <c r="B211" s="263"/>
      <c r="C211" s="264"/>
      <c r="D211" s="243" t="s">
        <v>174</v>
      </c>
      <c r="E211" s="265" t="s">
        <v>1</v>
      </c>
      <c r="F211" s="266" t="s">
        <v>180</v>
      </c>
      <c r="G211" s="264"/>
      <c r="H211" s="267">
        <v>0.55600000000000005</v>
      </c>
      <c r="I211" s="268"/>
      <c r="J211" s="264"/>
      <c r="K211" s="264"/>
      <c r="L211" s="269"/>
      <c r="M211" s="270"/>
      <c r="N211" s="271"/>
      <c r="O211" s="271"/>
      <c r="P211" s="271"/>
      <c r="Q211" s="271"/>
      <c r="R211" s="271"/>
      <c r="S211" s="271"/>
      <c r="T211" s="272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73" t="s">
        <v>174</v>
      </c>
      <c r="AU211" s="273" t="s">
        <v>83</v>
      </c>
      <c r="AV211" s="15" t="s">
        <v>172</v>
      </c>
      <c r="AW211" s="15" t="s">
        <v>30</v>
      </c>
      <c r="AX211" s="15" t="s">
        <v>81</v>
      </c>
      <c r="AY211" s="273" t="s">
        <v>165</v>
      </c>
    </row>
    <row r="212" s="2" customFormat="1" ht="16.5" customHeight="1">
      <c r="A212" s="39"/>
      <c r="B212" s="40"/>
      <c r="C212" s="228" t="s">
        <v>259</v>
      </c>
      <c r="D212" s="228" t="s">
        <v>167</v>
      </c>
      <c r="E212" s="229" t="s">
        <v>260</v>
      </c>
      <c r="F212" s="230" t="s">
        <v>261</v>
      </c>
      <c r="G212" s="231" t="s">
        <v>230</v>
      </c>
      <c r="H212" s="232">
        <v>10</v>
      </c>
      <c r="I212" s="233"/>
      <c r="J212" s="234">
        <f>ROUND(I212*H212,2)</f>
        <v>0</v>
      </c>
      <c r="K212" s="230" t="s">
        <v>171</v>
      </c>
      <c r="L212" s="45"/>
      <c r="M212" s="235" t="s">
        <v>1</v>
      </c>
      <c r="N212" s="236" t="s">
        <v>38</v>
      </c>
      <c r="O212" s="92"/>
      <c r="P212" s="237">
        <f>O212*H212</f>
        <v>0</v>
      </c>
      <c r="Q212" s="237">
        <v>0.00249</v>
      </c>
      <c r="R212" s="237">
        <f>Q212*H212</f>
        <v>0.024899999999999999</v>
      </c>
      <c r="S212" s="237">
        <v>0</v>
      </c>
      <c r="T212" s="238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9" t="s">
        <v>172</v>
      </c>
      <c r="AT212" s="239" t="s">
        <v>167</v>
      </c>
      <c r="AU212" s="239" t="s">
        <v>83</v>
      </c>
      <c r="AY212" s="18" t="s">
        <v>165</v>
      </c>
      <c r="BE212" s="240">
        <f>IF(N212="základní",J212,0)</f>
        <v>0</v>
      </c>
      <c r="BF212" s="240">
        <f>IF(N212="snížená",J212,0)</f>
        <v>0</v>
      </c>
      <c r="BG212" s="240">
        <f>IF(N212="zákl. přenesená",J212,0)</f>
        <v>0</v>
      </c>
      <c r="BH212" s="240">
        <f>IF(N212="sníž. přenesená",J212,0)</f>
        <v>0</v>
      </c>
      <c r="BI212" s="240">
        <f>IF(N212="nulová",J212,0)</f>
        <v>0</v>
      </c>
      <c r="BJ212" s="18" t="s">
        <v>81</v>
      </c>
      <c r="BK212" s="240">
        <f>ROUND(I212*H212,2)</f>
        <v>0</v>
      </c>
      <c r="BL212" s="18" t="s">
        <v>172</v>
      </c>
      <c r="BM212" s="239" t="s">
        <v>262</v>
      </c>
    </row>
    <row r="213" s="13" customFormat="1">
      <c r="A213" s="13"/>
      <c r="B213" s="241"/>
      <c r="C213" s="242"/>
      <c r="D213" s="243" t="s">
        <v>174</v>
      </c>
      <c r="E213" s="244" t="s">
        <v>1</v>
      </c>
      <c r="F213" s="245" t="s">
        <v>263</v>
      </c>
      <c r="G213" s="242"/>
      <c r="H213" s="244" t="s">
        <v>1</v>
      </c>
      <c r="I213" s="246"/>
      <c r="J213" s="242"/>
      <c r="K213" s="242"/>
      <c r="L213" s="247"/>
      <c r="M213" s="248"/>
      <c r="N213" s="249"/>
      <c r="O213" s="249"/>
      <c r="P213" s="249"/>
      <c r="Q213" s="249"/>
      <c r="R213" s="249"/>
      <c r="S213" s="249"/>
      <c r="T213" s="25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1" t="s">
        <v>174</v>
      </c>
      <c r="AU213" s="251" t="s">
        <v>83</v>
      </c>
      <c r="AV213" s="13" t="s">
        <v>81</v>
      </c>
      <c r="AW213" s="13" t="s">
        <v>30</v>
      </c>
      <c r="AX213" s="13" t="s">
        <v>73</v>
      </c>
      <c r="AY213" s="251" t="s">
        <v>165</v>
      </c>
    </row>
    <row r="214" s="14" customFormat="1">
      <c r="A214" s="14"/>
      <c r="B214" s="252"/>
      <c r="C214" s="253"/>
      <c r="D214" s="243" t="s">
        <v>174</v>
      </c>
      <c r="E214" s="254" t="s">
        <v>1</v>
      </c>
      <c r="F214" s="255" t="s">
        <v>233</v>
      </c>
      <c r="G214" s="253"/>
      <c r="H214" s="256">
        <v>10</v>
      </c>
      <c r="I214" s="257"/>
      <c r="J214" s="253"/>
      <c r="K214" s="253"/>
      <c r="L214" s="258"/>
      <c r="M214" s="259"/>
      <c r="N214" s="260"/>
      <c r="O214" s="260"/>
      <c r="P214" s="260"/>
      <c r="Q214" s="260"/>
      <c r="R214" s="260"/>
      <c r="S214" s="260"/>
      <c r="T214" s="26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62" t="s">
        <v>174</v>
      </c>
      <c r="AU214" s="262" t="s">
        <v>83</v>
      </c>
      <c r="AV214" s="14" t="s">
        <v>83</v>
      </c>
      <c r="AW214" s="14" t="s">
        <v>30</v>
      </c>
      <c r="AX214" s="14" t="s">
        <v>73</v>
      </c>
      <c r="AY214" s="262" t="s">
        <v>165</v>
      </c>
    </row>
    <row r="215" s="15" customFormat="1">
      <c r="A215" s="15"/>
      <c r="B215" s="263"/>
      <c r="C215" s="264"/>
      <c r="D215" s="243" t="s">
        <v>174</v>
      </c>
      <c r="E215" s="265" t="s">
        <v>1</v>
      </c>
      <c r="F215" s="266" t="s">
        <v>180</v>
      </c>
      <c r="G215" s="264"/>
      <c r="H215" s="267">
        <v>10</v>
      </c>
      <c r="I215" s="268"/>
      <c r="J215" s="264"/>
      <c r="K215" s="264"/>
      <c r="L215" s="269"/>
      <c r="M215" s="270"/>
      <c r="N215" s="271"/>
      <c r="O215" s="271"/>
      <c r="P215" s="271"/>
      <c r="Q215" s="271"/>
      <c r="R215" s="271"/>
      <c r="S215" s="271"/>
      <c r="T215" s="272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73" t="s">
        <v>174</v>
      </c>
      <c r="AU215" s="273" t="s">
        <v>83</v>
      </c>
      <c r="AV215" s="15" t="s">
        <v>172</v>
      </c>
      <c r="AW215" s="15" t="s">
        <v>30</v>
      </c>
      <c r="AX215" s="15" t="s">
        <v>81</v>
      </c>
      <c r="AY215" s="273" t="s">
        <v>165</v>
      </c>
    </row>
    <row r="216" s="2" customFormat="1" ht="16.5" customHeight="1">
      <c r="A216" s="39"/>
      <c r="B216" s="40"/>
      <c r="C216" s="228" t="s">
        <v>8</v>
      </c>
      <c r="D216" s="228" t="s">
        <v>167</v>
      </c>
      <c r="E216" s="229" t="s">
        <v>264</v>
      </c>
      <c r="F216" s="230" t="s">
        <v>265</v>
      </c>
      <c r="G216" s="231" t="s">
        <v>266</v>
      </c>
      <c r="H216" s="232">
        <v>1.8</v>
      </c>
      <c r="I216" s="233"/>
      <c r="J216" s="234">
        <f>ROUND(I216*H216,2)</f>
        <v>0</v>
      </c>
      <c r="K216" s="230" t="s">
        <v>171</v>
      </c>
      <c r="L216" s="45"/>
      <c r="M216" s="235" t="s">
        <v>1</v>
      </c>
      <c r="N216" s="236" t="s">
        <v>38</v>
      </c>
      <c r="O216" s="92"/>
      <c r="P216" s="237">
        <f>O216*H216</f>
        <v>0</v>
      </c>
      <c r="Q216" s="237">
        <v>0.25364999999999999</v>
      </c>
      <c r="R216" s="237">
        <f>Q216*H216</f>
        <v>0.45656999999999998</v>
      </c>
      <c r="S216" s="237">
        <v>0</v>
      </c>
      <c r="T216" s="238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9" t="s">
        <v>172</v>
      </c>
      <c r="AT216" s="239" t="s">
        <v>167</v>
      </c>
      <c r="AU216" s="239" t="s">
        <v>83</v>
      </c>
      <c r="AY216" s="18" t="s">
        <v>165</v>
      </c>
      <c r="BE216" s="240">
        <f>IF(N216="základní",J216,0)</f>
        <v>0</v>
      </c>
      <c r="BF216" s="240">
        <f>IF(N216="snížená",J216,0)</f>
        <v>0</v>
      </c>
      <c r="BG216" s="240">
        <f>IF(N216="zákl. přenesená",J216,0)</f>
        <v>0</v>
      </c>
      <c r="BH216" s="240">
        <f>IF(N216="sníž. přenesená",J216,0)</f>
        <v>0</v>
      </c>
      <c r="BI216" s="240">
        <f>IF(N216="nulová",J216,0)</f>
        <v>0</v>
      </c>
      <c r="BJ216" s="18" t="s">
        <v>81</v>
      </c>
      <c r="BK216" s="240">
        <f>ROUND(I216*H216,2)</f>
        <v>0</v>
      </c>
      <c r="BL216" s="18" t="s">
        <v>172</v>
      </c>
      <c r="BM216" s="239" t="s">
        <v>267</v>
      </c>
    </row>
    <row r="217" s="14" customFormat="1">
      <c r="A217" s="14"/>
      <c r="B217" s="252"/>
      <c r="C217" s="253"/>
      <c r="D217" s="243" t="s">
        <v>174</v>
      </c>
      <c r="E217" s="254" t="s">
        <v>1</v>
      </c>
      <c r="F217" s="255" t="s">
        <v>268</v>
      </c>
      <c r="G217" s="253"/>
      <c r="H217" s="256">
        <v>1.8</v>
      </c>
      <c r="I217" s="257"/>
      <c r="J217" s="253"/>
      <c r="K217" s="253"/>
      <c r="L217" s="258"/>
      <c r="M217" s="259"/>
      <c r="N217" s="260"/>
      <c r="O217" s="260"/>
      <c r="P217" s="260"/>
      <c r="Q217" s="260"/>
      <c r="R217" s="260"/>
      <c r="S217" s="260"/>
      <c r="T217" s="261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62" t="s">
        <v>174</v>
      </c>
      <c r="AU217" s="262" t="s">
        <v>83</v>
      </c>
      <c r="AV217" s="14" t="s">
        <v>83</v>
      </c>
      <c r="AW217" s="14" t="s">
        <v>30</v>
      </c>
      <c r="AX217" s="14" t="s">
        <v>81</v>
      </c>
      <c r="AY217" s="262" t="s">
        <v>165</v>
      </c>
    </row>
    <row r="218" s="2" customFormat="1" ht="16.5" customHeight="1">
      <c r="A218" s="39"/>
      <c r="B218" s="40"/>
      <c r="C218" s="228" t="s">
        <v>269</v>
      </c>
      <c r="D218" s="228" t="s">
        <v>167</v>
      </c>
      <c r="E218" s="229" t="s">
        <v>270</v>
      </c>
      <c r="F218" s="230" t="s">
        <v>271</v>
      </c>
      <c r="G218" s="231" t="s">
        <v>266</v>
      </c>
      <c r="H218" s="232">
        <v>7.6609999999999996</v>
      </c>
      <c r="I218" s="233"/>
      <c r="J218" s="234">
        <f>ROUND(I218*H218,2)</f>
        <v>0</v>
      </c>
      <c r="K218" s="230" t="s">
        <v>171</v>
      </c>
      <c r="L218" s="45"/>
      <c r="M218" s="235" t="s">
        <v>1</v>
      </c>
      <c r="N218" s="236" t="s">
        <v>38</v>
      </c>
      <c r="O218" s="92"/>
      <c r="P218" s="237">
        <f>O218*H218</f>
        <v>0</v>
      </c>
      <c r="Q218" s="237">
        <v>0.1094</v>
      </c>
      <c r="R218" s="237">
        <f>Q218*H218</f>
        <v>0.8381133999999999</v>
      </c>
      <c r="S218" s="237">
        <v>0</v>
      </c>
      <c r="T218" s="238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9" t="s">
        <v>172</v>
      </c>
      <c r="AT218" s="239" t="s">
        <v>167</v>
      </c>
      <c r="AU218" s="239" t="s">
        <v>83</v>
      </c>
      <c r="AY218" s="18" t="s">
        <v>165</v>
      </c>
      <c r="BE218" s="240">
        <f>IF(N218="základní",J218,0)</f>
        <v>0</v>
      </c>
      <c r="BF218" s="240">
        <f>IF(N218="snížená",J218,0)</f>
        <v>0</v>
      </c>
      <c r="BG218" s="240">
        <f>IF(N218="zákl. přenesená",J218,0)</f>
        <v>0</v>
      </c>
      <c r="BH218" s="240">
        <f>IF(N218="sníž. přenesená",J218,0)</f>
        <v>0</v>
      </c>
      <c r="BI218" s="240">
        <f>IF(N218="nulová",J218,0)</f>
        <v>0</v>
      </c>
      <c r="BJ218" s="18" t="s">
        <v>81</v>
      </c>
      <c r="BK218" s="240">
        <f>ROUND(I218*H218,2)</f>
        <v>0</v>
      </c>
      <c r="BL218" s="18" t="s">
        <v>172</v>
      </c>
      <c r="BM218" s="239" t="s">
        <v>272</v>
      </c>
    </row>
    <row r="219" s="14" customFormat="1">
      <c r="A219" s="14"/>
      <c r="B219" s="252"/>
      <c r="C219" s="253"/>
      <c r="D219" s="243" t="s">
        <v>174</v>
      </c>
      <c r="E219" s="254" t="s">
        <v>1</v>
      </c>
      <c r="F219" s="255" t="s">
        <v>273</v>
      </c>
      <c r="G219" s="253"/>
      <c r="H219" s="256">
        <v>7.6609999999999996</v>
      </c>
      <c r="I219" s="257"/>
      <c r="J219" s="253"/>
      <c r="K219" s="253"/>
      <c r="L219" s="258"/>
      <c r="M219" s="259"/>
      <c r="N219" s="260"/>
      <c r="O219" s="260"/>
      <c r="P219" s="260"/>
      <c r="Q219" s="260"/>
      <c r="R219" s="260"/>
      <c r="S219" s="260"/>
      <c r="T219" s="26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62" t="s">
        <v>174</v>
      </c>
      <c r="AU219" s="262" t="s">
        <v>83</v>
      </c>
      <c r="AV219" s="14" t="s">
        <v>83</v>
      </c>
      <c r="AW219" s="14" t="s">
        <v>30</v>
      </c>
      <c r="AX219" s="14" t="s">
        <v>73</v>
      </c>
      <c r="AY219" s="262" t="s">
        <v>165</v>
      </c>
    </row>
    <row r="220" s="15" customFormat="1">
      <c r="A220" s="15"/>
      <c r="B220" s="263"/>
      <c r="C220" s="264"/>
      <c r="D220" s="243" t="s">
        <v>174</v>
      </c>
      <c r="E220" s="265" t="s">
        <v>1</v>
      </c>
      <c r="F220" s="266" t="s">
        <v>180</v>
      </c>
      <c r="G220" s="264"/>
      <c r="H220" s="267">
        <v>7.6609999999999996</v>
      </c>
      <c r="I220" s="268"/>
      <c r="J220" s="264"/>
      <c r="K220" s="264"/>
      <c r="L220" s="269"/>
      <c r="M220" s="270"/>
      <c r="N220" s="271"/>
      <c r="O220" s="271"/>
      <c r="P220" s="271"/>
      <c r="Q220" s="271"/>
      <c r="R220" s="271"/>
      <c r="S220" s="271"/>
      <c r="T220" s="272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73" t="s">
        <v>174</v>
      </c>
      <c r="AU220" s="273" t="s">
        <v>83</v>
      </c>
      <c r="AV220" s="15" t="s">
        <v>172</v>
      </c>
      <c r="AW220" s="15" t="s">
        <v>30</v>
      </c>
      <c r="AX220" s="15" t="s">
        <v>81</v>
      </c>
      <c r="AY220" s="273" t="s">
        <v>165</v>
      </c>
    </row>
    <row r="221" s="2" customFormat="1" ht="16.5" customHeight="1">
      <c r="A221" s="39"/>
      <c r="B221" s="40"/>
      <c r="C221" s="228" t="s">
        <v>274</v>
      </c>
      <c r="D221" s="228" t="s">
        <v>167</v>
      </c>
      <c r="E221" s="229" t="s">
        <v>275</v>
      </c>
      <c r="F221" s="230" t="s">
        <v>276</v>
      </c>
      <c r="G221" s="231" t="s">
        <v>266</v>
      </c>
      <c r="H221" s="232">
        <v>64.683999999999998</v>
      </c>
      <c r="I221" s="233"/>
      <c r="J221" s="234">
        <f>ROUND(I221*H221,2)</f>
        <v>0</v>
      </c>
      <c r="K221" s="230" t="s">
        <v>1</v>
      </c>
      <c r="L221" s="45"/>
      <c r="M221" s="235" t="s">
        <v>1</v>
      </c>
      <c r="N221" s="236" t="s">
        <v>38</v>
      </c>
      <c r="O221" s="92"/>
      <c r="P221" s="237">
        <f>O221*H221</f>
        <v>0</v>
      </c>
      <c r="Q221" s="237">
        <v>0.11051</v>
      </c>
      <c r="R221" s="237">
        <f>Q221*H221</f>
        <v>7.1482288399999998</v>
      </c>
      <c r="S221" s="237">
        <v>0</v>
      </c>
      <c r="T221" s="238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9" t="s">
        <v>172</v>
      </c>
      <c r="AT221" s="239" t="s">
        <v>167</v>
      </c>
      <c r="AU221" s="239" t="s">
        <v>83</v>
      </c>
      <c r="AY221" s="18" t="s">
        <v>165</v>
      </c>
      <c r="BE221" s="240">
        <f>IF(N221="základní",J221,0)</f>
        <v>0</v>
      </c>
      <c r="BF221" s="240">
        <f>IF(N221="snížená",J221,0)</f>
        <v>0</v>
      </c>
      <c r="BG221" s="240">
        <f>IF(N221="zákl. přenesená",J221,0)</f>
        <v>0</v>
      </c>
      <c r="BH221" s="240">
        <f>IF(N221="sníž. přenesená",J221,0)</f>
        <v>0</v>
      </c>
      <c r="BI221" s="240">
        <f>IF(N221="nulová",J221,0)</f>
        <v>0</v>
      </c>
      <c r="BJ221" s="18" t="s">
        <v>81</v>
      </c>
      <c r="BK221" s="240">
        <f>ROUND(I221*H221,2)</f>
        <v>0</v>
      </c>
      <c r="BL221" s="18" t="s">
        <v>172</v>
      </c>
      <c r="BM221" s="239" t="s">
        <v>277</v>
      </c>
    </row>
    <row r="222" s="13" customFormat="1">
      <c r="A222" s="13"/>
      <c r="B222" s="241"/>
      <c r="C222" s="242"/>
      <c r="D222" s="243" t="s">
        <v>174</v>
      </c>
      <c r="E222" s="244" t="s">
        <v>1</v>
      </c>
      <c r="F222" s="245" t="s">
        <v>216</v>
      </c>
      <c r="G222" s="242"/>
      <c r="H222" s="244" t="s">
        <v>1</v>
      </c>
      <c r="I222" s="246"/>
      <c r="J222" s="242"/>
      <c r="K222" s="242"/>
      <c r="L222" s="247"/>
      <c r="M222" s="248"/>
      <c r="N222" s="249"/>
      <c r="O222" s="249"/>
      <c r="P222" s="249"/>
      <c r="Q222" s="249"/>
      <c r="R222" s="249"/>
      <c r="S222" s="249"/>
      <c r="T222" s="25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51" t="s">
        <v>174</v>
      </c>
      <c r="AU222" s="251" t="s">
        <v>83</v>
      </c>
      <c r="AV222" s="13" t="s">
        <v>81</v>
      </c>
      <c r="AW222" s="13" t="s">
        <v>30</v>
      </c>
      <c r="AX222" s="13" t="s">
        <v>73</v>
      </c>
      <c r="AY222" s="251" t="s">
        <v>165</v>
      </c>
    </row>
    <row r="223" s="14" customFormat="1">
      <c r="A223" s="14"/>
      <c r="B223" s="252"/>
      <c r="C223" s="253"/>
      <c r="D223" s="243" t="s">
        <v>174</v>
      </c>
      <c r="E223" s="254" t="s">
        <v>1</v>
      </c>
      <c r="F223" s="255" t="s">
        <v>278</v>
      </c>
      <c r="G223" s="253"/>
      <c r="H223" s="256">
        <v>7.8280000000000003</v>
      </c>
      <c r="I223" s="257"/>
      <c r="J223" s="253"/>
      <c r="K223" s="253"/>
      <c r="L223" s="258"/>
      <c r="M223" s="259"/>
      <c r="N223" s="260"/>
      <c r="O223" s="260"/>
      <c r="P223" s="260"/>
      <c r="Q223" s="260"/>
      <c r="R223" s="260"/>
      <c r="S223" s="260"/>
      <c r="T223" s="261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62" t="s">
        <v>174</v>
      </c>
      <c r="AU223" s="262" t="s">
        <v>83</v>
      </c>
      <c r="AV223" s="14" t="s">
        <v>83</v>
      </c>
      <c r="AW223" s="14" t="s">
        <v>30</v>
      </c>
      <c r="AX223" s="14" t="s">
        <v>73</v>
      </c>
      <c r="AY223" s="262" t="s">
        <v>165</v>
      </c>
    </row>
    <row r="224" s="14" customFormat="1">
      <c r="A224" s="14"/>
      <c r="B224" s="252"/>
      <c r="C224" s="253"/>
      <c r="D224" s="243" t="s">
        <v>174</v>
      </c>
      <c r="E224" s="254" t="s">
        <v>1</v>
      </c>
      <c r="F224" s="255" t="s">
        <v>279</v>
      </c>
      <c r="G224" s="253"/>
      <c r="H224" s="256">
        <v>2.48</v>
      </c>
      <c r="I224" s="257"/>
      <c r="J224" s="253"/>
      <c r="K224" s="253"/>
      <c r="L224" s="258"/>
      <c r="M224" s="259"/>
      <c r="N224" s="260"/>
      <c r="O224" s="260"/>
      <c r="P224" s="260"/>
      <c r="Q224" s="260"/>
      <c r="R224" s="260"/>
      <c r="S224" s="260"/>
      <c r="T224" s="261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62" t="s">
        <v>174</v>
      </c>
      <c r="AU224" s="262" t="s">
        <v>83</v>
      </c>
      <c r="AV224" s="14" t="s">
        <v>83</v>
      </c>
      <c r="AW224" s="14" t="s">
        <v>30</v>
      </c>
      <c r="AX224" s="14" t="s">
        <v>73</v>
      </c>
      <c r="AY224" s="262" t="s">
        <v>165</v>
      </c>
    </row>
    <row r="225" s="14" customFormat="1">
      <c r="A225" s="14"/>
      <c r="B225" s="252"/>
      <c r="C225" s="253"/>
      <c r="D225" s="243" t="s">
        <v>174</v>
      </c>
      <c r="E225" s="254" t="s">
        <v>1</v>
      </c>
      <c r="F225" s="255" t="s">
        <v>280</v>
      </c>
      <c r="G225" s="253"/>
      <c r="H225" s="256">
        <v>50.235999999999997</v>
      </c>
      <c r="I225" s="257"/>
      <c r="J225" s="253"/>
      <c r="K225" s="253"/>
      <c r="L225" s="258"/>
      <c r="M225" s="259"/>
      <c r="N225" s="260"/>
      <c r="O225" s="260"/>
      <c r="P225" s="260"/>
      <c r="Q225" s="260"/>
      <c r="R225" s="260"/>
      <c r="S225" s="260"/>
      <c r="T225" s="26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2" t="s">
        <v>174</v>
      </c>
      <c r="AU225" s="262" t="s">
        <v>83</v>
      </c>
      <c r="AV225" s="14" t="s">
        <v>83</v>
      </c>
      <c r="AW225" s="14" t="s">
        <v>30</v>
      </c>
      <c r="AX225" s="14" t="s">
        <v>73</v>
      </c>
      <c r="AY225" s="262" t="s">
        <v>165</v>
      </c>
    </row>
    <row r="226" s="14" customFormat="1">
      <c r="A226" s="14"/>
      <c r="B226" s="252"/>
      <c r="C226" s="253"/>
      <c r="D226" s="243" t="s">
        <v>174</v>
      </c>
      <c r="E226" s="254" t="s">
        <v>1</v>
      </c>
      <c r="F226" s="255" t="s">
        <v>281</v>
      </c>
      <c r="G226" s="253"/>
      <c r="H226" s="256">
        <v>4.1399999999999997</v>
      </c>
      <c r="I226" s="257"/>
      <c r="J226" s="253"/>
      <c r="K226" s="253"/>
      <c r="L226" s="258"/>
      <c r="M226" s="259"/>
      <c r="N226" s="260"/>
      <c r="O226" s="260"/>
      <c r="P226" s="260"/>
      <c r="Q226" s="260"/>
      <c r="R226" s="260"/>
      <c r="S226" s="260"/>
      <c r="T226" s="261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62" t="s">
        <v>174</v>
      </c>
      <c r="AU226" s="262" t="s">
        <v>83</v>
      </c>
      <c r="AV226" s="14" t="s">
        <v>83</v>
      </c>
      <c r="AW226" s="14" t="s">
        <v>30</v>
      </c>
      <c r="AX226" s="14" t="s">
        <v>73</v>
      </c>
      <c r="AY226" s="262" t="s">
        <v>165</v>
      </c>
    </row>
    <row r="227" s="15" customFormat="1">
      <c r="A227" s="15"/>
      <c r="B227" s="263"/>
      <c r="C227" s="264"/>
      <c r="D227" s="243" t="s">
        <v>174</v>
      </c>
      <c r="E227" s="265" t="s">
        <v>1</v>
      </c>
      <c r="F227" s="266" t="s">
        <v>180</v>
      </c>
      <c r="G227" s="264"/>
      <c r="H227" s="267">
        <v>64.683999999999998</v>
      </c>
      <c r="I227" s="268"/>
      <c r="J227" s="264"/>
      <c r="K227" s="264"/>
      <c r="L227" s="269"/>
      <c r="M227" s="270"/>
      <c r="N227" s="271"/>
      <c r="O227" s="271"/>
      <c r="P227" s="271"/>
      <c r="Q227" s="271"/>
      <c r="R227" s="271"/>
      <c r="S227" s="271"/>
      <c r="T227" s="272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73" t="s">
        <v>174</v>
      </c>
      <c r="AU227" s="273" t="s">
        <v>83</v>
      </c>
      <c r="AV227" s="15" t="s">
        <v>172</v>
      </c>
      <c r="AW227" s="15" t="s">
        <v>30</v>
      </c>
      <c r="AX227" s="15" t="s">
        <v>81</v>
      </c>
      <c r="AY227" s="273" t="s">
        <v>165</v>
      </c>
    </row>
    <row r="228" s="2" customFormat="1" ht="16.5" customHeight="1">
      <c r="A228" s="39"/>
      <c r="B228" s="40"/>
      <c r="C228" s="228" t="s">
        <v>282</v>
      </c>
      <c r="D228" s="228" t="s">
        <v>167</v>
      </c>
      <c r="E228" s="229" t="s">
        <v>283</v>
      </c>
      <c r="F228" s="230" t="s">
        <v>284</v>
      </c>
      <c r="G228" s="231" t="s">
        <v>266</v>
      </c>
      <c r="H228" s="232">
        <v>3.9359999999999999</v>
      </c>
      <c r="I228" s="233"/>
      <c r="J228" s="234">
        <f>ROUND(I228*H228,2)</f>
        <v>0</v>
      </c>
      <c r="K228" s="230" t="s">
        <v>171</v>
      </c>
      <c r="L228" s="45"/>
      <c r="M228" s="235" t="s">
        <v>1</v>
      </c>
      <c r="N228" s="236" t="s">
        <v>38</v>
      </c>
      <c r="O228" s="92"/>
      <c r="P228" s="237">
        <f>O228*H228</f>
        <v>0</v>
      </c>
      <c r="Q228" s="237">
        <v>0.17818000000000001</v>
      </c>
      <c r="R228" s="237">
        <f>Q228*H228</f>
        <v>0.70131648000000002</v>
      </c>
      <c r="S228" s="237">
        <v>0</v>
      </c>
      <c r="T228" s="238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9" t="s">
        <v>172</v>
      </c>
      <c r="AT228" s="239" t="s">
        <v>167</v>
      </c>
      <c r="AU228" s="239" t="s">
        <v>83</v>
      </c>
      <c r="AY228" s="18" t="s">
        <v>165</v>
      </c>
      <c r="BE228" s="240">
        <f>IF(N228="základní",J228,0)</f>
        <v>0</v>
      </c>
      <c r="BF228" s="240">
        <f>IF(N228="snížená",J228,0)</f>
        <v>0</v>
      </c>
      <c r="BG228" s="240">
        <f>IF(N228="zákl. přenesená",J228,0)</f>
        <v>0</v>
      </c>
      <c r="BH228" s="240">
        <f>IF(N228="sníž. přenesená",J228,0)</f>
        <v>0</v>
      </c>
      <c r="BI228" s="240">
        <f>IF(N228="nulová",J228,0)</f>
        <v>0</v>
      </c>
      <c r="BJ228" s="18" t="s">
        <v>81</v>
      </c>
      <c r="BK228" s="240">
        <f>ROUND(I228*H228,2)</f>
        <v>0</v>
      </c>
      <c r="BL228" s="18" t="s">
        <v>172</v>
      </c>
      <c r="BM228" s="239" t="s">
        <v>285</v>
      </c>
    </row>
    <row r="229" s="13" customFormat="1">
      <c r="A229" s="13"/>
      <c r="B229" s="241"/>
      <c r="C229" s="242"/>
      <c r="D229" s="243" t="s">
        <v>174</v>
      </c>
      <c r="E229" s="244" t="s">
        <v>1</v>
      </c>
      <c r="F229" s="245" t="s">
        <v>237</v>
      </c>
      <c r="G229" s="242"/>
      <c r="H229" s="244" t="s">
        <v>1</v>
      </c>
      <c r="I229" s="246"/>
      <c r="J229" s="242"/>
      <c r="K229" s="242"/>
      <c r="L229" s="247"/>
      <c r="M229" s="248"/>
      <c r="N229" s="249"/>
      <c r="O229" s="249"/>
      <c r="P229" s="249"/>
      <c r="Q229" s="249"/>
      <c r="R229" s="249"/>
      <c r="S229" s="249"/>
      <c r="T229" s="25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1" t="s">
        <v>174</v>
      </c>
      <c r="AU229" s="251" t="s">
        <v>83</v>
      </c>
      <c r="AV229" s="13" t="s">
        <v>81</v>
      </c>
      <c r="AW229" s="13" t="s">
        <v>30</v>
      </c>
      <c r="AX229" s="13" t="s">
        <v>73</v>
      </c>
      <c r="AY229" s="251" t="s">
        <v>165</v>
      </c>
    </row>
    <row r="230" s="14" customFormat="1">
      <c r="A230" s="14"/>
      <c r="B230" s="252"/>
      <c r="C230" s="253"/>
      <c r="D230" s="243" t="s">
        <v>174</v>
      </c>
      <c r="E230" s="254" t="s">
        <v>1</v>
      </c>
      <c r="F230" s="255" t="s">
        <v>286</v>
      </c>
      <c r="G230" s="253"/>
      <c r="H230" s="256">
        <v>2.4319999999999999</v>
      </c>
      <c r="I230" s="257"/>
      <c r="J230" s="253"/>
      <c r="K230" s="253"/>
      <c r="L230" s="258"/>
      <c r="M230" s="259"/>
      <c r="N230" s="260"/>
      <c r="O230" s="260"/>
      <c r="P230" s="260"/>
      <c r="Q230" s="260"/>
      <c r="R230" s="260"/>
      <c r="S230" s="260"/>
      <c r="T230" s="261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62" t="s">
        <v>174</v>
      </c>
      <c r="AU230" s="262" t="s">
        <v>83</v>
      </c>
      <c r="AV230" s="14" t="s">
        <v>83</v>
      </c>
      <c r="AW230" s="14" t="s">
        <v>30</v>
      </c>
      <c r="AX230" s="14" t="s">
        <v>73</v>
      </c>
      <c r="AY230" s="262" t="s">
        <v>165</v>
      </c>
    </row>
    <row r="231" s="14" customFormat="1">
      <c r="A231" s="14"/>
      <c r="B231" s="252"/>
      <c r="C231" s="253"/>
      <c r="D231" s="243" t="s">
        <v>174</v>
      </c>
      <c r="E231" s="254" t="s">
        <v>1</v>
      </c>
      <c r="F231" s="255" t="s">
        <v>287</v>
      </c>
      <c r="G231" s="253"/>
      <c r="H231" s="256">
        <v>0.51200000000000001</v>
      </c>
      <c r="I231" s="257"/>
      <c r="J231" s="253"/>
      <c r="K231" s="253"/>
      <c r="L231" s="258"/>
      <c r="M231" s="259"/>
      <c r="N231" s="260"/>
      <c r="O231" s="260"/>
      <c r="P231" s="260"/>
      <c r="Q231" s="260"/>
      <c r="R231" s="260"/>
      <c r="S231" s="260"/>
      <c r="T231" s="26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62" t="s">
        <v>174</v>
      </c>
      <c r="AU231" s="262" t="s">
        <v>83</v>
      </c>
      <c r="AV231" s="14" t="s">
        <v>83</v>
      </c>
      <c r="AW231" s="14" t="s">
        <v>30</v>
      </c>
      <c r="AX231" s="14" t="s">
        <v>73</v>
      </c>
      <c r="AY231" s="262" t="s">
        <v>165</v>
      </c>
    </row>
    <row r="232" s="13" customFormat="1">
      <c r="A232" s="13"/>
      <c r="B232" s="241"/>
      <c r="C232" s="242"/>
      <c r="D232" s="243" t="s">
        <v>174</v>
      </c>
      <c r="E232" s="244" t="s">
        <v>1</v>
      </c>
      <c r="F232" s="245" t="s">
        <v>244</v>
      </c>
      <c r="G232" s="242"/>
      <c r="H232" s="244" t="s">
        <v>1</v>
      </c>
      <c r="I232" s="246"/>
      <c r="J232" s="242"/>
      <c r="K232" s="242"/>
      <c r="L232" s="247"/>
      <c r="M232" s="248"/>
      <c r="N232" s="249"/>
      <c r="O232" s="249"/>
      <c r="P232" s="249"/>
      <c r="Q232" s="249"/>
      <c r="R232" s="249"/>
      <c r="S232" s="249"/>
      <c r="T232" s="25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1" t="s">
        <v>174</v>
      </c>
      <c r="AU232" s="251" t="s">
        <v>83</v>
      </c>
      <c r="AV232" s="13" t="s">
        <v>81</v>
      </c>
      <c r="AW232" s="13" t="s">
        <v>30</v>
      </c>
      <c r="AX232" s="13" t="s">
        <v>73</v>
      </c>
      <c r="AY232" s="251" t="s">
        <v>165</v>
      </c>
    </row>
    <row r="233" s="14" customFormat="1">
      <c r="A233" s="14"/>
      <c r="B233" s="252"/>
      <c r="C233" s="253"/>
      <c r="D233" s="243" t="s">
        <v>174</v>
      </c>
      <c r="E233" s="254" t="s">
        <v>1</v>
      </c>
      <c r="F233" s="255" t="s">
        <v>288</v>
      </c>
      <c r="G233" s="253"/>
      <c r="H233" s="256">
        <v>0.67200000000000004</v>
      </c>
      <c r="I233" s="257"/>
      <c r="J233" s="253"/>
      <c r="K233" s="253"/>
      <c r="L233" s="258"/>
      <c r="M233" s="259"/>
      <c r="N233" s="260"/>
      <c r="O233" s="260"/>
      <c r="P233" s="260"/>
      <c r="Q233" s="260"/>
      <c r="R233" s="260"/>
      <c r="S233" s="260"/>
      <c r="T233" s="26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62" t="s">
        <v>174</v>
      </c>
      <c r="AU233" s="262" t="s">
        <v>83</v>
      </c>
      <c r="AV233" s="14" t="s">
        <v>83</v>
      </c>
      <c r="AW233" s="14" t="s">
        <v>30</v>
      </c>
      <c r="AX233" s="14" t="s">
        <v>73</v>
      </c>
      <c r="AY233" s="262" t="s">
        <v>165</v>
      </c>
    </row>
    <row r="234" s="14" customFormat="1">
      <c r="A234" s="14"/>
      <c r="B234" s="252"/>
      <c r="C234" s="253"/>
      <c r="D234" s="243" t="s">
        <v>174</v>
      </c>
      <c r="E234" s="254" t="s">
        <v>1</v>
      </c>
      <c r="F234" s="255" t="s">
        <v>289</v>
      </c>
      <c r="G234" s="253"/>
      <c r="H234" s="256">
        <v>0.32000000000000001</v>
      </c>
      <c r="I234" s="257"/>
      <c r="J234" s="253"/>
      <c r="K234" s="253"/>
      <c r="L234" s="258"/>
      <c r="M234" s="259"/>
      <c r="N234" s="260"/>
      <c r="O234" s="260"/>
      <c r="P234" s="260"/>
      <c r="Q234" s="260"/>
      <c r="R234" s="260"/>
      <c r="S234" s="260"/>
      <c r="T234" s="261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62" t="s">
        <v>174</v>
      </c>
      <c r="AU234" s="262" t="s">
        <v>83</v>
      </c>
      <c r="AV234" s="14" t="s">
        <v>83</v>
      </c>
      <c r="AW234" s="14" t="s">
        <v>30</v>
      </c>
      <c r="AX234" s="14" t="s">
        <v>73</v>
      </c>
      <c r="AY234" s="262" t="s">
        <v>165</v>
      </c>
    </row>
    <row r="235" s="15" customFormat="1">
      <c r="A235" s="15"/>
      <c r="B235" s="263"/>
      <c r="C235" s="264"/>
      <c r="D235" s="243" t="s">
        <v>174</v>
      </c>
      <c r="E235" s="265" t="s">
        <v>1</v>
      </c>
      <c r="F235" s="266" t="s">
        <v>180</v>
      </c>
      <c r="G235" s="264"/>
      <c r="H235" s="267">
        <v>3.9359999999999999</v>
      </c>
      <c r="I235" s="268"/>
      <c r="J235" s="264"/>
      <c r="K235" s="264"/>
      <c r="L235" s="269"/>
      <c r="M235" s="270"/>
      <c r="N235" s="271"/>
      <c r="O235" s="271"/>
      <c r="P235" s="271"/>
      <c r="Q235" s="271"/>
      <c r="R235" s="271"/>
      <c r="S235" s="271"/>
      <c r="T235" s="272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73" t="s">
        <v>174</v>
      </c>
      <c r="AU235" s="273" t="s">
        <v>83</v>
      </c>
      <c r="AV235" s="15" t="s">
        <v>172</v>
      </c>
      <c r="AW235" s="15" t="s">
        <v>30</v>
      </c>
      <c r="AX235" s="15" t="s">
        <v>81</v>
      </c>
      <c r="AY235" s="273" t="s">
        <v>165</v>
      </c>
    </row>
    <row r="236" s="2" customFormat="1" ht="16.5" customHeight="1">
      <c r="A236" s="39"/>
      <c r="B236" s="40"/>
      <c r="C236" s="228" t="s">
        <v>290</v>
      </c>
      <c r="D236" s="228" t="s">
        <v>167</v>
      </c>
      <c r="E236" s="229" t="s">
        <v>291</v>
      </c>
      <c r="F236" s="230" t="s">
        <v>292</v>
      </c>
      <c r="G236" s="231" t="s">
        <v>293</v>
      </c>
      <c r="H236" s="232">
        <v>800</v>
      </c>
      <c r="I236" s="233"/>
      <c r="J236" s="234">
        <f>ROUND(I236*H236,2)</f>
        <v>0</v>
      </c>
      <c r="K236" s="230" t="s">
        <v>1</v>
      </c>
      <c r="L236" s="45"/>
      <c r="M236" s="235" t="s">
        <v>1</v>
      </c>
      <c r="N236" s="236" t="s">
        <v>38</v>
      </c>
      <c r="O236" s="92"/>
      <c r="P236" s="237">
        <f>O236*H236</f>
        <v>0</v>
      </c>
      <c r="Q236" s="237">
        <v>0.001</v>
      </c>
      <c r="R236" s="237">
        <f>Q236*H236</f>
        <v>0.80000000000000004</v>
      </c>
      <c r="S236" s="237">
        <v>0</v>
      </c>
      <c r="T236" s="238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9" t="s">
        <v>172</v>
      </c>
      <c r="AT236" s="239" t="s">
        <v>167</v>
      </c>
      <c r="AU236" s="239" t="s">
        <v>83</v>
      </c>
      <c r="AY236" s="18" t="s">
        <v>165</v>
      </c>
      <c r="BE236" s="240">
        <f>IF(N236="základní",J236,0)</f>
        <v>0</v>
      </c>
      <c r="BF236" s="240">
        <f>IF(N236="snížená",J236,0)</f>
        <v>0</v>
      </c>
      <c r="BG236" s="240">
        <f>IF(N236="zákl. přenesená",J236,0)</f>
        <v>0</v>
      </c>
      <c r="BH236" s="240">
        <f>IF(N236="sníž. přenesená",J236,0)</f>
        <v>0</v>
      </c>
      <c r="BI236" s="240">
        <f>IF(N236="nulová",J236,0)</f>
        <v>0</v>
      </c>
      <c r="BJ236" s="18" t="s">
        <v>81</v>
      </c>
      <c r="BK236" s="240">
        <f>ROUND(I236*H236,2)</f>
        <v>0</v>
      </c>
      <c r="BL236" s="18" t="s">
        <v>172</v>
      </c>
      <c r="BM236" s="239" t="s">
        <v>294</v>
      </c>
    </row>
    <row r="237" s="13" customFormat="1">
      <c r="A237" s="13"/>
      <c r="B237" s="241"/>
      <c r="C237" s="242"/>
      <c r="D237" s="243" t="s">
        <v>174</v>
      </c>
      <c r="E237" s="244" t="s">
        <v>1</v>
      </c>
      <c r="F237" s="245" t="s">
        <v>295</v>
      </c>
      <c r="G237" s="242"/>
      <c r="H237" s="244" t="s">
        <v>1</v>
      </c>
      <c r="I237" s="246"/>
      <c r="J237" s="242"/>
      <c r="K237" s="242"/>
      <c r="L237" s="247"/>
      <c r="M237" s="248"/>
      <c r="N237" s="249"/>
      <c r="O237" s="249"/>
      <c r="P237" s="249"/>
      <c r="Q237" s="249"/>
      <c r="R237" s="249"/>
      <c r="S237" s="249"/>
      <c r="T237" s="250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1" t="s">
        <v>174</v>
      </c>
      <c r="AU237" s="251" t="s">
        <v>83</v>
      </c>
      <c r="AV237" s="13" t="s">
        <v>81</v>
      </c>
      <c r="AW237" s="13" t="s">
        <v>30</v>
      </c>
      <c r="AX237" s="13" t="s">
        <v>73</v>
      </c>
      <c r="AY237" s="251" t="s">
        <v>165</v>
      </c>
    </row>
    <row r="238" s="14" customFormat="1">
      <c r="A238" s="14"/>
      <c r="B238" s="252"/>
      <c r="C238" s="253"/>
      <c r="D238" s="243" t="s">
        <v>174</v>
      </c>
      <c r="E238" s="254" t="s">
        <v>1</v>
      </c>
      <c r="F238" s="255" t="s">
        <v>296</v>
      </c>
      <c r="G238" s="253"/>
      <c r="H238" s="256">
        <v>800</v>
      </c>
      <c r="I238" s="257"/>
      <c r="J238" s="253"/>
      <c r="K238" s="253"/>
      <c r="L238" s="258"/>
      <c r="M238" s="259"/>
      <c r="N238" s="260"/>
      <c r="O238" s="260"/>
      <c r="P238" s="260"/>
      <c r="Q238" s="260"/>
      <c r="R238" s="260"/>
      <c r="S238" s="260"/>
      <c r="T238" s="261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62" t="s">
        <v>174</v>
      </c>
      <c r="AU238" s="262" t="s">
        <v>83</v>
      </c>
      <c r="AV238" s="14" t="s">
        <v>83</v>
      </c>
      <c r="AW238" s="14" t="s">
        <v>30</v>
      </c>
      <c r="AX238" s="14" t="s">
        <v>73</v>
      </c>
      <c r="AY238" s="262" t="s">
        <v>165</v>
      </c>
    </row>
    <row r="239" s="15" customFormat="1">
      <c r="A239" s="15"/>
      <c r="B239" s="263"/>
      <c r="C239" s="264"/>
      <c r="D239" s="243" t="s">
        <v>174</v>
      </c>
      <c r="E239" s="265" t="s">
        <v>1</v>
      </c>
      <c r="F239" s="266" t="s">
        <v>180</v>
      </c>
      <c r="G239" s="264"/>
      <c r="H239" s="267">
        <v>800</v>
      </c>
      <c r="I239" s="268"/>
      <c r="J239" s="264"/>
      <c r="K239" s="264"/>
      <c r="L239" s="269"/>
      <c r="M239" s="270"/>
      <c r="N239" s="271"/>
      <c r="O239" s="271"/>
      <c r="P239" s="271"/>
      <c r="Q239" s="271"/>
      <c r="R239" s="271"/>
      <c r="S239" s="271"/>
      <c r="T239" s="272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73" t="s">
        <v>174</v>
      </c>
      <c r="AU239" s="273" t="s">
        <v>83</v>
      </c>
      <c r="AV239" s="15" t="s">
        <v>172</v>
      </c>
      <c r="AW239" s="15" t="s">
        <v>30</v>
      </c>
      <c r="AX239" s="15" t="s">
        <v>81</v>
      </c>
      <c r="AY239" s="273" t="s">
        <v>165</v>
      </c>
    </row>
    <row r="240" s="12" customFormat="1" ht="22.8" customHeight="1">
      <c r="A240" s="12"/>
      <c r="B240" s="212"/>
      <c r="C240" s="213"/>
      <c r="D240" s="214" t="s">
        <v>72</v>
      </c>
      <c r="E240" s="226" t="s">
        <v>172</v>
      </c>
      <c r="F240" s="226" t="s">
        <v>297</v>
      </c>
      <c r="G240" s="213"/>
      <c r="H240" s="213"/>
      <c r="I240" s="216"/>
      <c r="J240" s="227">
        <f>BK240</f>
        <v>0</v>
      </c>
      <c r="K240" s="213"/>
      <c r="L240" s="218"/>
      <c r="M240" s="219"/>
      <c r="N240" s="220"/>
      <c r="O240" s="220"/>
      <c r="P240" s="221">
        <f>SUM(P241:P295)</f>
        <v>0</v>
      </c>
      <c r="Q240" s="220"/>
      <c r="R240" s="221">
        <f>SUM(R241:R295)</f>
        <v>13.597067259999999</v>
      </c>
      <c r="S240" s="220"/>
      <c r="T240" s="222">
        <f>SUM(T241:T295)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23" t="s">
        <v>81</v>
      </c>
      <c r="AT240" s="224" t="s">
        <v>72</v>
      </c>
      <c r="AU240" s="224" t="s">
        <v>81</v>
      </c>
      <c r="AY240" s="223" t="s">
        <v>165</v>
      </c>
      <c r="BK240" s="225">
        <f>SUM(BK241:BK295)</f>
        <v>0</v>
      </c>
    </row>
    <row r="241" s="2" customFormat="1" ht="16.5" customHeight="1">
      <c r="A241" s="39"/>
      <c r="B241" s="40"/>
      <c r="C241" s="228" t="s">
        <v>298</v>
      </c>
      <c r="D241" s="228" t="s">
        <v>167</v>
      </c>
      <c r="E241" s="229" t="s">
        <v>299</v>
      </c>
      <c r="F241" s="230" t="s">
        <v>300</v>
      </c>
      <c r="G241" s="231" t="s">
        <v>170</v>
      </c>
      <c r="H241" s="232">
        <v>2.3399999999999999</v>
      </c>
      <c r="I241" s="233"/>
      <c r="J241" s="234">
        <f>ROUND(I241*H241,2)</f>
        <v>0</v>
      </c>
      <c r="K241" s="230" t="s">
        <v>171</v>
      </c>
      <c r="L241" s="45"/>
      <c r="M241" s="235" t="s">
        <v>1</v>
      </c>
      <c r="N241" s="236" t="s">
        <v>38</v>
      </c>
      <c r="O241" s="92"/>
      <c r="P241" s="237">
        <f>O241*H241</f>
        <v>0</v>
      </c>
      <c r="Q241" s="237">
        <v>2.45343</v>
      </c>
      <c r="R241" s="237">
        <f>Q241*H241</f>
        <v>5.7410261999999994</v>
      </c>
      <c r="S241" s="237">
        <v>0</v>
      </c>
      <c r="T241" s="238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9" t="s">
        <v>172</v>
      </c>
      <c r="AT241" s="239" t="s">
        <v>167</v>
      </c>
      <c r="AU241" s="239" t="s">
        <v>83</v>
      </c>
      <c r="AY241" s="18" t="s">
        <v>165</v>
      </c>
      <c r="BE241" s="240">
        <f>IF(N241="základní",J241,0)</f>
        <v>0</v>
      </c>
      <c r="BF241" s="240">
        <f>IF(N241="snížená",J241,0)</f>
        <v>0</v>
      </c>
      <c r="BG241" s="240">
        <f>IF(N241="zákl. přenesená",J241,0)</f>
        <v>0</v>
      </c>
      <c r="BH241" s="240">
        <f>IF(N241="sníž. přenesená",J241,0)</f>
        <v>0</v>
      </c>
      <c r="BI241" s="240">
        <f>IF(N241="nulová",J241,0)</f>
        <v>0</v>
      </c>
      <c r="BJ241" s="18" t="s">
        <v>81</v>
      </c>
      <c r="BK241" s="240">
        <f>ROUND(I241*H241,2)</f>
        <v>0</v>
      </c>
      <c r="BL241" s="18" t="s">
        <v>172</v>
      </c>
      <c r="BM241" s="239" t="s">
        <v>301</v>
      </c>
    </row>
    <row r="242" s="13" customFormat="1">
      <c r="A242" s="13"/>
      <c r="B242" s="241"/>
      <c r="C242" s="242"/>
      <c r="D242" s="243" t="s">
        <v>174</v>
      </c>
      <c r="E242" s="244" t="s">
        <v>1</v>
      </c>
      <c r="F242" s="245" t="s">
        <v>302</v>
      </c>
      <c r="G242" s="242"/>
      <c r="H242" s="244" t="s">
        <v>1</v>
      </c>
      <c r="I242" s="246"/>
      <c r="J242" s="242"/>
      <c r="K242" s="242"/>
      <c r="L242" s="247"/>
      <c r="M242" s="248"/>
      <c r="N242" s="249"/>
      <c r="O242" s="249"/>
      <c r="P242" s="249"/>
      <c r="Q242" s="249"/>
      <c r="R242" s="249"/>
      <c r="S242" s="249"/>
      <c r="T242" s="250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1" t="s">
        <v>174</v>
      </c>
      <c r="AU242" s="251" t="s">
        <v>83</v>
      </c>
      <c r="AV242" s="13" t="s">
        <v>81</v>
      </c>
      <c r="AW242" s="13" t="s">
        <v>30</v>
      </c>
      <c r="AX242" s="13" t="s">
        <v>73</v>
      </c>
      <c r="AY242" s="251" t="s">
        <v>165</v>
      </c>
    </row>
    <row r="243" s="14" customFormat="1">
      <c r="A243" s="14"/>
      <c r="B243" s="252"/>
      <c r="C243" s="253"/>
      <c r="D243" s="243" t="s">
        <v>174</v>
      </c>
      <c r="E243" s="254" t="s">
        <v>1</v>
      </c>
      <c r="F243" s="255" t="s">
        <v>303</v>
      </c>
      <c r="G243" s="253"/>
      <c r="H243" s="256">
        <v>0.623</v>
      </c>
      <c r="I243" s="257"/>
      <c r="J243" s="253"/>
      <c r="K243" s="253"/>
      <c r="L243" s="258"/>
      <c r="M243" s="259"/>
      <c r="N243" s="260"/>
      <c r="O243" s="260"/>
      <c r="P243" s="260"/>
      <c r="Q243" s="260"/>
      <c r="R243" s="260"/>
      <c r="S243" s="260"/>
      <c r="T243" s="261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62" t="s">
        <v>174</v>
      </c>
      <c r="AU243" s="262" t="s">
        <v>83</v>
      </c>
      <c r="AV243" s="14" t="s">
        <v>83</v>
      </c>
      <c r="AW243" s="14" t="s">
        <v>30</v>
      </c>
      <c r="AX243" s="14" t="s">
        <v>73</v>
      </c>
      <c r="AY243" s="262" t="s">
        <v>165</v>
      </c>
    </row>
    <row r="244" s="14" customFormat="1">
      <c r="A244" s="14"/>
      <c r="B244" s="252"/>
      <c r="C244" s="253"/>
      <c r="D244" s="243" t="s">
        <v>174</v>
      </c>
      <c r="E244" s="254" t="s">
        <v>1</v>
      </c>
      <c r="F244" s="255" t="s">
        <v>304</v>
      </c>
      <c r="G244" s="253"/>
      <c r="H244" s="256">
        <v>1.7170000000000001</v>
      </c>
      <c r="I244" s="257"/>
      <c r="J244" s="253"/>
      <c r="K244" s="253"/>
      <c r="L244" s="258"/>
      <c r="M244" s="259"/>
      <c r="N244" s="260"/>
      <c r="O244" s="260"/>
      <c r="P244" s="260"/>
      <c r="Q244" s="260"/>
      <c r="R244" s="260"/>
      <c r="S244" s="260"/>
      <c r="T244" s="261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62" t="s">
        <v>174</v>
      </c>
      <c r="AU244" s="262" t="s">
        <v>83</v>
      </c>
      <c r="AV244" s="14" t="s">
        <v>83</v>
      </c>
      <c r="AW244" s="14" t="s">
        <v>30</v>
      </c>
      <c r="AX244" s="14" t="s">
        <v>73</v>
      </c>
      <c r="AY244" s="262" t="s">
        <v>165</v>
      </c>
    </row>
    <row r="245" s="15" customFormat="1">
      <c r="A245" s="15"/>
      <c r="B245" s="263"/>
      <c r="C245" s="264"/>
      <c r="D245" s="243" t="s">
        <v>174</v>
      </c>
      <c r="E245" s="265" t="s">
        <v>1</v>
      </c>
      <c r="F245" s="266" t="s">
        <v>180</v>
      </c>
      <c r="G245" s="264"/>
      <c r="H245" s="267">
        <v>2.3399999999999999</v>
      </c>
      <c r="I245" s="268"/>
      <c r="J245" s="264"/>
      <c r="K245" s="264"/>
      <c r="L245" s="269"/>
      <c r="M245" s="270"/>
      <c r="N245" s="271"/>
      <c r="O245" s="271"/>
      <c r="P245" s="271"/>
      <c r="Q245" s="271"/>
      <c r="R245" s="271"/>
      <c r="S245" s="271"/>
      <c r="T245" s="272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73" t="s">
        <v>174</v>
      </c>
      <c r="AU245" s="273" t="s">
        <v>83</v>
      </c>
      <c r="AV245" s="15" t="s">
        <v>172</v>
      </c>
      <c r="AW245" s="15" t="s">
        <v>30</v>
      </c>
      <c r="AX245" s="15" t="s">
        <v>81</v>
      </c>
      <c r="AY245" s="273" t="s">
        <v>165</v>
      </c>
    </row>
    <row r="246" s="2" customFormat="1" ht="16.5" customHeight="1">
      <c r="A246" s="39"/>
      <c r="B246" s="40"/>
      <c r="C246" s="228" t="s">
        <v>7</v>
      </c>
      <c r="D246" s="228" t="s">
        <v>167</v>
      </c>
      <c r="E246" s="229" t="s">
        <v>305</v>
      </c>
      <c r="F246" s="230" t="s">
        <v>306</v>
      </c>
      <c r="G246" s="231" t="s">
        <v>266</v>
      </c>
      <c r="H246" s="232">
        <v>35.112000000000002</v>
      </c>
      <c r="I246" s="233"/>
      <c r="J246" s="234">
        <f>ROUND(I246*H246,2)</f>
        <v>0</v>
      </c>
      <c r="K246" s="230" t="s">
        <v>171</v>
      </c>
      <c r="L246" s="45"/>
      <c r="M246" s="235" t="s">
        <v>1</v>
      </c>
      <c r="N246" s="236" t="s">
        <v>38</v>
      </c>
      <c r="O246" s="92"/>
      <c r="P246" s="237">
        <f>O246*H246</f>
        <v>0</v>
      </c>
      <c r="Q246" s="237">
        <v>0.0073699999999999998</v>
      </c>
      <c r="R246" s="237">
        <f>Q246*H246</f>
        <v>0.25877544000000002</v>
      </c>
      <c r="S246" s="237">
        <v>0</v>
      </c>
      <c r="T246" s="238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9" t="s">
        <v>172</v>
      </c>
      <c r="AT246" s="239" t="s">
        <v>167</v>
      </c>
      <c r="AU246" s="239" t="s">
        <v>83</v>
      </c>
      <c r="AY246" s="18" t="s">
        <v>165</v>
      </c>
      <c r="BE246" s="240">
        <f>IF(N246="základní",J246,0)</f>
        <v>0</v>
      </c>
      <c r="BF246" s="240">
        <f>IF(N246="snížená",J246,0)</f>
        <v>0</v>
      </c>
      <c r="BG246" s="240">
        <f>IF(N246="zákl. přenesená",J246,0)</f>
        <v>0</v>
      </c>
      <c r="BH246" s="240">
        <f>IF(N246="sníž. přenesená",J246,0)</f>
        <v>0</v>
      </c>
      <c r="BI246" s="240">
        <f>IF(N246="nulová",J246,0)</f>
        <v>0</v>
      </c>
      <c r="BJ246" s="18" t="s">
        <v>81</v>
      </c>
      <c r="BK246" s="240">
        <f>ROUND(I246*H246,2)</f>
        <v>0</v>
      </c>
      <c r="BL246" s="18" t="s">
        <v>172</v>
      </c>
      <c r="BM246" s="239" t="s">
        <v>307</v>
      </c>
    </row>
    <row r="247" s="14" customFormat="1">
      <c r="A247" s="14"/>
      <c r="B247" s="252"/>
      <c r="C247" s="253"/>
      <c r="D247" s="243" t="s">
        <v>174</v>
      </c>
      <c r="E247" s="254" t="s">
        <v>1</v>
      </c>
      <c r="F247" s="255" t="s">
        <v>308</v>
      </c>
      <c r="G247" s="253"/>
      <c r="H247" s="256">
        <v>9.3520000000000003</v>
      </c>
      <c r="I247" s="257"/>
      <c r="J247" s="253"/>
      <c r="K247" s="253"/>
      <c r="L247" s="258"/>
      <c r="M247" s="259"/>
      <c r="N247" s="260"/>
      <c r="O247" s="260"/>
      <c r="P247" s="260"/>
      <c r="Q247" s="260"/>
      <c r="R247" s="260"/>
      <c r="S247" s="260"/>
      <c r="T247" s="261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62" t="s">
        <v>174</v>
      </c>
      <c r="AU247" s="262" t="s">
        <v>83</v>
      </c>
      <c r="AV247" s="14" t="s">
        <v>83</v>
      </c>
      <c r="AW247" s="14" t="s">
        <v>30</v>
      </c>
      <c r="AX247" s="14" t="s">
        <v>73</v>
      </c>
      <c r="AY247" s="262" t="s">
        <v>165</v>
      </c>
    </row>
    <row r="248" s="14" customFormat="1">
      <c r="A248" s="14"/>
      <c r="B248" s="252"/>
      <c r="C248" s="253"/>
      <c r="D248" s="243" t="s">
        <v>174</v>
      </c>
      <c r="E248" s="254" t="s">
        <v>1</v>
      </c>
      <c r="F248" s="255" t="s">
        <v>309</v>
      </c>
      <c r="G248" s="253"/>
      <c r="H248" s="256">
        <v>25.760000000000002</v>
      </c>
      <c r="I248" s="257"/>
      <c r="J248" s="253"/>
      <c r="K248" s="253"/>
      <c r="L248" s="258"/>
      <c r="M248" s="259"/>
      <c r="N248" s="260"/>
      <c r="O248" s="260"/>
      <c r="P248" s="260"/>
      <c r="Q248" s="260"/>
      <c r="R248" s="260"/>
      <c r="S248" s="260"/>
      <c r="T248" s="261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62" t="s">
        <v>174</v>
      </c>
      <c r="AU248" s="262" t="s">
        <v>83</v>
      </c>
      <c r="AV248" s="14" t="s">
        <v>83</v>
      </c>
      <c r="AW248" s="14" t="s">
        <v>30</v>
      </c>
      <c r="AX248" s="14" t="s">
        <v>73</v>
      </c>
      <c r="AY248" s="262" t="s">
        <v>165</v>
      </c>
    </row>
    <row r="249" s="15" customFormat="1">
      <c r="A249" s="15"/>
      <c r="B249" s="263"/>
      <c r="C249" s="264"/>
      <c r="D249" s="243" t="s">
        <v>174</v>
      </c>
      <c r="E249" s="265" t="s">
        <v>1</v>
      </c>
      <c r="F249" s="266" t="s">
        <v>180</v>
      </c>
      <c r="G249" s="264"/>
      <c r="H249" s="267">
        <v>35.112000000000002</v>
      </c>
      <c r="I249" s="268"/>
      <c r="J249" s="264"/>
      <c r="K249" s="264"/>
      <c r="L249" s="269"/>
      <c r="M249" s="270"/>
      <c r="N249" s="271"/>
      <c r="O249" s="271"/>
      <c r="P249" s="271"/>
      <c r="Q249" s="271"/>
      <c r="R249" s="271"/>
      <c r="S249" s="271"/>
      <c r="T249" s="272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73" t="s">
        <v>174</v>
      </c>
      <c r="AU249" s="273" t="s">
        <v>83</v>
      </c>
      <c r="AV249" s="15" t="s">
        <v>172</v>
      </c>
      <c r="AW249" s="15" t="s">
        <v>30</v>
      </c>
      <c r="AX249" s="15" t="s">
        <v>81</v>
      </c>
      <c r="AY249" s="273" t="s">
        <v>165</v>
      </c>
    </row>
    <row r="250" s="2" customFormat="1" ht="16.5" customHeight="1">
      <c r="A250" s="39"/>
      <c r="B250" s="40"/>
      <c r="C250" s="228" t="s">
        <v>310</v>
      </c>
      <c r="D250" s="228" t="s">
        <v>167</v>
      </c>
      <c r="E250" s="229" t="s">
        <v>311</v>
      </c>
      <c r="F250" s="230" t="s">
        <v>312</v>
      </c>
      <c r="G250" s="231" t="s">
        <v>266</v>
      </c>
      <c r="H250" s="232">
        <v>35.112000000000002</v>
      </c>
      <c r="I250" s="233"/>
      <c r="J250" s="234">
        <f>ROUND(I250*H250,2)</f>
        <v>0</v>
      </c>
      <c r="K250" s="230" t="s">
        <v>171</v>
      </c>
      <c r="L250" s="45"/>
      <c r="M250" s="235" t="s">
        <v>1</v>
      </c>
      <c r="N250" s="236" t="s">
        <v>38</v>
      </c>
      <c r="O250" s="92"/>
      <c r="P250" s="237">
        <f>O250*H250</f>
        <v>0</v>
      </c>
      <c r="Q250" s="237">
        <v>0.00080999999999999996</v>
      </c>
      <c r="R250" s="237">
        <f>Q250*H250</f>
        <v>0.028440719999999999</v>
      </c>
      <c r="S250" s="237">
        <v>0</v>
      </c>
      <c r="T250" s="238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9" t="s">
        <v>172</v>
      </c>
      <c r="AT250" s="239" t="s">
        <v>167</v>
      </c>
      <c r="AU250" s="239" t="s">
        <v>83</v>
      </c>
      <c r="AY250" s="18" t="s">
        <v>165</v>
      </c>
      <c r="BE250" s="240">
        <f>IF(N250="základní",J250,0)</f>
        <v>0</v>
      </c>
      <c r="BF250" s="240">
        <f>IF(N250="snížená",J250,0)</f>
        <v>0</v>
      </c>
      <c r="BG250" s="240">
        <f>IF(N250="zákl. přenesená",J250,0)</f>
        <v>0</v>
      </c>
      <c r="BH250" s="240">
        <f>IF(N250="sníž. přenesená",J250,0)</f>
        <v>0</v>
      </c>
      <c r="BI250" s="240">
        <f>IF(N250="nulová",J250,0)</f>
        <v>0</v>
      </c>
      <c r="BJ250" s="18" t="s">
        <v>81</v>
      </c>
      <c r="BK250" s="240">
        <f>ROUND(I250*H250,2)</f>
        <v>0</v>
      </c>
      <c r="BL250" s="18" t="s">
        <v>172</v>
      </c>
      <c r="BM250" s="239" t="s">
        <v>313</v>
      </c>
    </row>
    <row r="251" s="14" customFormat="1">
      <c r="A251" s="14"/>
      <c r="B251" s="252"/>
      <c r="C251" s="253"/>
      <c r="D251" s="243" t="s">
        <v>174</v>
      </c>
      <c r="E251" s="254" t="s">
        <v>1</v>
      </c>
      <c r="F251" s="255" t="s">
        <v>121</v>
      </c>
      <c r="G251" s="253"/>
      <c r="H251" s="256">
        <v>35.112000000000002</v>
      </c>
      <c r="I251" s="257"/>
      <c r="J251" s="253"/>
      <c r="K251" s="253"/>
      <c r="L251" s="258"/>
      <c r="M251" s="259"/>
      <c r="N251" s="260"/>
      <c r="O251" s="260"/>
      <c r="P251" s="260"/>
      <c r="Q251" s="260"/>
      <c r="R251" s="260"/>
      <c r="S251" s="260"/>
      <c r="T251" s="261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62" t="s">
        <v>174</v>
      </c>
      <c r="AU251" s="262" t="s">
        <v>83</v>
      </c>
      <c r="AV251" s="14" t="s">
        <v>83</v>
      </c>
      <c r="AW251" s="14" t="s">
        <v>30</v>
      </c>
      <c r="AX251" s="14" t="s">
        <v>81</v>
      </c>
      <c r="AY251" s="262" t="s">
        <v>165</v>
      </c>
    </row>
    <row r="252" s="2" customFormat="1" ht="16.5" customHeight="1">
      <c r="A252" s="39"/>
      <c r="B252" s="40"/>
      <c r="C252" s="228" t="s">
        <v>314</v>
      </c>
      <c r="D252" s="228" t="s">
        <v>167</v>
      </c>
      <c r="E252" s="229" t="s">
        <v>315</v>
      </c>
      <c r="F252" s="230" t="s">
        <v>316</v>
      </c>
      <c r="G252" s="231" t="s">
        <v>266</v>
      </c>
      <c r="H252" s="232">
        <v>35.112000000000002</v>
      </c>
      <c r="I252" s="233"/>
      <c r="J252" s="234">
        <f>ROUND(I252*H252,2)</f>
        <v>0</v>
      </c>
      <c r="K252" s="230" t="s">
        <v>171</v>
      </c>
      <c r="L252" s="45"/>
      <c r="M252" s="235" t="s">
        <v>1</v>
      </c>
      <c r="N252" s="236" t="s">
        <v>38</v>
      </c>
      <c r="O252" s="92"/>
      <c r="P252" s="237">
        <f>O252*H252</f>
        <v>0</v>
      </c>
      <c r="Q252" s="237">
        <v>0</v>
      </c>
      <c r="R252" s="237">
        <f>Q252*H252</f>
        <v>0</v>
      </c>
      <c r="S252" s="237">
        <v>0</v>
      </c>
      <c r="T252" s="238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9" t="s">
        <v>172</v>
      </c>
      <c r="AT252" s="239" t="s">
        <v>167</v>
      </c>
      <c r="AU252" s="239" t="s">
        <v>83</v>
      </c>
      <c r="AY252" s="18" t="s">
        <v>165</v>
      </c>
      <c r="BE252" s="240">
        <f>IF(N252="základní",J252,0)</f>
        <v>0</v>
      </c>
      <c r="BF252" s="240">
        <f>IF(N252="snížená",J252,0)</f>
        <v>0</v>
      </c>
      <c r="BG252" s="240">
        <f>IF(N252="zákl. přenesená",J252,0)</f>
        <v>0</v>
      </c>
      <c r="BH252" s="240">
        <f>IF(N252="sníž. přenesená",J252,0)</f>
        <v>0</v>
      </c>
      <c r="BI252" s="240">
        <f>IF(N252="nulová",J252,0)</f>
        <v>0</v>
      </c>
      <c r="BJ252" s="18" t="s">
        <v>81</v>
      </c>
      <c r="BK252" s="240">
        <f>ROUND(I252*H252,2)</f>
        <v>0</v>
      </c>
      <c r="BL252" s="18" t="s">
        <v>172</v>
      </c>
      <c r="BM252" s="239" t="s">
        <v>317</v>
      </c>
    </row>
    <row r="253" s="14" customFormat="1">
      <c r="A253" s="14"/>
      <c r="B253" s="252"/>
      <c r="C253" s="253"/>
      <c r="D253" s="243" t="s">
        <v>174</v>
      </c>
      <c r="E253" s="254" t="s">
        <v>1</v>
      </c>
      <c r="F253" s="255" t="s">
        <v>121</v>
      </c>
      <c r="G253" s="253"/>
      <c r="H253" s="256">
        <v>35.112000000000002</v>
      </c>
      <c r="I253" s="257"/>
      <c r="J253" s="253"/>
      <c r="K253" s="253"/>
      <c r="L253" s="258"/>
      <c r="M253" s="259"/>
      <c r="N253" s="260"/>
      <c r="O253" s="260"/>
      <c r="P253" s="260"/>
      <c r="Q253" s="260"/>
      <c r="R253" s="260"/>
      <c r="S253" s="260"/>
      <c r="T253" s="261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62" t="s">
        <v>174</v>
      </c>
      <c r="AU253" s="262" t="s">
        <v>83</v>
      </c>
      <c r="AV253" s="14" t="s">
        <v>83</v>
      </c>
      <c r="AW253" s="14" t="s">
        <v>30</v>
      </c>
      <c r="AX253" s="14" t="s">
        <v>81</v>
      </c>
      <c r="AY253" s="262" t="s">
        <v>165</v>
      </c>
    </row>
    <row r="254" s="2" customFormat="1" ht="16.5" customHeight="1">
      <c r="A254" s="39"/>
      <c r="B254" s="40"/>
      <c r="C254" s="228" t="s">
        <v>318</v>
      </c>
      <c r="D254" s="228" t="s">
        <v>167</v>
      </c>
      <c r="E254" s="229" t="s">
        <v>319</v>
      </c>
      <c r="F254" s="230" t="s">
        <v>320</v>
      </c>
      <c r="G254" s="231" t="s">
        <v>200</v>
      </c>
      <c r="H254" s="232">
        <v>0.91200000000000003</v>
      </c>
      <c r="I254" s="233"/>
      <c r="J254" s="234">
        <f>ROUND(I254*H254,2)</f>
        <v>0</v>
      </c>
      <c r="K254" s="230" t="s">
        <v>171</v>
      </c>
      <c r="L254" s="45"/>
      <c r="M254" s="235" t="s">
        <v>1</v>
      </c>
      <c r="N254" s="236" t="s">
        <v>38</v>
      </c>
      <c r="O254" s="92"/>
      <c r="P254" s="237">
        <f>O254*H254</f>
        <v>0</v>
      </c>
      <c r="Q254" s="237">
        <v>1.05555</v>
      </c>
      <c r="R254" s="237">
        <f>Q254*H254</f>
        <v>0.96266160000000001</v>
      </c>
      <c r="S254" s="237">
        <v>0</v>
      </c>
      <c r="T254" s="238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9" t="s">
        <v>172</v>
      </c>
      <c r="AT254" s="239" t="s">
        <v>167</v>
      </c>
      <c r="AU254" s="239" t="s">
        <v>83</v>
      </c>
      <c r="AY254" s="18" t="s">
        <v>165</v>
      </c>
      <c r="BE254" s="240">
        <f>IF(N254="základní",J254,0)</f>
        <v>0</v>
      </c>
      <c r="BF254" s="240">
        <f>IF(N254="snížená",J254,0)</f>
        <v>0</v>
      </c>
      <c r="BG254" s="240">
        <f>IF(N254="zákl. přenesená",J254,0)</f>
        <v>0</v>
      </c>
      <c r="BH254" s="240">
        <f>IF(N254="sníž. přenesená",J254,0)</f>
        <v>0</v>
      </c>
      <c r="BI254" s="240">
        <f>IF(N254="nulová",J254,0)</f>
        <v>0</v>
      </c>
      <c r="BJ254" s="18" t="s">
        <v>81</v>
      </c>
      <c r="BK254" s="240">
        <f>ROUND(I254*H254,2)</f>
        <v>0</v>
      </c>
      <c r="BL254" s="18" t="s">
        <v>172</v>
      </c>
      <c r="BM254" s="239" t="s">
        <v>321</v>
      </c>
    </row>
    <row r="255" s="14" customFormat="1">
      <c r="A255" s="14"/>
      <c r="B255" s="252"/>
      <c r="C255" s="253"/>
      <c r="D255" s="243" t="s">
        <v>174</v>
      </c>
      <c r="E255" s="254" t="s">
        <v>1</v>
      </c>
      <c r="F255" s="255" t="s">
        <v>322</v>
      </c>
      <c r="G255" s="253"/>
      <c r="H255" s="256">
        <v>0.38600000000000001</v>
      </c>
      <c r="I255" s="257"/>
      <c r="J255" s="253"/>
      <c r="K255" s="253"/>
      <c r="L255" s="258"/>
      <c r="M255" s="259"/>
      <c r="N255" s="260"/>
      <c r="O255" s="260"/>
      <c r="P255" s="260"/>
      <c r="Q255" s="260"/>
      <c r="R255" s="260"/>
      <c r="S255" s="260"/>
      <c r="T255" s="26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62" t="s">
        <v>174</v>
      </c>
      <c r="AU255" s="262" t="s">
        <v>83</v>
      </c>
      <c r="AV255" s="14" t="s">
        <v>83</v>
      </c>
      <c r="AW255" s="14" t="s">
        <v>30</v>
      </c>
      <c r="AX255" s="14" t="s">
        <v>73</v>
      </c>
      <c r="AY255" s="262" t="s">
        <v>165</v>
      </c>
    </row>
    <row r="256" s="15" customFormat="1">
      <c r="A256" s="15"/>
      <c r="B256" s="263"/>
      <c r="C256" s="264"/>
      <c r="D256" s="243" t="s">
        <v>174</v>
      </c>
      <c r="E256" s="265" t="s">
        <v>1</v>
      </c>
      <c r="F256" s="266" t="s">
        <v>180</v>
      </c>
      <c r="G256" s="264"/>
      <c r="H256" s="267">
        <v>0.52600000000000002</v>
      </c>
      <c r="I256" s="268"/>
      <c r="J256" s="264"/>
      <c r="K256" s="264"/>
      <c r="L256" s="269"/>
      <c r="M256" s="270"/>
      <c r="N256" s="271"/>
      <c r="O256" s="271"/>
      <c r="P256" s="271"/>
      <c r="Q256" s="271"/>
      <c r="R256" s="271"/>
      <c r="S256" s="271"/>
      <c r="T256" s="272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73" t="s">
        <v>174</v>
      </c>
      <c r="AU256" s="273" t="s">
        <v>83</v>
      </c>
      <c r="AV256" s="15" t="s">
        <v>172</v>
      </c>
      <c r="AW256" s="15" t="s">
        <v>30</v>
      </c>
      <c r="AX256" s="15" t="s">
        <v>73</v>
      </c>
      <c r="AY256" s="273" t="s">
        <v>165</v>
      </c>
    </row>
    <row r="257" s="2" customFormat="1" ht="16.5" customHeight="1">
      <c r="A257" s="39"/>
      <c r="B257" s="40"/>
      <c r="C257" s="228" t="s">
        <v>323</v>
      </c>
      <c r="D257" s="228" t="s">
        <v>167</v>
      </c>
      <c r="E257" s="229" t="s">
        <v>324</v>
      </c>
      <c r="F257" s="230" t="s">
        <v>325</v>
      </c>
      <c r="G257" s="231" t="s">
        <v>230</v>
      </c>
      <c r="H257" s="232">
        <v>10</v>
      </c>
      <c r="I257" s="233"/>
      <c r="J257" s="234">
        <f>ROUND(I257*H257,2)</f>
        <v>0</v>
      </c>
      <c r="K257" s="230" t="s">
        <v>171</v>
      </c>
      <c r="L257" s="45"/>
      <c r="M257" s="235" t="s">
        <v>1</v>
      </c>
      <c r="N257" s="236" t="s">
        <v>38</v>
      </c>
      <c r="O257" s="92"/>
      <c r="P257" s="237">
        <f>O257*H257</f>
        <v>0</v>
      </c>
      <c r="Q257" s="237">
        <v>0.1416</v>
      </c>
      <c r="R257" s="237">
        <f>Q257*H257</f>
        <v>1.4159999999999999</v>
      </c>
      <c r="S257" s="237">
        <v>0</v>
      </c>
      <c r="T257" s="238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9" t="s">
        <v>172</v>
      </c>
      <c r="AT257" s="239" t="s">
        <v>167</v>
      </c>
      <c r="AU257" s="239" t="s">
        <v>83</v>
      </c>
      <c r="AY257" s="18" t="s">
        <v>165</v>
      </c>
      <c r="BE257" s="240">
        <f>IF(N257="základní",J257,0)</f>
        <v>0</v>
      </c>
      <c r="BF257" s="240">
        <f>IF(N257="snížená",J257,0)</f>
        <v>0</v>
      </c>
      <c r="BG257" s="240">
        <f>IF(N257="zákl. přenesená",J257,0)</f>
        <v>0</v>
      </c>
      <c r="BH257" s="240">
        <f>IF(N257="sníž. přenesená",J257,0)</f>
        <v>0</v>
      </c>
      <c r="BI257" s="240">
        <f>IF(N257="nulová",J257,0)</f>
        <v>0</v>
      </c>
      <c r="BJ257" s="18" t="s">
        <v>81</v>
      </c>
      <c r="BK257" s="240">
        <f>ROUND(I257*H257,2)</f>
        <v>0</v>
      </c>
      <c r="BL257" s="18" t="s">
        <v>172</v>
      </c>
      <c r="BM257" s="239" t="s">
        <v>326</v>
      </c>
    </row>
    <row r="258" s="13" customFormat="1">
      <c r="A258" s="13"/>
      <c r="B258" s="241"/>
      <c r="C258" s="242"/>
      <c r="D258" s="243" t="s">
        <v>174</v>
      </c>
      <c r="E258" s="244" t="s">
        <v>1</v>
      </c>
      <c r="F258" s="245" t="s">
        <v>327</v>
      </c>
      <c r="G258" s="242"/>
      <c r="H258" s="244" t="s">
        <v>1</v>
      </c>
      <c r="I258" s="246"/>
      <c r="J258" s="242"/>
      <c r="K258" s="242"/>
      <c r="L258" s="247"/>
      <c r="M258" s="248"/>
      <c r="N258" s="249"/>
      <c r="O258" s="249"/>
      <c r="P258" s="249"/>
      <c r="Q258" s="249"/>
      <c r="R258" s="249"/>
      <c r="S258" s="249"/>
      <c r="T258" s="25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1" t="s">
        <v>174</v>
      </c>
      <c r="AU258" s="251" t="s">
        <v>83</v>
      </c>
      <c r="AV258" s="13" t="s">
        <v>81</v>
      </c>
      <c r="AW258" s="13" t="s">
        <v>30</v>
      </c>
      <c r="AX258" s="13" t="s">
        <v>73</v>
      </c>
      <c r="AY258" s="251" t="s">
        <v>165</v>
      </c>
    </row>
    <row r="259" s="14" customFormat="1">
      <c r="A259" s="14"/>
      <c r="B259" s="252"/>
      <c r="C259" s="253"/>
      <c r="D259" s="243" t="s">
        <v>174</v>
      </c>
      <c r="E259" s="254" t="s">
        <v>1</v>
      </c>
      <c r="F259" s="255" t="s">
        <v>328</v>
      </c>
      <c r="G259" s="253"/>
      <c r="H259" s="256">
        <v>10</v>
      </c>
      <c r="I259" s="257"/>
      <c r="J259" s="253"/>
      <c r="K259" s="253"/>
      <c r="L259" s="258"/>
      <c r="M259" s="259"/>
      <c r="N259" s="260"/>
      <c r="O259" s="260"/>
      <c r="P259" s="260"/>
      <c r="Q259" s="260"/>
      <c r="R259" s="260"/>
      <c r="S259" s="260"/>
      <c r="T259" s="26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62" t="s">
        <v>174</v>
      </c>
      <c r="AU259" s="262" t="s">
        <v>83</v>
      </c>
      <c r="AV259" s="14" t="s">
        <v>83</v>
      </c>
      <c r="AW259" s="14" t="s">
        <v>30</v>
      </c>
      <c r="AX259" s="14" t="s">
        <v>73</v>
      </c>
      <c r="AY259" s="262" t="s">
        <v>165</v>
      </c>
    </row>
    <row r="260" s="15" customFormat="1">
      <c r="A260" s="15"/>
      <c r="B260" s="263"/>
      <c r="C260" s="264"/>
      <c r="D260" s="243" t="s">
        <v>174</v>
      </c>
      <c r="E260" s="265" t="s">
        <v>1</v>
      </c>
      <c r="F260" s="266" t="s">
        <v>180</v>
      </c>
      <c r="G260" s="264"/>
      <c r="H260" s="267">
        <v>10</v>
      </c>
      <c r="I260" s="268"/>
      <c r="J260" s="264"/>
      <c r="K260" s="264"/>
      <c r="L260" s="269"/>
      <c r="M260" s="270"/>
      <c r="N260" s="271"/>
      <c r="O260" s="271"/>
      <c r="P260" s="271"/>
      <c r="Q260" s="271"/>
      <c r="R260" s="271"/>
      <c r="S260" s="271"/>
      <c r="T260" s="272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73" t="s">
        <v>174</v>
      </c>
      <c r="AU260" s="273" t="s">
        <v>83</v>
      </c>
      <c r="AV260" s="15" t="s">
        <v>172</v>
      </c>
      <c r="AW260" s="15" t="s">
        <v>30</v>
      </c>
      <c r="AX260" s="15" t="s">
        <v>81</v>
      </c>
      <c r="AY260" s="273" t="s">
        <v>165</v>
      </c>
    </row>
    <row r="261" s="2" customFormat="1" ht="16.5" customHeight="1">
      <c r="A261" s="39"/>
      <c r="B261" s="40"/>
      <c r="C261" s="228" t="s">
        <v>329</v>
      </c>
      <c r="D261" s="228" t="s">
        <v>167</v>
      </c>
      <c r="E261" s="229" t="s">
        <v>330</v>
      </c>
      <c r="F261" s="230" t="s">
        <v>331</v>
      </c>
      <c r="G261" s="231" t="s">
        <v>200</v>
      </c>
      <c r="H261" s="232">
        <v>0.47399999999999998</v>
      </c>
      <c r="I261" s="233"/>
      <c r="J261" s="234">
        <f>ROUND(I261*H261,2)</f>
        <v>0</v>
      </c>
      <c r="K261" s="230" t="s">
        <v>171</v>
      </c>
      <c r="L261" s="45"/>
      <c r="M261" s="235" t="s">
        <v>1</v>
      </c>
      <c r="N261" s="236" t="s">
        <v>38</v>
      </c>
      <c r="O261" s="92"/>
      <c r="P261" s="237">
        <f>O261*H261</f>
        <v>0</v>
      </c>
      <c r="Q261" s="237">
        <v>0.017090000000000001</v>
      </c>
      <c r="R261" s="237">
        <f>Q261*H261</f>
        <v>0.0081006600000000008</v>
      </c>
      <c r="S261" s="237">
        <v>0</v>
      </c>
      <c r="T261" s="238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9" t="s">
        <v>172</v>
      </c>
      <c r="AT261" s="239" t="s">
        <v>167</v>
      </c>
      <c r="AU261" s="239" t="s">
        <v>83</v>
      </c>
      <c r="AY261" s="18" t="s">
        <v>165</v>
      </c>
      <c r="BE261" s="240">
        <f>IF(N261="základní",J261,0)</f>
        <v>0</v>
      </c>
      <c r="BF261" s="240">
        <f>IF(N261="snížená",J261,0)</f>
        <v>0</v>
      </c>
      <c r="BG261" s="240">
        <f>IF(N261="zákl. přenesená",J261,0)</f>
        <v>0</v>
      </c>
      <c r="BH261" s="240">
        <f>IF(N261="sníž. přenesená",J261,0)</f>
        <v>0</v>
      </c>
      <c r="BI261" s="240">
        <f>IF(N261="nulová",J261,0)</f>
        <v>0</v>
      </c>
      <c r="BJ261" s="18" t="s">
        <v>81</v>
      </c>
      <c r="BK261" s="240">
        <f>ROUND(I261*H261,2)</f>
        <v>0</v>
      </c>
      <c r="BL261" s="18" t="s">
        <v>172</v>
      </c>
      <c r="BM261" s="239" t="s">
        <v>332</v>
      </c>
    </row>
    <row r="262" s="13" customFormat="1">
      <c r="A262" s="13"/>
      <c r="B262" s="241"/>
      <c r="C262" s="242"/>
      <c r="D262" s="243" t="s">
        <v>174</v>
      </c>
      <c r="E262" s="244" t="s">
        <v>1</v>
      </c>
      <c r="F262" s="245" t="s">
        <v>237</v>
      </c>
      <c r="G262" s="242"/>
      <c r="H262" s="244" t="s">
        <v>1</v>
      </c>
      <c r="I262" s="246"/>
      <c r="J262" s="242"/>
      <c r="K262" s="242"/>
      <c r="L262" s="247"/>
      <c r="M262" s="248"/>
      <c r="N262" s="249"/>
      <c r="O262" s="249"/>
      <c r="P262" s="249"/>
      <c r="Q262" s="249"/>
      <c r="R262" s="249"/>
      <c r="S262" s="249"/>
      <c r="T262" s="25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1" t="s">
        <v>174</v>
      </c>
      <c r="AU262" s="251" t="s">
        <v>83</v>
      </c>
      <c r="AV262" s="13" t="s">
        <v>81</v>
      </c>
      <c r="AW262" s="13" t="s">
        <v>30</v>
      </c>
      <c r="AX262" s="13" t="s">
        <v>73</v>
      </c>
      <c r="AY262" s="251" t="s">
        <v>165</v>
      </c>
    </row>
    <row r="263" s="14" customFormat="1">
      <c r="A263" s="14"/>
      <c r="B263" s="252"/>
      <c r="C263" s="253"/>
      <c r="D263" s="243" t="s">
        <v>174</v>
      </c>
      <c r="E263" s="254" t="s">
        <v>1</v>
      </c>
      <c r="F263" s="255" t="s">
        <v>333</v>
      </c>
      <c r="G263" s="253"/>
      <c r="H263" s="256">
        <v>0.47399999999999998</v>
      </c>
      <c r="I263" s="257"/>
      <c r="J263" s="253"/>
      <c r="K263" s="253"/>
      <c r="L263" s="258"/>
      <c r="M263" s="259"/>
      <c r="N263" s="260"/>
      <c r="O263" s="260"/>
      <c r="P263" s="260"/>
      <c r="Q263" s="260"/>
      <c r="R263" s="260"/>
      <c r="S263" s="260"/>
      <c r="T263" s="261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62" t="s">
        <v>174</v>
      </c>
      <c r="AU263" s="262" t="s">
        <v>83</v>
      </c>
      <c r="AV263" s="14" t="s">
        <v>83</v>
      </c>
      <c r="AW263" s="14" t="s">
        <v>30</v>
      </c>
      <c r="AX263" s="14" t="s">
        <v>73</v>
      </c>
      <c r="AY263" s="262" t="s">
        <v>165</v>
      </c>
    </row>
    <row r="264" s="15" customFormat="1">
      <c r="A264" s="15"/>
      <c r="B264" s="263"/>
      <c r="C264" s="264"/>
      <c r="D264" s="243" t="s">
        <v>174</v>
      </c>
      <c r="E264" s="265" t="s">
        <v>1</v>
      </c>
      <c r="F264" s="266" t="s">
        <v>180</v>
      </c>
      <c r="G264" s="264"/>
      <c r="H264" s="267">
        <v>0.47399999999999998</v>
      </c>
      <c r="I264" s="268"/>
      <c r="J264" s="264"/>
      <c r="K264" s="264"/>
      <c r="L264" s="269"/>
      <c r="M264" s="270"/>
      <c r="N264" s="271"/>
      <c r="O264" s="271"/>
      <c r="P264" s="271"/>
      <c r="Q264" s="271"/>
      <c r="R264" s="271"/>
      <c r="S264" s="271"/>
      <c r="T264" s="272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73" t="s">
        <v>174</v>
      </c>
      <c r="AU264" s="273" t="s">
        <v>83</v>
      </c>
      <c r="AV264" s="15" t="s">
        <v>172</v>
      </c>
      <c r="AW264" s="15" t="s">
        <v>30</v>
      </c>
      <c r="AX264" s="15" t="s">
        <v>81</v>
      </c>
      <c r="AY264" s="273" t="s">
        <v>165</v>
      </c>
    </row>
    <row r="265" s="2" customFormat="1" ht="16.5" customHeight="1">
      <c r="A265" s="39"/>
      <c r="B265" s="40"/>
      <c r="C265" s="274" t="s">
        <v>334</v>
      </c>
      <c r="D265" s="274" t="s">
        <v>248</v>
      </c>
      <c r="E265" s="275" t="s">
        <v>249</v>
      </c>
      <c r="F265" s="276" t="s">
        <v>250</v>
      </c>
      <c r="G265" s="277" t="s">
        <v>200</v>
      </c>
      <c r="H265" s="278">
        <v>0.56899999999999995</v>
      </c>
      <c r="I265" s="279"/>
      <c r="J265" s="280">
        <f>ROUND(I265*H265,2)</f>
        <v>0</v>
      </c>
      <c r="K265" s="276" t="s">
        <v>171</v>
      </c>
      <c r="L265" s="281"/>
      <c r="M265" s="282" t="s">
        <v>1</v>
      </c>
      <c r="N265" s="283" t="s">
        <v>38</v>
      </c>
      <c r="O265" s="92"/>
      <c r="P265" s="237">
        <f>O265*H265</f>
        <v>0</v>
      </c>
      <c r="Q265" s="237">
        <v>1</v>
      </c>
      <c r="R265" s="237">
        <f>Q265*H265</f>
        <v>0.56899999999999995</v>
      </c>
      <c r="S265" s="237">
        <v>0</v>
      </c>
      <c r="T265" s="238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9" t="s">
        <v>212</v>
      </c>
      <c r="AT265" s="239" t="s">
        <v>248</v>
      </c>
      <c r="AU265" s="239" t="s">
        <v>83</v>
      </c>
      <c r="AY265" s="18" t="s">
        <v>165</v>
      </c>
      <c r="BE265" s="240">
        <f>IF(N265="základní",J265,0)</f>
        <v>0</v>
      </c>
      <c r="BF265" s="240">
        <f>IF(N265="snížená",J265,0)</f>
        <v>0</v>
      </c>
      <c r="BG265" s="240">
        <f>IF(N265="zákl. přenesená",J265,0)</f>
        <v>0</v>
      </c>
      <c r="BH265" s="240">
        <f>IF(N265="sníž. přenesená",J265,0)</f>
        <v>0</v>
      </c>
      <c r="BI265" s="240">
        <f>IF(N265="nulová",J265,0)</f>
        <v>0</v>
      </c>
      <c r="BJ265" s="18" t="s">
        <v>81</v>
      </c>
      <c r="BK265" s="240">
        <f>ROUND(I265*H265,2)</f>
        <v>0</v>
      </c>
      <c r="BL265" s="18" t="s">
        <v>172</v>
      </c>
      <c r="BM265" s="239" t="s">
        <v>335</v>
      </c>
    </row>
    <row r="266" s="14" customFormat="1">
      <c r="A266" s="14"/>
      <c r="B266" s="252"/>
      <c r="C266" s="253"/>
      <c r="D266" s="243" t="s">
        <v>174</v>
      </c>
      <c r="E266" s="254" t="s">
        <v>1</v>
      </c>
      <c r="F266" s="255" t="s">
        <v>336</v>
      </c>
      <c r="G266" s="253"/>
      <c r="H266" s="256">
        <v>0.56899999999999995</v>
      </c>
      <c r="I266" s="257"/>
      <c r="J266" s="253"/>
      <c r="K266" s="253"/>
      <c r="L266" s="258"/>
      <c r="M266" s="259"/>
      <c r="N266" s="260"/>
      <c r="O266" s="260"/>
      <c r="P266" s="260"/>
      <c r="Q266" s="260"/>
      <c r="R266" s="260"/>
      <c r="S266" s="260"/>
      <c r="T266" s="261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62" t="s">
        <v>174</v>
      </c>
      <c r="AU266" s="262" t="s">
        <v>83</v>
      </c>
      <c r="AV266" s="14" t="s">
        <v>83</v>
      </c>
      <c r="AW266" s="14" t="s">
        <v>30</v>
      </c>
      <c r="AX266" s="14" t="s">
        <v>81</v>
      </c>
      <c r="AY266" s="262" t="s">
        <v>165</v>
      </c>
    </row>
    <row r="267" s="2" customFormat="1" ht="16.5" customHeight="1">
      <c r="A267" s="39"/>
      <c r="B267" s="40"/>
      <c r="C267" s="228" t="s">
        <v>337</v>
      </c>
      <c r="D267" s="228" t="s">
        <v>167</v>
      </c>
      <c r="E267" s="229" t="s">
        <v>338</v>
      </c>
      <c r="F267" s="230" t="s">
        <v>339</v>
      </c>
      <c r="G267" s="231" t="s">
        <v>200</v>
      </c>
      <c r="H267" s="232">
        <v>1.254</v>
      </c>
      <c r="I267" s="233"/>
      <c r="J267" s="234">
        <f>ROUND(I267*H267,2)</f>
        <v>0</v>
      </c>
      <c r="K267" s="230" t="s">
        <v>171</v>
      </c>
      <c r="L267" s="45"/>
      <c r="M267" s="235" t="s">
        <v>1</v>
      </c>
      <c r="N267" s="236" t="s">
        <v>38</v>
      </c>
      <c r="O267" s="92"/>
      <c r="P267" s="237">
        <f>O267*H267</f>
        <v>0</v>
      </c>
      <c r="Q267" s="237">
        <v>0.01221</v>
      </c>
      <c r="R267" s="237">
        <f>Q267*H267</f>
        <v>0.01531134</v>
      </c>
      <c r="S267" s="237">
        <v>0</v>
      </c>
      <c r="T267" s="238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9" t="s">
        <v>172</v>
      </c>
      <c r="AT267" s="239" t="s">
        <v>167</v>
      </c>
      <c r="AU267" s="239" t="s">
        <v>83</v>
      </c>
      <c r="AY267" s="18" t="s">
        <v>165</v>
      </c>
      <c r="BE267" s="240">
        <f>IF(N267="základní",J267,0)</f>
        <v>0</v>
      </c>
      <c r="BF267" s="240">
        <f>IF(N267="snížená",J267,0)</f>
        <v>0</v>
      </c>
      <c r="BG267" s="240">
        <f>IF(N267="zákl. přenesená",J267,0)</f>
        <v>0</v>
      </c>
      <c r="BH267" s="240">
        <f>IF(N267="sníž. přenesená",J267,0)</f>
        <v>0</v>
      </c>
      <c r="BI267" s="240">
        <f>IF(N267="nulová",J267,0)</f>
        <v>0</v>
      </c>
      <c r="BJ267" s="18" t="s">
        <v>81</v>
      </c>
      <c r="BK267" s="240">
        <f>ROUND(I267*H267,2)</f>
        <v>0</v>
      </c>
      <c r="BL267" s="18" t="s">
        <v>172</v>
      </c>
      <c r="BM267" s="239" t="s">
        <v>340</v>
      </c>
    </row>
    <row r="268" s="13" customFormat="1">
      <c r="A268" s="13"/>
      <c r="B268" s="241"/>
      <c r="C268" s="242"/>
      <c r="D268" s="243" t="s">
        <v>174</v>
      </c>
      <c r="E268" s="244" t="s">
        <v>1</v>
      </c>
      <c r="F268" s="245" t="s">
        <v>341</v>
      </c>
      <c r="G268" s="242"/>
      <c r="H268" s="244" t="s">
        <v>1</v>
      </c>
      <c r="I268" s="246"/>
      <c r="J268" s="242"/>
      <c r="K268" s="242"/>
      <c r="L268" s="247"/>
      <c r="M268" s="248"/>
      <c r="N268" s="249"/>
      <c r="O268" s="249"/>
      <c r="P268" s="249"/>
      <c r="Q268" s="249"/>
      <c r="R268" s="249"/>
      <c r="S268" s="249"/>
      <c r="T268" s="25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51" t="s">
        <v>174</v>
      </c>
      <c r="AU268" s="251" t="s">
        <v>83</v>
      </c>
      <c r="AV268" s="13" t="s">
        <v>81</v>
      </c>
      <c r="AW268" s="13" t="s">
        <v>30</v>
      </c>
      <c r="AX268" s="13" t="s">
        <v>73</v>
      </c>
      <c r="AY268" s="251" t="s">
        <v>165</v>
      </c>
    </row>
    <row r="269" s="14" customFormat="1">
      <c r="A269" s="14"/>
      <c r="B269" s="252"/>
      <c r="C269" s="253"/>
      <c r="D269" s="243" t="s">
        <v>174</v>
      </c>
      <c r="E269" s="254" t="s">
        <v>1</v>
      </c>
      <c r="F269" s="255" t="s">
        <v>342</v>
      </c>
      <c r="G269" s="253"/>
      <c r="H269" s="256">
        <v>1.254</v>
      </c>
      <c r="I269" s="257"/>
      <c r="J269" s="253"/>
      <c r="K269" s="253"/>
      <c r="L269" s="258"/>
      <c r="M269" s="259"/>
      <c r="N269" s="260"/>
      <c r="O269" s="260"/>
      <c r="P269" s="260"/>
      <c r="Q269" s="260"/>
      <c r="R269" s="260"/>
      <c r="S269" s="260"/>
      <c r="T269" s="26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62" t="s">
        <v>174</v>
      </c>
      <c r="AU269" s="262" t="s">
        <v>83</v>
      </c>
      <c r="AV269" s="14" t="s">
        <v>83</v>
      </c>
      <c r="AW269" s="14" t="s">
        <v>30</v>
      </c>
      <c r="AX269" s="14" t="s">
        <v>73</v>
      </c>
      <c r="AY269" s="262" t="s">
        <v>165</v>
      </c>
    </row>
    <row r="270" s="15" customFormat="1">
      <c r="A270" s="15"/>
      <c r="B270" s="263"/>
      <c r="C270" s="264"/>
      <c r="D270" s="243" t="s">
        <v>174</v>
      </c>
      <c r="E270" s="265" t="s">
        <v>1</v>
      </c>
      <c r="F270" s="266" t="s">
        <v>180</v>
      </c>
      <c r="G270" s="264"/>
      <c r="H270" s="267">
        <v>1.254</v>
      </c>
      <c r="I270" s="268"/>
      <c r="J270" s="264"/>
      <c r="K270" s="264"/>
      <c r="L270" s="269"/>
      <c r="M270" s="270"/>
      <c r="N270" s="271"/>
      <c r="O270" s="271"/>
      <c r="P270" s="271"/>
      <c r="Q270" s="271"/>
      <c r="R270" s="271"/>
      <c r="S270" s="271"/>
      <c r="T270" s="272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73" t="s">
        <v>174</v>
      </c>
      <c r="AU270" s="273" t="s">
        <v>83</v>
      </c>
      <c r="AV270" s="15" t="s">
        <v>172</v>
      </c>
      <c r="AW270" s="15" t="s">
        <v>30</v>
      </c>
      <c r="AX270" s="15" t="s">
        <v>81</v>
      </c>
      <c r="AY270" s="273" t="s">
        <v>165</v>
      </c>
    </row>
    <row r="271" s="2" customFormat="1" ht="16.5" customHeight="1">
      <c r="A271" s="39"/>
      <c r="B271" s="40"/>
      <c r="C271" s="274" t="s">
        <v>343</v>
      </c>
      <c r="D271" s="274" t="s">
        <v>248</v>
      </c>
      <c r="E271" s="275" t="s">
        <v>344</v>
      </c>
      <c r="F271" s="276" t="s">
        <v>345</v>
      </c>
      <c r="G271" s="277" t="s">
        <v>200</v>
      </c>
      <c r="H271" s="278">
        <v>1.5049999999999999</v>
      </c>
      <c r="I271" s="279"/>
      <c r="J271" s="280">
        <f>ROUND(I271*H271,2)</f>
        <v>0</v>
      </c>
      <c r="K271" s="276" t="s">
        <v>171</v>
      </c>
      <c r="L271" s="281"/>
      <c r="M271" s="282" t="s">
        <v>1</v>
      </c>
      <c r="N271" s="283" t="s">
        <v>38</v>
      </c>
      <c r="O271" s="92"/>
      <c r="P271" s="237">
        <f>O271*H271</f>
        <v>0</v>
      </c>
      <c r="Q271" s="237">
        <v>1</v>
      </c>
      <c r="R271" s="237">
        <f>Q271*H271</f>
        <v>1.5049999999999999</v>
      </c>
      <c r="S271" s="237">
        <v>0</v>
      </c>
      <c r="T271" s="238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9" t="s">
        <v>212</v>
      </c>
      <c r="AT271" s="239" t="s">
        <v>248</v>
      </c>
      <c r="AU271" s="239" t="s">
        <v>83</v>
      </c>
      <c r="AY271" s="18" t="s">
        <v>165</v>
      </c>
      <c r="BE271" s="240">
        <f>IF(N271="základní",J271,0)</f>
        <v>0</v>
      </c>
      <c r="BF271" s="240">
        <f>IF(N271="snížená",J271,0)</f>
        <v>0</v>
      </c>
      <c r="BG271" s="240">
        <f>IF(N271="zákl. přenesená",J271,0)</f>
        <v>0</v>
      </c>
      <c r="BH271" s="240">
        <f>IF(N271="sníž. přenesená",J271,0)</f>
        <v>0</v>
      </c>
      <c r="BI271" s="240">
        <f>IF(N271="nulová",J271,0)</f>
        <v>0</v>
      </c>
      <c r="BJ271" s="18" t="s">
        <v>81</v>
      </c>
      <c r="BK271" s="240">
        <f>ROUND(I271*H271,2)</f>
        <v>0</v>
      </c>
      <c r="BL271" s="18" t="s">
        <v>172</v>
      </c>
      <c r="BM271" s="239" t="s">
        <v>346</v>
      </c>
    </row>
    <row r="272" s="14" customFormat="1">
      <c r="A272" s="14"/>
      <c r="B272" s="252"/>
      <c r="C272" s="253"/>
      <c r="D272" s="243" t="s">
        <v>174</v>
      </c>
      <c r="E272" s="254" t="s">
        <v>1</v>
      </c>
      <c r="F272" s="255" t="s">
        <v>347</v>
      </c>
      <c r="G272" s="253"/>
      <c r="H272" s="256">
        <v>1.5049999999999999</v>
      </c>
      <c r="I272" s="257"/>
      <c r="J272" s="253"/>
      <c r="K272" s="253"/>
      <c r="L272" s="258"/>
      <c r="M272" s="259"/>
      <c r="N272" s="260"/>
      <c r="O272" s="260"/>
      <c r="P272" s="260"/>
      <c r="Q272" s="260"/>
      <c r="R272" s="260"/>
      <c r="S272" s="260"/>
      <c r="T272" s="261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62" t="s">
        <v>174</v>
      </c>
      <c r="AU272" s="262" t="s">
        <v>83</v>
      </c>
      <c r="AV272" s="14" t="s">
        <v>83</v>
      </c>
      <c r="AW272" s="14" t="s">
        <v>30</v>
      </c>
      <c r="AX272" s="14" t="s">
        <v>81</v>
      </c>
      <c r="AY272" s="262" t="s">
        <v>165</v>
      </c>
    </row>
    <row r="273" s="2" customFormat="1" ht="16.5" customHeight="1">
      <c r="A273" s="39"/>
      <c r="B273" s="40"/>
      <c r="C273" s="228" t="s">
        <v>348</v>
      </c>
      <c r="D273" s="228" t="s">
        <v>167</v>
      </c>
      <c r="E273" s="229" t="s">
        <v>349</v>
      </c>
      <c r="F273" s="230" t="s">
        <v>350</v>
      </c>
      <c r="G273" s="231" t="s">
        <v>170</v>
      </c>
      <c r="H273" s="232">
        <v>1.044</v>
      </c>
      <c r="I273" s="233"/>
      <c r="J273" s="234">
        <f>ROUND(I273*H273,2)</f>
        <v>0</v>
      </c>
      <c r="K273" s="230" t="s">
        <v>171</v>
      </c>
      <c r="L273" s="45"/>
      <c r="M273" s="235" t="s">
        <v>1</v>
      </c>
      <c r="N273" s="236" t="s">
        <v>38</v>
      </c>
      <c r="O273" s="92"/>
      <c r="P273" s="237">
        <f>O273*H273</f>
        <v>0</v>
      </c>
      <c r="Q273" s="237">
        <v>2.4533700000000001</v>
      </c>
      <c r="R273" s="237">
        <f>Q273*H273</f>
        <v>2.5613182800000001</v>
      </c>
      <c r="S273" s="237">
        <v>0</v>
      </c>
      <c r="T273" s="238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9" t="s">
        <v>172</v>
      </c>
      <c r="AT273" s="239" t="s">
        <v>167</v>
      </c>
      <c r="AU273" s="239" t="s">
        <v>83</v>
      </c>
      <c r="AY273" s="18" t="s">
        <v>165</v>
      </c>
      <c r="BE273" s="240">
        <f>IF(N273="základní",J273,0)</f>
        <v>0</v>
      </c>
      <c r="BF273" s="240">
        <f>IF(N273="snížená",J273,0)</f>
        <v>0</v>
      </c>
      <c r="BG273" s="240">
        <f>IF(N273="zákl. přenesená",J273,0)</f>
        <v>0</v>
      </c>
      <c r="BH273" s="240">
        <f>IF(N273="sníž. přenesená",J273,0)</f>
        <v>0</v>
      </c>
      <c r="BI273" s="240">
        <f>IF(N273="nulová",J273,0)</f>
        <v>0</v>
      </c>
      <c r="BJ273" s="18" t="s">
        <v>81</v>
      </c>
      <c r="BK273" s="240">
        <f>ROUND(I273*H273,2)</f>
        <v>0</v>
      </c>
      <c r="BL273" s="18" t="s">
        <v>172</v>
      </c>
      <c r="BM273" s="239" t="s">
        <v>351</v>
      </c>
    </row>
    <row r="274" s="14" customFormat="1">
      <c r="A274" s="14"/>
      <c r="B274" s="252"/>
      <c r="C274" s="253"/>
      <c r="D274" s="243" t="s">
        <v>174</v>
      </c>
      <c r="E274" s="254" t="s">
        <v>1</v>
      </c>
      <c r="F274" s="255" t="s">
        <v>352</v>
      </c>
      <c r="G274" s="253"/>
      <c r="H274" s="256">
        <v>0.61899999999999999</v>
      </c>
      <c r="I274" s="257"/>
      <c r="J274" s="253"/>
      <c r="K274" s="253"/>
      <c r="L274" s="258"/>
      <c r="M274" s="259"/>
      <c r="N274" s="260"/>
      <c r="O274" s="260"/>
      <c r="P274" s="260"/>
      <c r="Q274" s="260"/>
      <c r="R274" s="260"/>
      <c r="S274" s="260"/>
      <c r="T274" s="261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62" t="s">
        <v>174</v>
      </c>
      <c r="AU274" s="262" t="s">
        <v>83</v>
      </c>
      <c r="AV274" s="14" t="s">
        <v>83</v>
      </c>
      <c r="AW274" s="14" t="s">
        <v>30</v>
      </c>
      <c r="AX274" s="14" t="s">
        <v>73</v>
      </c>
      <c r="AY274" s="262" t="s">
        <v>165</v>
      </c>
    </row>
    <row r="275" s="14" customFormat="1">
      <c r="A275" s="14"/>
      <c r="B275" s="252"/>
      <c r="C275" s="253"/>
      <c r="D275" s="243" t="s">
        <v>174</v>
      </c>
      <c r="E275" s="254" t="s">
        <v>1</v>
      </c>
      <c r="F275" s="255" t="s">
        <v>353</v>
      </c>
      <c r="G275" s="253"/>
      <c r="H275" s="256">
        <v>0.159</v>
      </c>
      <c r="I275" s="257"/>
      <c r="J275" s="253"/>
      <c r="K275" s="253"/>
      <c r="L275" s="258"/>
      <c r="M275" s="259"/>
      <c r="N275" s="260"/>
      <c r="O275" s="260"/>
      <c r="P275" s="260"/>
      <c r="Q275" s="260"/>
      <c r="R275" s="260"/>
      <c r="S275" s="260"/>
      <c r="T275" s="261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62" t="s">
        <v>174</v>
      </c>
      <c r="AU275" s="262" t="s">
        <v>83</v>
      </c>
      <c r="AV275" s="14" t="s">
        <v>83</v>
      </c>
      <c r="AW275" s="14" t="s">
        <v>30</v>
      </c>
      <c r="AX275" s="14" t="s">
        <v>73</v>
      </c>
      <c r="AY275" s="262" t="s">
        <v>165</v>
      </c>
    </row>
    <row r="276" s="14" customFormat="1">
      <c r="A276" s="14"/>
      <c r="B276" s="252"/>
      <c r="C276" s="253"/>
      <c r="D276" s="243" t="s">
        <v>174</v>
      </c>
      <c r="E276" s="254" t="s">
        <v>1</v>
      </c>
      <c r="F276" s="255" t="s">
        <v>354</v>
      </c>
      <c r="G276" s="253"/>
      <c r="H276" s="256">
        <v>0.14399999999999999</v>
      </c>
      <c r="I276" s="257"/>
      <c r="J276" s="253"/>
      <c r="K276" s="253"/>
      <c r="L276" s="258"/>
      <c r="M276" s="259"/>
      <c r="N276" s="260"/>
      <c r="O276" s="260"/>
      <c r="P276" s="260"/>
      <c r="Q276" s="260"/>
      <c r="R276" s="260"/>
      <c r="S276" s="260"/>
      <c r="T276" s="261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62" t="s">
        <v>174</v>
      </c>
      <c r="AU276" s="262" t="s">
        <v>83</v>
      </c>
      <c r="AV276" s="14" t="s">
        <v>83</v>
      </c>
      <c r="AW276" s="14" t="s">
        <v>30</v>
      </c>
      <c r="AX276" s="14" t="s">
        <v>73</v>
      </c>
      <c r="AY276" s="262" t="s">
        <v>165</v>
      </c>
    </row>
    <row r="277" s="14" customFormat="1">
      <c r="A277" s="14"/>
      <c r="B277" s="252"/>
      <c r="C277" s="253"/>
      <c r="D277" s="243" t="s">
        <v>174</v>
      </c>
      <c r="E277" s="254" t="s">
        <v>1</v>
      </c>
      <c r="F277" s="255" t="s">
        <v>355</v>
      </c>
      <c r="G277" s="253"/>
      <c r="H277" s="256">
        <v>0.122</v>
      </c>
      <c r="I277" s="257"/>
      <c r="J277" s="253"/>
      <c r="K277" s="253"/>
      <c r="L277" s="258"/>
      <c r="M277" s="259"/>
      <c r="N277" s="260"/>
      <c r="O277" s="260"/>
      <c r="P277" s="260"/>
      <c r="Q277" s="260"/>
      <c r="R277" s="260"/>
      <c r="S277" s="260"/>
      <c r="T277" s="26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62" t="s">
        <v>174</v>
      </c>
      <c r="AU277" s="262" t="s">
        <v>83</v>
      </c>
      <c r="AV277" s="14" t="s">
        <v>83</v>
      </c>
      <c r="AW277" s="14" t="s">
        <v>30</v>
      </c>
      <c r="AX277" s="14" t="s">
        <v>73</v>
      </c>
      <c r="AY277" s="262" t="s">
        <v>165</v>
      </c>
    </row>
    <row r="278" s="15" customFormat="1">
      <c r="A278" s="15"/>
      <c r="B278" s="263"/>
      <c r="C278" s="264"/>
      <c r="D278" s="243" t="s">
        <v>174</v>
      </c>
      <c r="E278" s="265" t="s">
        <v>1</v>
      </c>
      <c r="F278" s="266" t="s">
        <v>180</v>
      </c>
      <c r="G278" s="264"/>
      <c r="H278" s="267">
        <v>1.044</v>
      </c>
      <c r="I278" s="268"/>
      <c r="J278" s="264"/>
      <c r="K278" s="264"/>
      <c r="L278" s="269"/>
      <c r="M278" s="270"/>
      <c r="N278" s="271"/>
      <c r="O278" s="271"/>
      <c r="P278" s="271"/>
      <c r="Q278" s="271"/>
      <c r="R278" s="271"/>
      <c r="S278" s="271"/>
      <c r="T278" s="272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73" t="s">
        <v>174</v>
      </c>
      <c r="AU278" s="273" t="s">
        <v>83</v>
      </c>
      <c r="AV278" s="15" t="s">
        <v>172</v>
      </c>
      <c r="AW278" s="15" t="s">
        <v>30</v>
      </c>
      <c r="AX278" s="15" t="s">
        <v>81</v>
      </c>
      <c r="AY278" s="273" t="s">
        <v>165</v>
      </c>
    </row>
    <row r="279" s="2" customFormat="1" ht="16.5" customHeight="1">
      <c r="A279" s="39"/>
      <c r="B279" s="40"/>
      <c r="C279" s="228" t="s">
        <v>356</v>
      </c>
      <c r="D279" s="228" t="s">
        <v>167</v>
      </c>
      <c r="E279" s="229" t="s">
        <v>357</v>
      </c>
      <c r="F279" s="230" t="s">
        <v>358</v>
      </c>
      <c r="G279" s="231" t="s">
        <v>200</v>
      </c>
      <c r="H279" s="232">
        <v>0.35599999999999998</v>
      </c>
      <c r="I279" s="233"/>
      <c r="J279" s="234">
        <f>ROUND(I279*H279,2)</f>
        <v>0</v>
      </c>
      <c r="K279" s="230" t="s">
        <v>171</v>
      </c>
      <c r="L279" s="45"/>
      <c r="M279" s="235" t="s">
        <v>1</v>
      </c>
      <c r="N279" s="236" t="s">
        <v>38</v>
      </c>
      <c r="O279" s="92"/>
      <c r="P279" s="237">
        <f>O279*H279</f>
        <v>0</v>
      </c>
      <c r="Q279" s="237">
        <v>1.0492699999999999</v>
      </c>
      <c r="R279" s="237">
        <f>Q279*H279</f>
        <v>0.37354011999999998</v>
      </c>
      <c r="S279" s="237">
        <v>0</v>
      </c>
      <c r="T279" s="238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39" t="s">
        <v>172</v>
      </c>
      <c r="AT279" s="239" t="s">
        <v>167</v>
      </c>
      <c r="AU279" s="239" t="s">
        <v>83</v>
      </c>
      <c r="AY279" s="18" t="s">
        <v>165</v>
      </c>
      <c r="BE279" s="240">
        <f>IF(N279="základní",J279,0)</f>
        <v>0</v>
      </c>
      <c r="BF279" s="240">
        <f>IF(N279="snížená",J279,0)</f>
        <v>0</v>
      </c>
      <c r="BG279" s="240">
        <f>IF(N279="zákl. přenesená",J279,0)</f>
        <v>0</v>
      </c>
      <c r="BH279" s="240">
        <f>IF(N279="sníž. přenesená",J279,0)</f>
        <v>0</v>
      </c>
      <c r="BI279" s="240">
        <f>IF(N279="nulová",J279,0)</f>
        <v>0</v>
      </c>
      <c r="BJ279" s="18" t="s">
        <v>81</v>
      </c>
      <c r="BK279" s="240">
        <f>ROUND(I279*H279,2)</f>
        <v>0</v>
      </c>
      <c r="BL279" s="18" t="s">
        <v>172</v>
      </c>
      <c r="BM279" s="239" t="s">
        <v>359</v>
      </c>
    </row>
    <row r="280" s="13" customFormat="1">
      <c r="A280" s="13"/>
      <c r="B280" s="241"/>
      <c r="C280" s="242"/>
      <c r="D280" s="243" t="s">
        <v>174</v>
      </c>
      <c r="E280" s="244" t="s">
        <v>1</v>
      </c>
      <c r="F280" s="245" t="s">
        <v>360</v>
      </c>
      <c r="G280" s="242"/>
      <c r="H280" s="244" t="s">
        <v>1</v>
      </c>
      <c r="I280" s="246"/>
      <c r="J280" s="242"/>
      <c r="K280" s="242"/>
      <c r="L280" s="247"/>
      <c r="M280" s="248"/>
      <c r="N280" s="249"/>
      <c r="O280" s="249"/>
      <c r="P280" s="249"/>
      <c r="Q280" s="249"/>
      <c r="R280" s="249"/>
      <c r="S280" s="249"/>
      <c r="T280" s="250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51" t="s">
        <v>174</v>
      </c>
      <c r="AU280" s="251" t="s">
        <v>83</v>
      </c>
      <c r="AV280" s="13" t="s">
        <v>81</v>
      </c>
      <c r="AW280" s="13" t="s">
        <v>30</v>
      </c>
      <c r="AX280" s="13" t="s">
        <v>73</v>
      </c>
      <c r="AY280" s="251" t="s">
        <v>165</v>
      </c>
    </row>
    <row r="281" s="14" customFormat="1">
      <c r="A281" s="14"/>
      <c r="B281" s="252"/>
      <c r="C281" s="253"/>
      <c r="D281" s="243" t="s">
        <v>174</v>
      </c>
      <c r="E281" s="254" t="s">
        <v>1</v>
      </c>
      <c r="F281" s="255" t="s">
        <v>361</v>
      </c>
      <c r="G281" s="253"/>
      <c r="H281" s="256">
        <v>0.20599999999999999</v>
      </c>
      <c r="I281" s="257"/>
      <c r="J281" s="253"/>
      <c r="K281" s="253"/>
      <c r="L281" s="258"/>
      <c r="M281" s="259"/>
      <c r="N281" s="260"/>
      <c r="O281" s="260"/>
      <c r="P281" s="260"/>
      <c r="Q281" s="260"/>
      <c r="R281" s="260"/>
      <c r="S281" s="260"/>
      <c r="T281" s="261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62" t="s">
        <v>174</v>
      </c>
      <c r="AU281" s="262" t="s">
        <v>83</v>
      </c>
      <c r="AV281" s="14" t="s">
        <v>83</v>
      </c>
      <c r="AW281" s="14" t="s">
        <v>30</v>
      </c>
      <c r="AX281" s="14" t="s">
        <v>73</v>
      </c>
      <c r="AY281" s="262" t="s">
        <v>165</v>
      </c>
    </row>
    <row r="282" s="14" customFormat="1">
      <c r="A282" s="14"/>
      <c r="B282" s="252"/>
      <c r="C282" s="253"/>
      <c r="D282" s="243" t="s">
        <v>174</v>
      </c>
      <c r="E282" s="254" t="s">
        <v>1</v>
      </c>
      <c r="F282" s="255" t="s">
        <v>362</v>
      </c>
      <c r="G282" s="253"/>
      <c r="H282" s="256">
        <v>0.052999999999999998</v>
      </c>
      <c r="I282" s="257"/>
      <c r="J282" s="253"/>
      <c r="K282" s="253"/>
      <c r="L282" s="258"/>
      <c r="M282" s="259"/>
      <c r="N282" s="260"/>
      <c r="O282" s="260"/>
      <c r="P282" s="260"/>
      <c r="Q282" s="260"/>
      <c r="R282" s="260"/>
      <c r="S282" s="260"/>
      <c r="T282" s="261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62" t="s">
        <v>174</v>
      </c>
      <c r="AU282" s="262" t="s">
        <v>83</v>
      </c>
      <c r="AV282" s="14" t="s">
        <v>83</v>
      </c>
      <c r="AW282" s="14" t="s">
        <v>30</v>
      </c>
      <c r="AX282" s="14" t="s">
        <v>73</v>
      </c>
      <c r="AY282" s="262" t="s">
        <v>165</v>
      </c>
    </row>
    <row r="283" s="14" customFormat="1">
      <c r="A283" s="14"/>
      <c r="B283" s="252"/>
      <c r="C283" s="253"/>
      <c r="D283" s="243" t="s">
        <v>174</v>
      </c>
      <c r="E283" s="254" t="s">
        <v>1</v>
      </c>
      <c r="F283" s="255" t="s">
        <v>363</v>
      </c>
      <c r="G283" s="253"/>
      <c r="H283" s="256">
        <v>0.056000000000000001</v>
      </c>
      <c r="I283" s="257"/>
      <c r="J283" s="253"/>
      <c r="K283" s="253"/>
      <c r="L283" s="258"/>
      <c r="M283" s="259"/>
      <c r="N283" s="260"/>
      <c r="O283" s="260"/>
      <c r="P283" s="260"/>
      <c r="Q283" s="260"/>
      <c r="R283" s="260"/>
      <c r="S283" s="260"/>
      <c r="T283" s="261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62" t="s">
        <v>174</v>
      </c>
      <c r="AU283" s="262" t="s">
        <v>83</v>
      </c>
      <c r="AV283" s="14" t="s">
        <v>83</v>
      </c>
      <c r="AW283" s="14" t="s">
        <v>30</v>
      </c>
      <c r="AX283" s="14" t="s">
        <v>73</v>
      </c>
      <c r="AY283" s="262" t="s">
        <v>165</v>
      </c>
    </row>
    <row r="284" s="14" customFormat="1">
      <c r="A284" s="14"/>
      <c r="B284" s="252"/>
      <c r="C284" s="253"/>
      <c r="D284" s="243" t="s">
        <v>174</v>
      </c>
      <c r="E284" s="254" t="s">
        <v>1</v>
      </c>
      <c r="F284" s="255" t="s">
        <v>364</v>
      </c>
      <c r="G284" s="253"/>
      <c r="H284" s="256">
        <v>0.041000000000000002</v>
      </c>
      <c r="I284" s="257"/>
      <c r="J284" s="253"/>
      <c r="K284" s="253"/>
      <c r="L284" s="258"/>
      <c r="M284" s="259"/>
      <c r="N284" s="260"/>
      <c r="O284" s="260"/>
      <c r="P284" s="260"/>
      <c r="Q284" s="260"/>
      <c r="R284" s="260"/>
      <c r="S284" s="260"/>
      <c r="T284" s="261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62" t="s">
        <v>174</v>
      </c>
      <c r="AU284" s="262" t="s">
        <v>83</v>
      </c>
      <c r="AV284" s="14" t="s">
        <v>83</v>
      </c>
      <c r="AW284" s="14" t="s">
        <v>30</v>
      </c>
      <c r="AX284" s="14" t="s">
        <v>73</v>
      </c>
      <c r="AY284" s="262" t="s">
        <v>165</v>
      </c>
    </row>
    <row r="285" s="15" customFormat="1">
      <c r="A285" s="15"/>
      <c r="B285" s="263"/>
      <c r="C285" s="264"/>
      <c r="D285" s="243" t="s">
        <v>174</v>
      </c>
      <c r="E285" s="265" t="s">
        <v>1</v>
      </c>
      <c r="F285" s="266" t="s">
        <v>180</v>
      </c>
      <c r="G285" s="264"/>
      <c r="H285" s="267">
        <v>0.35599999999999998</v>
      </c>
      <c r="I285" s="268"/>
      <c r="J285" s="264"/>
      <c r="K285" s="264"/>
      <c r="L285" s="269"/>
      <c r="M285" s="270"/>
      <c r="N285" s="271"/>
      <c r="O285" s="271"/>
      <c r="P285" s="271"/>
      <c r="Q285" s="271"/>
      <c r="R285" s="271"/>
      <c r="S285" s="271"/>
      <c r="T285" s="272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73" t="s">
        <v>174</v>
      </c>
      <c r="AU285" s="273" t="s">
        <v>83</v>
      </c>
      <c r="AV285" s="15" t="s">
        <v>172</v>
      </c>
      <c r="AW285" s="15" t="s">
        <v>30</v>
      </c>
      <c r="AX285" s="15" t="s">
        <v>81</v>
      </c>
      <c r="AY285" s="273" t="s">
        <v>165</v>
      </c>
    </row>
    <row r="286" s="2" customFormat="1" ht="16.5" customHeight="1">
      <c r="A286" s="39"/>
      <c r="B286" s="40"/>
      <c r="C286" s="228" t="s">
        <v>365</v>
      </c>
      <c r="D286" s="228" t="s">
        <v>167</v>
      </c>
      <c r="E286" s="229" t="s">
        <v>366</v>
      </c>
      <c r="F286" s="230" t="s">
        <v>367</v>
      </c>
      <c r="G286" s="231" t="s">
        <v>266</v>
      </c>
      <c r="H286" s="232">
        <v>8.5250000000000004</v>
      </c>
      <c r="I286" s="233"/>
      <c r="J286" s="234">
        <f>ROUND(I286*H286,2)</f>
        <v>0</v>
      </c>
      <c r="K286" s="230" t="s">
        <v>171</v>
      </c>
      <c r="L286" s="45"/>
      <c r="M286" s="235" t="s">
        <v>1</v>
      </c>
      <c r="N286" s="236" t="s">
        <v>38</v>
      </c>
      <c r="O286" s="92"/>
      <c r="P286" s="237">
        <f>O286*H286</f>
        <v>0</v>
      </c>
      <c r="Q286" s="237">
        <v>0.01282</v>
      </c>
      <c r="R286" s="237">
        <f>Q286*H286</f>
        <v>0.1092905</v>
      </c>
      <c r="S286" s="237">
        <v>0</v>
      </c>
      <c r="T286" s="238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9" t="s">
        <v>172</v>
      </c>
      <c r="AT286" s="239" t="s">
        <v>167</v>
      </c>
      <c r="AU286" s="239" t="s">
        <v>83</v>
      </c>
      <c r="AY286" s="18" t="s">
        <v>165</v>
      </c>
      <c r="BE286" s="240">
        <f>IF(N286="základní",J286,0)</f>
        <v>0</v>
      </c>
      <c r="BF286" s="240">
        <f>IF(N286="snížená",J286,0)</f>
        <v>0</v>
      </c>
      <c r="BG286" s="240">
        <f>IF(N286="zákl. přenesená",J286,0)</f>
        <v>0</v>
      </c>
      <c r="BH286" s="240">
        <f>IF(N286="sníž. přenesená",J286,0)</f>
        <v>0</v>
      </c>
      <c r="BI286" s="240">
        <f>IF(N286="nulová",J286,0)</f>
        <v>0</v>
      </c>
      <c r="BJ286" s="18" t="s">
        <v>81</v>
      </c>
      <c r="BK286" s="240">
        <f>ROUND(I286*H286,2)</f>
        <v>0</v>
      </c>
      <c r="BL286" s="18" t="s">
        <v>172</v>
      </c>
      <c r="BM286" s="239" t="s">
        <v>368</v>
      </c>
    </row>
    <row r="287" s="14" customFormat="1">
      <c r="A287" s="14"/>
      <c r="B287" s="252"/>
      <c r="C287" s="253"/>
      <c r="D287" s="243" t="s">
        <v>174</v>
      </c>
      <c r="E287" s="254" t="s">
        <v>1</v>
      </c>
      <c r="F287" s="255" t="s">
        <v>369</v>
      </c>
      <c r="G287" s="253"/>
      <c r="H287" s="256">
        <v>4.7729999999999997</v>
      </c>
      <c r="I287" s="257"/>
      <c r="J287" s="253"/>
      <c r="K287" s="253"/>
      <c r="L287" s="258"/>
      <c r="M287" s="259"/>
      <c r="N287" s="260"/>
      <c r="O287" s="260"/>
      <c r="P287" s="260"/>
      <c r="Q287" s="260"/>
      <c r="R287" s="260"/>
      <c r="S287" s="260"/>
      <c r="T287" s="261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62" t="s">
        <v>174</v>
      </c>
      <c r="AU287" s="262" t="s">
        <v>83</v>
      </c>
      <c r="AV287" s="14" t="s">
        <v>83</v>
      </c>
      <c r="AW287" s="14" t="s">
        <v>30</v>
      </c>
      <c r="AX287" s="14" t="s">
        <v>73</v>
      </c>
      <c r="AY287" s="262" t="s">
        <v>165</v>
      </c>
    </row>
    <row r="288" s="14" customFormat="1">
      <c r="A288" s="14"/>
      <c r="B288" s="252"/>
      <c r="C288" s="253"/>
      <c r="D288" s="243" t="s">
        <v>174</v>
      </c>
      <c r="E288" s="254" t="s">
        <v>1</v>
      </c>
      <c r="F288" s="255" t="s">
        <v>370</v>
      </c>
      <c r="G288" s="253"/>
      <c r="H288" s="256">
        <v>1.3600000000000001</v>
      </c>
      <c r="I288" s="257"/>
      <c r="J288" s="253"/>
      <c r="K288" s="253"/>
      <c r="L288" s="258"/>
      <c r="M288" s="259"/>
      <c r="N288" s="260"/>
      <c r="O288" s="260"/>
      <c r="P288" s="260"/>
      <c r="Q288" s="260"/>
      <c r="R288" s="260"/>
      <c r="S288" s="260"/>
      <c r="T288" s="261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62" t="s">
        <v>174</v>
      </c>
      <c r="AU288" s="262" t="s">
        <v>83</v>
      </c>
      <c r="AV288" s="14" t="s">
        <v>83</v>
      </c>
      <c r="AW288" s="14" t="s">
        <v>30</v>
      </c>
      <c r="AX288" s="14" t="s">
        <v>73</v>
      </c>
      <c r="AY288" s="262" t="s">
        <v>165</v>
      </c>
    </row>
    <row r="289" s="14" customFormat="1">
      <c r="A289" s="14"/>
      <c r="B289" s="252"/>
      <c r="C289" s="253"/>
      <c r="D289" s="243" t="s">
        <v>174</v>
      </c>
      <c r="E289" s="254" t="s">
        <v>1</v>
      </c>
      <c r="F289" s="255" t="s">
        <v>371</v>
      </c>
      <c r="G289" s="253"/>
      <c r="H289" s="256">
        <v>1.2769999999999999</v>
      </c>
      <c r="I289" s="257"/>
      <c r="J289" s="253"/>
      <c r="K289" s="253"/>
      <c r="L289" s="258"/>
      <c r="M289" s="259"/>
      <c r="N289" s="260"/>
      <c r="O289" s="260"/>
      <c r="P289" s="260"/>
      <c r="Q289" s="260"/>
      <c r="R289" s="260"/>
      <c r="S289" s="260"/>
      <c r="T289" s="261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62" t="s">
        <v>174</v>
      </c>
      <c r="AU289" s="262" t="s">
        <v>83</v>
      </c>
      <c r="AV289" s="14" t="s">
        <v>83</v>
      </c>
      <c r="AW289" s="14" t="s">
        <v>30</v>
      </c>
      <c r="AX289" s="14" t="s">
        <v>73</v>
      </c>
      <c r="AY289" s="262" t="s">
        <v>165</v>
      </c>
    </row>
    <row r="290" s="14" customFormat="1">
      <c r="A290" s="14"/>
      <c r="B290" s="252"/>
      <c r="C290" s="253"/>
      <c r="D290" s="243" t="s">
        <v>174</v>
      </c>
      <c r="E290" s="254" t="s">
        <v>1</v>
      </c>
      <c r="F290" s="255" t="s">
        <v>372</v>
      </c>
      <c r="G290" s="253"/>
      <c r="H290" s="256">
        <v>1.115</v>
      </c>
      <c r="I290" s="257"/>
      <c r="J290" s="253"/>
      <c r="K290" s="253"/>
      <c r="L290" s="258"/>
      <c r="M290" s="259"/>
      <c r="N290" s="260"/>
      <c r="O290" s="260"/>
      <c r="P290" s="260"/>
      <c r="Q290" s="260"/>
      <c r="R290" s="260"/>
      <c r="S290" s="260"/>
      <c r="T290" s="261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62" t="s">
        <v>174</v>
      </c>
      <c r="AU290" s="262" t="s">
        <v>83</v>
      </c>
      <c r="AV290" s="14" t="s">
        <v>83</v>
      </c>
      <c r="AW290" s="14" t="s">
        <v>30</v>
      </c>
      <c r="AX290" s="14" t="s">
        <v>73</v>
      </c>
      <c r="AY290" s="262" t="s">
        <v>165</v>
      </c>
    </row>
    <row r="291" s="15" customFormat="1">
      <c r="A291" s="15"/>
      <c r="B291" s="263"/>
      <c r="C291" s="264"/>
      <c r="D291" s="243" t="s">
        <v>174</v>
      </c>
      <c r="E291" s="265" t="s">
        <v>1</v>
      </c>
      <c r="F291" s="266" t="s">
        <v>180</v>
      </c>
      <c r="G291" s="264"/>
      <c r="H291" s="267">
        <v>8.5250000000000004</v>
      </c>
      <c r="I291" s="268"/>
      <c r="J291" s="264"/>
      <c r="K291" s="264"/>
      <c r="L291" s="269"/>
      <c r="M291" s="270"/>
      <c r="N291" s="271"/>
      <c r="O291" s="271"/>
      <c r="P291" s="271"/>
      <c r="Q291" s="271"/>
      <c r="R291" s="271"/>
      <c r="S291" s="271"/>
      <c r="T291" s="272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73" t="s">
        <v>174</v>
      </c>
      <c r="AU291" s="273" t="s">
        <v>83</v>
      </c>
      <c r="AV291" s="15" t="s">
        <v>172</v>
      </c>
      <c r="AW291" s="15" t="s">
        <v>30</v>
      </c>
      <c r="AX291" s="15" t="s">
        <v>81</v>
      </c>
      <c r="AY291" s="273" t="s">
        <v>165</v>
      </c>
    </row>
    <row r="292" s="2" customFormat="1" ht="16.5" customHeight="1">
      <c r="A292" s="39"/>
      <c r="B292" s="40"/>
      <c r="C292" s="228" t="s">
        <v>373</v>
      </c>
      <c r="D292" s="228" t="s">
        <v>167</v>
      </c>
      <c r="E292" s="229" t="s">
        <v>374</v>
      </c>
      <c r="F292" s="230" t="s">
        <v>375</v>
      </c>
      <c r="G292" s="231" t="s">
        <v>266</v>
      </c>
      <c r="H292" s="232">
        <v>8.5250000000000004</v>
      </c>
      <c r="I292" s="233"/>
      <c r="J292" s="234">
        <f>ROUND(I292*H292,2)</f>
        <v>0</v>
      </c>
      <c r="K292" s="230" t="s">
        <v>171</v>
      </c>
      <c r="L292" s="45"/>
      <c r="M292" s="235" t="s">
        <v>1</v>
      </c>
      <c r="N292" s="236" t="s">
        <v>38</v>
      </c>
      <c r="O292" s="92"/>
      <c r="P292" s="237">
        <f>O292*H292</f>
        <v>0</v>
      </c>
      <c r="Q292" s="237">
        <v>0</v>
      </c>
      <c r="R292" s="237">
        <f>Q292*H292</f>
        <v>0</v>
      </c>
      <c r="S292" s="237">
        <v>0</v>
      </c>
      <c r="T292" s="238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39" t="s">
        <v>172</v>
      </c>
      <c r="AT292" s="239" t="s">
        <v>167</v>
      </c>
      <c r="AU292" s="239" t="s">
        <v>83</v>
      </c>
      <c r="AY292" s="18" t="s">
        <v>165</v>
      </c>
      <c r="BE292" s="240">
        <f>IF(N292="základní",J292,0)</f>
        <v>0</v>
      </c>
      <c r="BF292" s="240">
        <f>IF(N292="snížená",J292,0)</f>
        <v>0</v>
      </c>
      <c r="BG292" s="240">
        <f>IF(N292="zákl. přenesená",J292,0)</f>
        <v>0</v>
      </c>
      <c r="BH292" s="240">
        <f>IF(N292="sníž. přenesená",J292,0)</f>
        <v>0</v>
      </c>
      <c r="BI292" s="240">
        <f>IF(N292="nulová",J292,0)</f>
        <v>0</v>
      </c>
      <c r="BJ292" s="18" t="s">
        <v>81</v>
      </c>
      <c r="BK292" s="240">
        <f>ROUND(I292*H292,2)</f>
        <v>0</v>
      </c>
      <c r="BL292" s="18" t="s">
        <v>172</v>
      </c>
      <c r="BM292" s="239" t="s">
        <v>376</v>
      </c>
    </row>
    <row r="293" s="14" customFormat="1">
      <c r="A293" s="14"/>
      <c r="B293" s="252"/>
      <c r="C293" s="253"/>
      <c r="D293" s="243" t="s">
        <v>174</v>
      </c>
      <c r="E293" s="254" t="s">
        <v>1</v>
      </c>
      <c r="F293" s="255" t="s">
        <v>377</v>
      </c>
      <c r="G293" s="253"/>
      <c r="H293" s="256">
        <v>8.5250000000000004</v>
      </c>
      <c r="I293" s="257"/>
      <c r="J293" s="253"/>
      <c r="K293" s="253"/>
      <c r="L293" s="258"/>
      <c r="M293" s="259"/>
      <c r="N293" s="260"/>
      <c r="O293" s="260"/>
      <c r="P293" s="260"/>
      <c r="Q293" s="260"/>
      <c r="R293" s="260"/>
      <c r="S293" s="260"/>
      <c r="T293" s="261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62" t="s">
        <v>174</v>
      </c>
      <c r="AU293" s="262" t="s">
        <v>83</v>
      </c>
      <c r="AV293" s="14" t="s">
        <v>83</v>
      </c>
      <c r="AW293" s="14" t="s">
        <v>30</v>
      </c>
      <c r="AX293" s="14" t="s">
        <v>81</v>
      </c>
      <c r="AY293" s="262" t="s">
        <v>165</v>
      </c>
    </row>
    <row r="294" s="2" customFormat="1" ht="16.5" customHeight="1">
      <c r="A294" s="39"/>
      <c r="B294" s="40"/>
      <c r="C294" s="228" t="s">
        <v>378</v>
      </c>
      <c r="D294" s="228" t="s">
        <v>167</v>
      </c>
      <c r="E294" s="229" t="s">
        <v>379</v>
      </c>
      <c r="F294" s="230" t="s">
        <v>380</v>
      </c>
      <c r="G294" s="231" t="s">
        <v>381</v>
      </c>
      <c r="H294" s="232">
        <v>0.44</v>
      </c>
      <c r="I294" s="233"/>
      <c r="J294" s="234">
        <f>ROUND(I294*H294,2)</f>
        <v>0</v>
      </c>
      <c r="K294" s="230" t="s">
        <v>1</v>
      </c>
      <c r="L294" s="45"/>
      <c r="M294" s="235" t="s">
        <v>1</v>
      </c>
      <c r="N294" s="236" t="s">
        <v>38</v>
      </c>
      <c r="O294" s="92"/>
      <c r="P294" s="237">
        <f>O294*H294</f>
        <v>0</v>
      </c>
      <c r="Q294" s="237">
        <v>0.11046</v>
      </c>
      <c r="R294" s="237">
        <f>Q294*H294</f>
        <v>0.048602400000000004</v>
      </c>
      <c r="S294" s="237">
        <v>0</v>
      </c>
      <c r="T294" s="238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39" t="s">
        <v>172</v>
      </c>
      <c r="AT294" s="239" t="s">
        <v>167</v>
      </c>
      <c r="AU294" s="239" t="s">
        <v>83</v>
      </c>
      <c r="AY294" s="18" t="s">
        <v>165</v>
      </c>
      <c r="BE294" s="240">
        <f>IF(N294="základní",J294,0)</f>
        <v>0</v>
      </c>
      <c r="BF294" s="240">
        <f>IF(N294="snížená",J294,0)</f>
        <v>0</v>
      </c>
      <c r="BG294" s="240">
        <f>IF(N294="zákl. přenesená",J294,0)</f>
        <v>0</v>
      </c>
      <c r="BH294" s="240">
        <f>IF(N294="sníž. přenesená",J294,0)</f>
        <v>0</v>
      </c>
      <c r="BI294" s="240">
        <f>IF(N294="nulová",J294,0)</f>
        <v>0</v>
      </c>
      <c r="BJ294" s="18" t="s">
        <v>81</v>
      </c>
      <c r="BK294" s="240">
        <f>ROUND(I294*H294,2)</f>
        <v>0</v>
      </c>
      <c r="BL294" s="18" t="s">
        <v>172</v>
      </c>
      <c r="BM294" s="239" t="s">
        <v>382</v>
      </c>
    </row>
    <row r="295" s="14" customFormat="1">
      <c r="A295" s="14"/>
      <c r="B295" s="252"/>
      <c r="C295" s="253"/>
      <c r="D295" s="243" t="s">
        <v>174</v>
      </c>
      <c r="E295" s="254" t="s">
        <v>1</v>
      </c>
      <c r="F295" s="255" t="s">
        <v>383</v>
      </c>
      <c r="G295" s="253"/>
      <c r="H295" s="256">
        <v>0.44</v>
      </c>
      <c r="I295" s="257"/>
      <c r="J295" s="253"/>
      <c r="K295" s="253"/>
      <c r="L295" s="258"/>
      <c r="M295" s="259"/>
      <c r="N295" s="260"/>
      <c r="O295" s="260"/>
      <c r="P295" s="260"/>
      <c r="Q295" s="260"/>
      <c r="R295" s="260"/>
      <c r="S295" s="260"/>
      <c r="T295" s="261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62" t="s">
        <v>174</v>
      </c>
      <c r="AU295" s="262" t="s">
        <v>83</v>
      </c>
      <c r="AV295" s="14" t="s">
        <v>83</v>
      </c>
      <c r="AW295" s="14" t="s">
        <v>30</v>
      </c>
      <c r="AX295" s="14" t="s">
        <v>81</v>
      </c>
      <c r="AY295" s="262" t="s">
        <v>165</v>
      </c>
    </row>
    <row r="296" s="12" customFormat="1" ht="22.8" customHeight="1">
      <c r="A296" s="12"/>
      <c r="B296" s="212"/>
      <c r="C296" s="213"/>
      <c r="D296" s="214" t="s">
        <v>72</v>
      </c>
      <c r="E296" s="226" t="s">
        <v>197</v>
      </c>
      <c r="F296" s="226" t="s">
        <v>384</v>
      </c>
      <c r="G296" s="213"/>
      <c r="H296" s="213"/>
      <c r="I296" s="216"/>
      <c r="J296" s="227">
        <f>BK296</f>
        <v>0</v>
      </c>
      <c r="K296" s="213"/>
      <c r="L296" s="218"/>
      <c r="M296" s="219"/>
      <c r="N296" s="220"/>
      <c r="O296" s="220"/>
      <c r="P296" s="221">
        <f>SUM(P297:P392)</f>
        <v>0</v>
      </c>
      <c r="Q296" s="220"/>
      <c r="R296" s="221">
        <f>SUM(R297:R392)</f>
        <v>35.12559873</v>
      </c>
      <c r="S296" s="220"/>
      <c r="T296" s="222">
        <f>SUM(T297:T392)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223" t="s">
        <v>81</v>
      </c>
      <c r="AT296" s="224" t="s">
        <v>72</v>
      </c>
      <c r="AU296" s="224" t="s">
        <v>81</v>
      </c>
      <c r="AY296" s="223" t="s">
        <v>165</v>
      </c>
      <c r="BK296" s="225">
        <f>SUM(BK297:BK392)</f>
        <v>0</v>
      </c>
    </row>
    <row r="297" s="2" customFormat="1" ht="16.5" customHeight="1">
      <c r="A297" s="39"/>
      <c r="B297" s="40"/>
      <c r="C297" s="228" t="s">
        <v>385</v>
      </c>
      <c r="D297" s="228" t="s">
        <v>167</v>
      </c>
      <c r="E297" s="229" t="s">
        <v>386</v>
      </c>
      <c r="F297" s="230" t="s">
        <v>387</v>
      </c>
      <c r="G297" s="231" t="s">
        <v>266</v>
      </c>
      <c r="H297" s="232">
        <v>165.41999999999999</v>
      </c>
      <c r="I297" s="233"/>
      <c r="J297" s="234">
        <f>ROUND(I297*H297,2)</f>
        <v>0</v>
      </c>
      <c r="K297" s="230" t="s">
        <v>171</v>
      </c>
      <c r="L297" s="45"/>
      <c r="M297" s="235" t="s">
        <v>1</v>
      </c>
      <c r="N297" s="236" t="s">
        <v>38</v>
      </c>
      <c r="O297" s="92"/>
      <c r="P297" s="237">
        <f>O297*H297</f>
        <v>0</v>
      </c>
      <c r="Q297" s="237">
        <v>0.0030000000000000001</v>
      </c>
      <c r="R297" s="237">
        <f>Q297*H297</f>
        <v>0.49625999999999998</v>
      </c>
      <c r="S297" s="237">
        <v>0</v>
      </c>
      <c r="T297" s="238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9" t="s">
        <v>172</v>
      </c>
      <c r="AT297" s="239" t="s">
        <v>167</v>
      </c>
      <c r="AU297" s="239" t="s">
        <v>83</v>
      </c>
      <c r="AY297" s="18" t="s">
        <v>165</v>
      </c>
      <c r="BE297" s="240">
        <f>IF(N297="základní",J297,0)</f>
        <v>0</v>
      </c>
      <c r="BF297" s="240">
        <f>IF(N297="snížená",J297,0)</f>
        <v>0</v>
      </c>
      <c r="BG297" s="240">
        <f>IF(N297="zákl. přenesená",J297,0)</f>
        <v>0</v>
      </c>
      <c r="BH297" s="240">
        <f>IF(N297="sníž. přenesená",J297,0)</f>
        <v>0</v>
      </c>
      <c r="BI297" s="240">
        <f>IF(N297="nulová",J297,0)</f>
        <v>0</v>
      </c>
      <c r="BJ297" s="18" t="s">
        <v>81</v>
      </c>
      <c r="BK297" s="240">
        <f>ROUND(I297*H297,2)</f>
        <v>0</v>
      </c>
      <c r="BL297" s="18" t="s">
        <v>172</v>
      </c>
      <c r="BM297" s="239" t="s">
        <v>388</v>
      </c>
    </row>
    <row r="298" s="13" customFormat="1">
      <c r="A298" s="13"/>
      <c r="B298" s="241"/>
      <c r="C298" s="242"/>
      <c r="D298" s="243" t="s">
        <v>174</v>
      </c>
      <c r="E298" s="244" t="s">
        <v>1</v>
      </c>
      <c r="F298" s="245" t="s">
        <v>389</v>
      </c>
      <c r="G298" s="242"/>
      <c r="H298" s="244" t="s">
        <v>1</v>
      </c>
      <c r="I298" s="246"/>
      <c r="J298" s="242"/>
      <c r="K298" s="242"/>
      <c r="L298" s="247"/>
      <c r="M298" s="248"/>
      <c r="N298" s="249"/>
      <c r="O298" s="249"/>
      <c r="P298" s="249"/>
      <c r="Q298" s="249"/>
      <c r="R298" s="249"/>
      <c r="S298" s="249"/>
      <c r="T298" s="250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51" t="s">
        <v>174</v>
      </c>
      <c r="AU298" s="251" t="s">
        <v>83</v>
      </c>
      <c r="AV298" s="13" t="s">
        <v>81</v>
      </c>
      <c r="AW298" s="13" t="s">
        <v>30</v>
      </c>
      <c r="AX298" s="13" t="s">
        <v>73</v>
      </c>
      <c r="AY298" s="251" t="s">
        <v>165</v>
      </c>
    </row>
    <row r="299" s="13" customFormat="1">
      <c r="A299" s="13"/>
      <c r="B299" s="241"/>
      <c r="C299" s="242"/>
      <c r="D299" s="243" t="s">
        <v>174</v>
      </c>
      <c r="E299" s="244" t="s">
        <v>1</v>
      </c>
      <c r="F299" s="245" t="s">
        <v>390</v>
      </c>
      <c r="G299" s="242"/>
      <c r="H299" s="244" t="s">
        <v>1</v>
      </c>
      <c r="I299" s="246"/>
      <c r="J299" s="242"/>
      <c r="K299" s="242"/>
      <c r="L299" s="247"/>
      <c r="M299" s="248"/>
      <c r="N299" s="249"/>
      <c r="O299" s="249"/>
      <c r="P299" s="249"/>
      <c r="Q299" s="249"/>
      <c r="R299" s="249"/>
      <c r="S299" s="249"/>
      <c r="T299" s="250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51" t="s">
        <v>174</v>
      </c>
      <c r="AU299" s="251" t="s">
        <v>83</v>
      </c>
      <c r="AV299" s="13" t="s">
        <v>81</v>
      </c>
      <c r="AW299" s="13" t="s">
        <v>30</v>
      </c>
      <c r="AX299" s="13" t="s">
        <v>73</v>
      </c>
      <c r="AY299" s="251" t="s">
        <v>165</v>
      </c>
    </row>
    <row r="300" s="13" customFormat="1">
      <c r="A300" s="13"/>
      <c r="B300" s="241"/>
      <c r="C300" s="242"/>
      <c r="D300" s="243" t="s">
        <v>174</v>
      </c>
      <c r="E300" s="244" t="s">
        <v>1</v>
      </c>
      <c r="F300" s="245" t="s">
        <v>391</v>
      </c>
      <c r="G300" s="242"/>
      <c r="H300" s="244" t="s">
        <v>1</v>
      </c>
      <c r="I300" s="246"/>
      <c r="J300" s="242"/>
      <c r="K300" s="242"/>
      <c r="L300" s="247"/>
      <c r="M300" s="248"/>
      <c r="N300" s="249"/>
      <c r="O300" s="249"/>
      <c r="P300" s="249"/>
      <c r="Q300" s="249"/>
      <c r="R300" s="249"/>
      <c r="S300" s="249"/>
      <c r="T300" s="25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51" t="s">
        <v>174</v>
      </c>
      <c r="AU300" s="251" t="s">
        <v>83</v>
      </c>
      <c r="AV300" s="13" t="s">
        <v>81</v>
      </c>
      <c r="AW300" s="13" t="s">
        <v>30</v>
      </c>
      <c r="AX300" s="13" t="s">
        <v>73</v>
      </c>
      <c r="AY300" s="251" t="s">
        <v>165</v>
      </c>
    </row>
    <row r="301" s="14" customFormat="1">
      <c r="A301" s="14"/>
      <c r="B301" s="252"/>
      <c r="C301" s="253"/>
      <c r="D301" s="243" t="s">
        <v>174</v>
      </c>
      <c r="E301" s="254" t="s">
        <v>1</v>
      </c>
      <c r="F301" s="255" t="s">
        <v>392</v>
      </c>
      <c r="G301" s="253"/>
      <c r="H301" s="256">
        <v>165.41999999999999</v>
      </c>
      <c r="I301" s="257"/>
      <c r="J301" s="253"/>
      <c r="K301" s="253"/>
      <c r="L301" s="258"/>
      <c r="M301" s="259"/>
      <c r="N301" s="260"/>
      <c r="O301" s="260"/>
      <c r="P301" s="260"/>
      <c r="Q301" s="260"/>
      <c r="R301" s="260"/>
      <c r="S301" s="260"/>
      <c r="T301" s="261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62" t="s">
        <v>174</v>
      </c>
      <c r="AU301" s="262" t="s">
        <v>83</v>
      </c>
      <c r="AV301" s="14" t="s">
        <v>83</v>
      </c>
      <c r="AW301" s="14" t="s">
        <v>30</v>
      </c>
      <c r="AX301" s="14" t="s">
        <v>73</v>
      </c>
      <c r="AY301" s="262" t="s">
        <v>165</v>
      </c>
    </row>
    <row r="302" s="15" customFormat="1">
      <c r="A302" s="15"/>
      <c r="B302" s="263"/>
      <c r="C302" s="264"/>
      <c r="D302" s="243" t="s">
        <v>174</v>
      </c>
      <c r="E302" s="265" t="s">
        <v>1</v>
      </c>
      <c r="F302" s="266" t="s">
        <v>180</v>
      </c>
      <c r="G302" s="264"/>
      <c r="H302" s="267">
        <v>165.41999999999999</v>
      </c>
      <c r="I302" s="268"/>
      <c r="J302" s="264"/>
      <c r="K302" s="264"/>
      <c r="L302" s="269"/>
      <c r="M302" s="270"/>
      <c r="N302" s="271"/>
      <c r="O302" s="271"/>
      <c r="P302" s="271"/>
      <c r="Q302" s="271"/>
      <c r="R302" s="271"/>
      <c r="S302" s="271"/>
      <c r="T302" s="272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73" t="s">
        <v>174</v>
      </c>
      <c r="AU302" s="273" t="s">
        <v>83</v>
      </c>
      <c r="AV302" s="15" t="s">
        <v>172</v>
      </c>
      <c r="AW302" s="15" t="s">
        <v>30</v>
      </c>
      <c r="AX302" s="15" t="s">
        <v>81</v>
      </c>
      <c r="AY302" s="273" t="s">
        <v>165</v>
      </c>
    </row>
    <row r="303" s="2" customFormat="1" ht="16.5" customHeight="1">
      <c r="A303" s="39"/>
      <c r="B303" s="40"/>
      <c r="C303" s="228" t="s">
        <v>393</v>
      </c>
      <c r="D303" s="228" t="s">
        <v>167</v>
      </c>
      <c r="E303" s="229" t="s">
        <v>394</v>
      </c>
      <c r="F303" s="230" t="s">
        <v>395</v>
      </c>
      <c r="G303" s="231" t="s">
        <v>266</v>
      </c>
      <c r="H303" s="232">
        <v>165.41999999999999</v>
      </c>
      <c r="I303" s="233"/>
      <c r="J303" s="234">
        <f>ROUND(I303*H303,2)</f>
        <v>0</v>
      </c>
      <c r="K303" s="230" t="s">
        <v>171</v>
      </c>
      <c r="L303" s="45"/>
      <c r="M303" s="235" t="s">
        <v>1</v>
      </c>
      <c r="N303" s="236" t="s">
        <v>38</v>
      </c>
      <c r="O303" s="92"/>
      <c r="P303" s="237">
        <f>O303*H303</f>
        <v>0</v>
      </c>
      <c r="Q303" s="237">
        <v>0.0051000000000000004</v>
      </c>
      <c r="R303" s="237">
        <f>Q303*H303</f>
        <v>0.843642</v>
      </c>
      <c r="S303" s="237">
        <v>0</v>
      </c>
      <c r="T303" s="238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9" t="s">
        <v>172</v>
      </c>
      <c r="AT303" s="239" t="s">
        <v>167</v>
      </c>
      <c r="AU303" s="239" t="s">
        <v>83</v>
      </c>
      <c r="AY303" s="18" t="s">
        <v>165</v>
      </c>
      <c r="BE303" s="240">
        <f>IF(N303="základní",J303,0)</f>
        <v>0</v>
      </c>
      <c r="BF303" s="240">
        <f>IF(N303="snížená",J303,0)</f>
        <v>0</v>
      </c>
      <c r="BG303" s="240">
        <f>IF(N303="zákl. přenesená",J303,0)</f>
        <v>0</v>
      </c>
      <c r="BH303" s="240">
        <f>IF(N303="sníž. přenesená",J303,0)</f>
        <v>0</v>
      </c>
      <c r="BI303" s="240">
        <f>IF(N303="nulová",J303,0)</f>
        <v>0</v>
      </c>
      <c r="BJ303" s="18" t="s">
        <v>81</v>
      </c>
      <c r="BK303" s="240">
        <f>ROUND(I303*H303,2)</f>
        <v>0</v>
      </c>
      <c r="BL303" s="18" t="s">
        <v>172</v>
      </c>
      <c r="BM303" s="239" t="s">
        <v>396</v>
      </c>
    </row>
    <row r="304" s="13" customFormat="1">
      <c r="A304" s="13"/>
      <c r="B304" s="241"/>
      <c r="C304" s="242"/>
      <c r="D304" s="243" t="s">
        <v>174</v>
      </c>
      <c r="E304" s="244" t="s">
        <v>1</v>
      </c>
      <c r="F304" s="245" t="s">
        <v>389</v>
      </c>
      <c r="G304" s="242"/>
      <c r="H304" s="244" t="s">
        <v>1</v>
      </c>
      <c r="I304" s="246"/>
      <c r="J304" s="242"/>
      <c r="K304" s="242"/>
      <c r="L304" s="247"/>
      <c r="M304" s="248"/>
      <c r="N304" s="249"/>
      <c r="O304" s="249"/>
      <c r="P304" s="249"/>
      <c r="Q304" s="249"/>
      <c r="R304" s="249"/>
      <c r="S304" s="249"/>
      <c r="T304" s="25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51" t="s">
        <v>174</v>
      </c>
      <c r="AU304" s="251" t="s">
        <v>83</v>
      </c>
      <c r="AV304" s="13" t="s">
        <v>81</v>
      </c>
      <c r="AW304" s="13" t="s">
        <v>30</v>
      </c>
      <c r="AX304" s="13" t="s">
        <v>73</v>
      </c>
      <c r="AY304" s="251" t="s">
        <v>165</v>
      </c>
    </row>
    <row r="305" s="13" customFormat="1">
      <c r="A305" s="13"/>
      <c r="B305" s="241"/>
      <c r="C305" s="242"/>
      <c r="D305" s="243" t="s">
        <v>174</v>
      </c>
      <c r="E305" s="244" t="s">
        <v>1</v>
      </c>
      <c r="F305" s="245" t="s">
        <v>390</v>
      </c>
      <c r="G305" s="242"/>
      <c r="H305" s="244" t="s">
        <v>1</v>
      </c>
      <c r="I305" s="246"/>
      <c r="J305" s="242"/>
      <c r="K305" s="242"/>
      <c r="L305" s="247"/>
      <c r="M305" s="248"/>
      <c r="N305" s="249"/>
      <c r="O305" s="249"/>
      <c r="P305" s="249"/>
      <c r="Q305" s="249"/>
      <c r="R305" s="249"/>
      <c r="S305" s="249"/>
      <c r="T305" s="25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51" t="s">
        <v>174</v>
      </c>
      <c r="AU305" s="251" t="s">
        <v>83</v>
      </c>
      <c r="AV305" s="13" t="s">
        <v>81</v>
      </c>
      <c r="AW305" s="13" t="s">
        <v>30</v>
      </c>
      <c r="AX305" s="13" t="s">
        <v>73</v>
      </c>
      <c r="AY305" s="251" t="s">
        <v>165</v>
      </c>
    </row>
    <row r="306" s="13" customFormat="1">
      <c r="A306" s="13"/>
      <c r="B306" s="241"/>
      <c r="C306" s="242"/>
      <c r="D306" s="243" t="s">
        <v>174</v>
      </c>
      <c r="E306" s="244" t="s">
        <v>1</v>
      </c>
      <c r="F306" s="245" t="s">
        <v>391</v>
      </c>
      <c r="G306" s="242"/>
      <c r="H306" s="244" t="s">
        <v>1</v>
      </c>
      <c r="I306" s="246"/>
      <c r="J306" s="242"/>
      <c r="K306" s="242"/>
      <c r="L306" s="247"/>
      <c r="M306" s="248"/>
      <c r="N306" s="249"/>
      <c r="O306" s="249"/>
      <c r="P306" s="249"/>
      <c r="Q306" s="249"/>
      <c r="R306" s="249"/>
      <c r="S306" s="249"/>
      <c r="T306" s="250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51" t="s">
        <v>174</v>
      </c>
      <c r="AU306" s="251" t="s">
        <v>83</v>
      </c>
      <c r="AV306" s="13" t="s">
        <v>81</v>
      </c>
      <c r="AW306" s="13" t="s">
        <v>30</v>
      </c>
      <c r="AX306" s="13" t="s">
        <v>73</v>
      </c>
      <c r="AY306" s="251" t="s">
        <v>165</v>
      </c>
    </row>
    <row r="307" s="14" customFormat="1">
      <c r="A307" s="14"/>
      <c r="B307" s="252"/>
      <c r="C307" s="253"/>
      <c r="D307" s="243" t="s">
        <v>174</v>
      </c>
      <c r="E307" s="254" t="s">
        <v>1</v>
      </c>
      <c r="F307" s="255" t="s">
        <v>392</v>
      </c>
      <c r="G307" s="253"/>
      <c r="H307" s="256">
        <v>165.41999999999999</v>
      </c>
      <c r="I307" s="257"/>
      <c r="J307" s="253"/>
      <c r="K307" s="253"/>
      <c r="L307" s="258"/>
      <c r="M307" s="259"/>
      <c r="N307" s="260"/>
      <c r="O307" s="260"/>
      <c r="P307" s="260"/>
      <c r="Q307" s="260"/>
      <c r="R307" s="260"/>
      <c r="S307" s="260"/>
      <c r="T307" s="261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62" t="s">
        <v>174</v>
      </c>
      <c r="AU307" s="262" t="s">
        <v>83</v>
      </c>
      <c r="AV307" s="14" t="s">
        <v>83</v>
      </c>
      <c r="AW307" s="14" t="s">
        <v>30</v>
      </c>
      <c r="AX307" s="14" t="s">
        <v>73</v>
      </c>
      <c r="AY307" s="262" t="s">
        <v>165</v>
      </c>
    </row>
    <row r="308" s="15" customFormat="1">
      <c r="A308" s="15"/>
      <c r="B308" s="263"/>
      <c r="C308" s="264"/>
      <c r="D308" s="243" t="s">
        <v>174</v>
      </c>
      <c r="E308" s="265" t="s">
        <v>1</v>
      </c>
      <c r="F308" s="266" t="s">
        <v>180</v>
      </c>
      <c r="G308" s="264"/>
      <c r="H308" s="267">
        <v>165.41999999999999</v>
      </c>
      <c r="I308" s="268"/>
      <c r="J308" s="264"/>
      <c r="K308" s="264"/>
      <c r="L308" s="269"/>
      <c r="M308" s="270"/>
      <c r="N308" s="271"/>
      <c r="O308" s="271"/>
      <c r="P308" s="271"/>
      <c r="Q308" s="271"/>
      <c r="R308" s="271"/>
      <c r="S308" s="271"/>
      <c r="T308" s="272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73" t="s">
        <v>174</v>
      </c>
      <c r="AU308" s="273" t="s">
        <v>83</v>
      </c>
      <c r="AV308" s="15" t="s">
        <v>172</v>
      </c>
      <c r="AW308" s="15" t="s">
        <v>30</v>
      </c>
      <c r="AX308" s="15" t="s">
        <v>81</v>
      </c>
      <c r="AY308" s="273" t="s">
        <v>165</v>
      </c>
    </row>
    <row r="309" s="2" customFormat="1">
      <c r="A309" s="39"/>
      <c r="B309" s="40"/>
      <c r="C309" s="228" t="s">
        <v>397</v>
      </c>
      <c r="D309" s="228" t="s">
        <v>167</v>
      </c>
      <c r="E309" s="229" t="s">
        <v>398</v>
      </c>
      <c r="F309" s="230" t="s">
        <v>399</v>
      </c>
      <c r="G309" s="231" t="s">
        <v>266</v>
      </c>
      <c r="H309" s="232">
        <v>129.58600000000001</v>
      </c>
      <c r="I309" s="233"/>
      <c r="J309" s="234">
        <f>ROUND(I309*H309,2)</f>
        <v>0</v>
      </c>
      <c r="K309" s="230" t="s">
        <v>1</v>
      </c>
      <c r="L309" s="45"/>
      <c r="M309" s="235" t="s">
        <v>1</v>
      </c>
      <c r="N309" s="236" t="s">
        <v>38</v>
      </c>
      <c r="O309" s="92"/>
      <c r="P309" s="237">
        <f>O309*H309</f>
        <v>0</v>
      </c>
      <c r="Q309" s="237">
        <v>0.0043800000000000002</v>
      </c>
      <c r="R309" s="237">
        <f>Q309*H309</f>
        <v>0.56758668000000012</v>
      </c>
      <c r="S309" s="237">
        <v>0</v>
      </c>
      <c r="T309" s="238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9" t="s">
        <v>172</v>
      </c>
      <c r="AT309" s="239" t="s">
        <v>167</v>
      </c>
      <c r="AU309" s="239" t="s">
        <v>83</v>
      </c>
      <c r="AY309" s="18" t="s">
        <v>165</v>
      </c>
      <c r="BE309" s="240">
        <f>IF(N309="základní",J309,0)</f>
        <v>0</v>
      </c>
      <c r="BF309" s="240">
        <f>IF(N309="snížená",J309,0)</f>
        <v>0</v>
      </c>
      <c r="BG309" s="240">
        <f>IF(N309="zákl. přenesená",J309,0)</f>
        <v>0</v>
      </c>
      <c r="BH309" s="240">
        <f>IF(N309="sníž. přenesená",J309,0)</f>
        <v>0</v>
      </c>
      <c r="BI309" s="240">
        <f>IF(N309="nulová",J309,0)</f>
        <v>0</v>
      </c>
      <c r="BJ309" s="18" t="s">
        <v>81</v>
      </c>
      <c r="BK309" s="240">
        <f>ROUND(I309*H309,2)</f>
        <v>0</v>
      </c>
      <c r="BL309" s="18" t="s">
        <v>172</v>
      </c>
      <c r="BM309" s="239" t="s">
        <v>400</v>
      </c>
    </row>
    <row r="310" s="13" customFormat="1">
      <c r="A310" s="13"/>
      <c r="B310" s="241"/>
      <c r="C310" s="242"/>
      <c r="D310" s="243" t="s">
        <v>174</v>
      </c>
      <c r="E310" s="244" t="s">
        <v>1</v>
      </c>
      <c r="F310" s="245" t="s">
        <v>401</v>
      </c>
      <c r="G310" s="242"/>
      <c r="H310" s="244" t="s">
        <v>1</v>
      </c>
      <c r="I310" s="246"/>
      <c r="J310" s="242"/>
      <c r="K310" s="242"/>
      <c r="L310" s="247"/>
      <c r="M310" s="248"/>
      <c r="N310" s="249"/>
      <c r="O310" s="249"/>
      <c r="P310" s="249"/>
      <c r="Q310" s="249"/>
      <c r="R310" s="249"/>
      <c r="S310" s="249"/>
      <c r="T310" s="25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51" t="s">
        <v>174</v>
      </c>
      <c r="AU310" s="251" t="s">
        <v>83</v>
      </c>
      <c r="AV310" s="13" t="s">
        <v>81</v>
      </c>
      <c r="AW310" s="13" t="s">
        <v>30</v>
      </c>
      <c r="AX310" s="13" t="s">
        <v>73</v>
      </c>
      <c r="AY310" s="251" t="s">
        <v>165</v>
      </c>
    </row>
    <row r="311" s="14" customFormat="1">
      <c r="A311" s="14"/>
      <c r="B311" s="252"/>
      <c r="C311" s="253"/>
      <c r="D311" s="243" t="s">
        <v>174</v>
      </c>
      <c r="E311" s="254" t="s">
        <v>1</v>
      </c>
      <c r="F311" s="255" t="s">
        <v>402</v>
      </c>
      <c r="G311" s="253"/>
      <c r="H311" s="256">
        <v>129.58600000000001</v>
      </c>
      <c r="I311" s="257"/>
      <c r="J311" s="253"/>
      <c r="K311" s="253"/>
      <c r="L311" s="258"/>
      <c r="M311" s="259"/>
      <c r="N311" s="260"/>
      <c r="O311" s="260"/>
      <c r="P311" s="260"/>
      <c r="Q311" s="260"/>
      <c r="R311" s="260"/>
      <c r="S311" s="260"/>
      <c r="T311" s="261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62" t="s">
        <v>174</v>
      </c>
      <c r="AU311" s="262" t="s">
        <v>83</v>
      </c>
      <c r="AV311" s="14" t="s">
        <v>83</v>
      </c>
      <c r="AW311" s="14" t="s">
        <v>30</v>
      </c>
      <c r="AX311" s="14" t="s">
        <v>81</v>
      </c>
      <c r="AY311" s="262" t="s">
        <v>165</v>
      </c>
    </row>
    <row r="312" s="2" customFormat="1" ht="16.5" customHeight="1">
      <c r="A312" s="39"/>
      <c r="B312" s="40"/>
      <c r="C312" s="228" t="s">
        <v>403</v>
      </c>
      <c r="D312" s="228" t="s">
        <v>167</v>
      </c>
      <c r="E312" s="229" t="s">
        <v>404</v>
      </c>
      <c r="F312" s="230" t="s">
        <v>405</v>
      </c>
      <c r="G312" s="231" t="s">
        <v>266</v>
      </c>
      <c r="H312" s="232">
        <v>325.29300000000001</v>
      </c>
      <c r="I312" s="233"/>
      <c r="J312" s="234">
        <f>ROUND(I312*H312,2)</f>
        <v>0</v>
      </c>
      <c r="K312" s="230" t="s">
        <v>171</v>
      </c>
      <c r="L312" s="45"/>
      <c r="M312" s="235" t="s">
        <v>1</v>
      </c>
      <c r="N312" s="236" t="s">
        <v>38</v>
      </c>
      <c r="O312" s="92"/>
      <c r="P312" s="237">
        <f>O312*H312</f>
        <v>0</v>
      </c>
      <c r="Q312" s="237">
        <v>0.0030000000000000001</v>
      </c>
      <c r="R312" s="237">
        <f>Q312*H312</f>
        <v>0.97587900000000005</v>
      </c>
      <c r="S312" s="237">
        <v>0</v>
      </c>
      <c r="T312" s="238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9" t="s">
        <v>172</v>
      </c>
      <c r="AT312" s="239" t="s">
        <v>167</v>
      </c>
      <c r="AU312" s="239" t="s">
        <v>83</v>
      </c>
      <c r="AY312" s="18" t="s">
        <v>165</v>
      </c>
      <c r="BE312" s="240">
        <f>IF(N312="základní",J312,0)</f>
        <v>0</v>
      </c>
      <c r="BF312" s="240">
        <f>IF(N312="snížená",J312,0)</f>
        <v>0</v>
      </c>
      <c r="BG312" s="240">
        <f>IF(N312="zákl. přenesená",J312,0)</f>
        <v>0</v>
      </c>
      <c r="BH312" s="240">
        <f>IF(N312="sníž. přenesená",J312,0)</f>
        <v>0</v>
      </c>
      <c r="BI312" s="240">
        <f>IF(N312="nulová",J312,0)</f>
        <v>0</v>
      </c>
      <c r="BJ312" s="18" t="s">
        <v>81</v>
      </c>
      <c r="BK312" s="240">
        <f>ROUND(I312*H312,2)</f>
        <v>0</v>
      </c>
      <c r="BL312" s="18" t="s">
        <v>172</v>
      </c>
      <c r="BM312" s="239" t="s">
        <v>406</v>
      </c>
    </row>
    <row r="313" s="13" customFormat="1">
      <c r="A313" s="13"/>
      <c r="B313" s="241"/>
      <c r="C313" s="242"/>
      <c r="D313" s="243" t="s">
        <v>174</v>
      </c>
      <c r="E313" s="244" t="s">
        <v>1</v>
      </c>
      <c r="F313" s="245" t="s">
        <v>407</v>
      </c>
      <c r="G313" s="242"/>
      <c r="H313" s="244" t="s">
        <v>1</v>
      </c>
      <c r="I313" s="246"/>
      <c r="J313" s="242"/>
      <c r="K313" s="242"/>
      <c r="L313" s="247"/>
      <c r="M313" s="248"/>
      <c r="N313" s="249"/>
      <c r="O313" s="249"/>
      <c r="P313" s="249"/>
      <c r="Q313" s="249"/>
      <c r="R313" s="249"/>
      <c r="S313" s="249"/>
      <c r="T313" s="250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51" t="s">
        <v>174</v>
      </c>
      <c r="AU313" s="251" t="s">
        <v>83</v>
      </c>
      <c r="AV313" s="13" t="s">
        <v>81</v>
      </c>
      <c r="AW313" s="13" t="s">
        <v>30</v>
      </c>
      <c r="AX313" s="13" t="s">
        <v>73</v>
      </c>
      <c r="AY313" s="251" t="s">
        <v>165</v>
      </c>
    </row>
    <row r="314" s="14" customFormat="1">
      <c r="A314" s="14"/>
      <c r="B314" s="252"/>
      <c r="C314" s="253"/>
      <c r="D314" s="243" t="s">
        <v>174</v>
      </c>
      <c r="E314" s="254" t="s">
        <v>1</v>
      </c>
      <c r="F314" s="255" t="s">
        <v>408</v>
      </c>
      <c r="G314" s="253"/>
      <c r="H314" s="256">
        <v>325.29300000000001</v>
      </c>
      <c r="I314" s="257"/>
      <c r="J314" s="253"/>
      <c r="K314" s="253"/>
      <c r="L314" s="258"/>
      <c r="M314" s="259"/>
      <c r="N314" s="260"/>
      <c r="O314" s="260"/>
      <c r="P314" s="260"/>
      <c r="Q314" s="260"/>
      <c r="R314" s="260"/>
      <c r="S314" s="260"/>
      <c r="T314" s="261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62" t="s">
        <v>174</v>
      </c>
      <c r="AU314" s="262" t="s">
        <v>83</v>
      </c>
      <c r="AV314" s="14" t="s">
        <v>83</v>
      </c>
      <c r="AW314" s="14" t="s">
        <v>30</v>
      </c>
      <c r="AX314" s="14" t="s">
        <v>73</v>
      </c>
      <c r="AY314" s="262" t="s">
        <v>165</v>
      </c>
    </row>
    <row r="315" s="15" customFormat="1">
      <c r="A315" s="15"/>
      <c r="B315" s="263"/>
      <c r="C315" s="264"/>
      <c r="D315" s="243" t="s">
        <v>174</v>
      </c>
      <c r="E315" s="265" t="s">
        <v>1</v>
      </c>
      <c r="F315" s="266" t="s">
        <v>180</v>
      </c>
      <c r="G315" s="264"/>
      <c r="H315" s="267">
        <v>325.29300000000001</v>
      </c>
      <c r="I315" s="268"/>
      <c r="J315" s="264"/>
      <c r="K315" s="264"/>
      <c r="L315" s="269"/>
      <c r="M315" s="270"/>
      <c r="N315" s="271"/>
      <c r="O315" s="271"/>
      <c r="P315" s="271"/>
      <c r="Q315" s="271"/>
      <c r="R315" s="271"/>
      <c r="S315" s="271"/>
      <c r="T315" s="272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73" t="s">
        <v>174</v>
      </c>
      <c r="AU315" s="273" t="s">
        <v>83</v>
      </c>
      <c r="AV315" s="15" t="s">
        <v>172</v>
      </c>
      <c r="AW315" s="15" t="s">
        <v>30</v>
      </c>
      <c r="AX315" s="15" t="s">
        <v>81</v>
      </c>
      <c r="AY315" s="273" t="s">
        <v>165</v>
      </c>
    </row>
    <row r="316" s="2" customFormat="1" ht="16.5" customHeight="1">
      <c r="A316" s="39"/>
      <c r="B316" s="40"/>
      <c r="C316" s="228" t="s">
        <v>409</v>
      </c>
      <c r="D316" s="228" t="s">
        <v>167</v>
      </c>
      <c r="E316" s="229" t="s">
        <v>410</v>
      </c>
      <c r="F316" s="230" t="s">
        <v>411</v>
      </c>
      <c r="G316" s="231" t="s">
        <v>266</v>
      </c>
      <c r="H316" s="232">
        <v>71.369</v>
      </c>
      <c r="I316" s="233"/>
      <c r="J316" s="234">
        <f>ROUND(I316*H316,2)</f>
        <v>0</v>
      </c>
      <c r="K316" s="230" t="s">
        <v>171</v>
      </c>
      <c r="L316" s="45"/>
      <c r="M316" s="235" t="s">
        <v>1</v>
      </c>
      <c r="N316" s="236" t="s">
        <v>38</v>
      </c>
      <c r="O316" s="92"/>
      <c r="P316" s="237">
        <f>O316*H316</f>
        <v>0</v>
      </c>
      <c r="Q316" s="237">
        <v>0.015400000000000001</v>
      </c>
      <c r="R316" s="237">
        <f>Q316*H316</f>
        <v>1.0990826</v>
      </c>
      <c r="S316" s="237">
        <v>0</v>
      </c>
      <c r="T316" s="238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39" t="s">
        <v>172</v>
      </c>
      <c r="AT316" s="239" t="s">
        <v>167</v>
      </c>
      <c r="AU316" s="239" t="s">
        <v>83</v>
      </c>
      <c r="AY316" s="18" t="s">
        <v>165</v>
      </c>
      <c r="BE316" s="240">
        <f>IF(N316="základní",J316,0)</f>
        <v>0</v>
      </c>
      <c r="BF316" s="240">
        <f>IF(N316="snížená",J316,0)</f>
        <v>0</v>
      </c>
      <c r="BG316" s="240">
        <f>IF(N316="zákl. přenesená",J316,0)</f>
        <v>0</v>
      </c>
      <c r="BH316" s="240">
        <f>IF(N316="sníž. přenesená",J316,0)</f>
        <v>0</v>
      </c>
      <c r="BI316" s="240">
        <f>IF(N316="nulová",J316,0)</f>
        <v>0</v>
      </c>
      <c r="BJ316" s="18" t="s">
        <v>81</v>
      </c>
      <c r="BK316" s="240">
        <f>ROUND(I316*H316,2)</f>
        <v>0</v>
      </c>
      <c r="BL316" s="18" t="s">
        <v>172</v>
      </c>
      <c r="BM316" s="239" t="s">
        <v>412</v>
      </c>
    </row>
    <row r="317" s="13" customFormat="1">
      <c r="A317" s="13"/>
      <c r="B317" s="241"/>
      <c r="C317" s="242"/>
      <c r="D317" s="243" t="s">
        <v>174</v>
      </c>
      <c r="E317" s="244" t="s">
        <v>1</v>
      </c>
      <c r="F317" s="245" t="s">
        <v>413</v>
      </c>
      <c r="G317" s="242"/>
      <c r="H317" s="244" t="s">
        <v>1</v>
      </c>
      <c r="I317" s="246"/>
      <c r="J317" s="242"/>
      <c r="K317" s="242"/>
      <c r="L317" s="247"/>
      <c r="M317" s="248"/>
      <c r="N317" s="249"/>
      <c r="O317" s="249"/>
      <c r="P317" s="249"/>
      <c r="Q317" s="249"/>
      <c r="R317" s="249"/>
      <c r="S317" s="249"/>
      <c r="T317" s="250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51" t="s">
        <v>174</v>
      </c>
      <c r="AU317" s="251" t="s">
        <v>83</v>
      </c>
      <c r="AV317" s="13" t="s">
        <v>81</v>
      </c>
      <c r="AW317" s="13" t="s">
        <v>30</v>
      </c>
      <c r="AX317" s="13" t="s">
        <v>73</v>
      </c>
      <c r="AY317" s="251" t="s">
        <v>165</v>
      </c>
    </row>
    <row r="318" s="13" customFormat="1">
      <c r="A318" s="13"/>
      <c r="B318" s="241"/>
      <c r="C318" s="242"/>
      <c r="D318" s="243" t="s">
        <v>174</v>
      </c>
      <c r="E318" s="244" t="s">
        <v>1</v>
      </c>
      <c r="F318" s="245" t="s">
        <v>216</v>
      </c>
      <c r="G318" s="242"/>
      <c r="H318" s="244" t="s">
        <v>1</v>
      </c>
      <c r="I318" s="246"/>
      <c r="J318" s="242"/>
      <c r="K318" s="242"/>
      <c r="L318" s="247"/>
      <c r="M318" s="248"/>
      <c r="N318" s="249"/>
      <c r="O318" s="249"/>
      <c r="P318" s="249"/>
      <c r="Q318" s="249"/>
      <c r="R318" s="249"/>
      <c r="S318" s="249"/>
      <c r="T318" s="25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51" t="s">
        <v>174</v>
      </c>
      <c r="AU318" s="251" t="s">
        <v>83</v>
      </c>
      <c r="AV318" s="13" t="s">
        <v>81</v>
      </c>
      <c r="AW318" s="13" t="s">
        <v>30</v>
      </c>
      <c r="AX318" s="13" t="s">
        <v>73</v>
      </c>
      <c r="AY318" s="251" t="s">
        <v>165</v>
      </c>
    </row>
    <row r="319" s="14" customFormat="1">
      <c r="A319" s="14"/>
      <c r="B319" s="252"/>
      <c r="C319" s="253"/>
      <c r="D319" s="243" t="s">
        <v>174</v>
      </c>
      <c r="E319" s="254" t="s">
        <v>1</v>
      </c>
      <c r="F319" s="255" t="s">
        <v>414</v>
      </c>
      <c r="G319" s="253"/>
      <c r="H319" s="256">
        <v>5.29</v>
      </c>
      <c r="I319" s="257"/>
      <c r="J319" s="253"/>
      <c r="K319" s="253"/>
      <c r="L319" s="258"/>
      <c r="M319" s="259"/>
      <c r="N319" s="260"/>
      <c r="O319" s="260"/>
      <c r="P319" s="260"/>
      <c r="Q319" s="260"/>
      <c r="R319" s="260"/>
      <c r="S319" s="260"/>
      <c r="T319" s="261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62" t="s">
        <v>174</v>
      </c>
      <c r="AU319" s="262" t="s">
        <v>83</v>
      </c>
      <c r="AV319" s="14" t="s">
        <v>83</v>
      </c>
      <c r="AW319" s="14" t="s">
        <v>30</v>
      </c>
      <c r="AX319" s="14" t="s">
        <v>73</v>
      </c>
      <c r="AY319" s="262" t="s">
        <v>165</v>
      </c>
    </row>
    <row r="320" s="14" customFormat="1">
      <c r="A320" s="14"/>
      <c r="B320" s="252"/>
      <c r="C320" s="253"/>
      <c r="D320" s="243" t="s">
        <v>174</v>
      </c>
      <c r="E320" s="254" t="s">
        <v>1</v>
      </c>
      <c r="F320" s="255" t="s">
        <v>415</v>
      </c>
      <c r="G320" s="253"/>
      <c r="H320" s="256">
        <v>3.3919999999999999</v>
      </c>
      <c r="I320" s="257"/>
      <c r="J320" s="253"/>
      <c r="K320" s="253"/>
      <c r="L320" s="258"/>
      <c r="M320" s="259"/>
      <c r="N320" s="260"/>
      <c r="O320" s="260"/>
      <c r="P320" s="260"/>
      <c r="Q320" s="260"/>
      <c r="R320" s="260"/>
      <c r="S320" s="260"/>
      <c r="T320" s="261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62" t="s">
        <v>174</v>
      </c>
      <c r="AU320" s="262" t="s">
        <v>83</v>
      </c>
      <c r="AV320" s="14" t="s">
        <v>83</v>
      </c>
      <c r="AW320" s="14" t="s">
        <v>30</v>
      </c>
      <c r="AX320" s="14" t="s">
        <v>73</v>
      </c>
      <c r="AY320" s="262" t="s">
        <v>165</v>
      </c>
    </row>
    <row r="321" s="14" customFormat="1">
      <c r="A321" s="14"/>
      <c r="B321" s="252"/>
      <c r="C321" s="253"/>
      <c r="D321" s="243" t="s">
        <v>174</v>
      </c>
      <c r="E321" s="254" t="s">
        <v>1</v>
      </c>
      <c r="F321" s="255" t="s">
        <v>416</v>
      </c>
      <c r="G321" s="253"/>
      <c r="H321" s="256">
        <v>1.696</v>
      </c>
      <c r="I321" s="257"/>
      <c r="J321" s="253"/>
      <c r="K321" s="253"/>
      <c r="L321" s="258"/>
      <c r="M321" s="259"/>
      <c r="N321" s="260"/>
      <c r="O321" s="260"/>
      <c r="P321" s="260"/>
      <c r="Q321" s="260"/>
      <c r="R321" s="260"/>
      <c r="S321" s="260"/>
      <c r="T321" s="261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62" t="s">
        <v>174</v>
      </c>
      <c r="AU321" s="262" t="s">
        <v>83</v>
      </c>
      <c r="AV321" s="14" t="s">
        <v>83</v>
      </c>
      <c r="AW321" s="14" t="s">
        <v>30</v>
      </c>
      <c r="AX321" s="14" t="s">
        <v>73</v>
      </c>
      <c r="AY321" s="262" t="s">
        <v>165</v>
      </c>
    </row>
    <row r="322" s="14" customFormat="1">
      <c r="A322" s="14"/>
      <c r="B322" s="252"/>
      <c r="C322" s="253"/>
      <c r="D322" s="243" t="s">
        <v>174</v>
      </c>
      <c r="E322" s="254" t="s">
        <v>1</v>
      </c>
      <c r="F322" s="255" t="s">
        <v>417</v>
      </c>
      <c r="G322" s="253"/>
      <c r="H322" s="256">
        <v>8.9039999999999999</v>
      </c>
      <c r="I322" s="257"/>
      <c r="J322" s="253"/>
      <c r="K322" s="253"/>
      <c r="L322" s="258"/>
      <c r="M322" s="259"/>
      <c r="N322" s="260"/>
      <c r="O322" s="260"/>
      <c r="P322" s="260"/>
      <c r="Q322" s="260"/>
      <c r="R322" s="260"/>
      <c r="S322" s="260"/>
      <c r="T322" s="261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62" t="s">
        <v>174</v>
      </c>
      <c r="AU322" s="262" t="s">
        <v>83</v>
      </c>
      <c r="AV322" s="14" t="s">
        <v>83</v>
      </c>
      <c r="AW322" s="14" t="s">
        <v>30</v>
      </c>
      <c r="AX322" s="14" t="s">
        <v>73</v>
      </c>
      <c r="AY322" s="262" t="s">
        <v>165</v>
      </c>
    </row>
    <row r="323" s="14" customFormat="1">
      <c r="A323" s="14"/>
      <c r="B323" s="252"/>
      <c r="C323" s="253"/>
      <c r="D323" s="243" t="s">
        <v>174</v>
      </c>
      <c r="E323" s="254" t="s">
        <v>1</v>
      </c>
      <c r="F323" s="255" t="s">
        <v>418</v>
      </c>
      <c r="G323" s="253"/>
      <c r="H323" s="256">
        <v>5.2389999999999999</v>
      </c>
      <c r="I323" s="257"/>
      <c r="J323" s="253"/>
      <c r="K323" s="253"/>
      <c r="L323" s="258"/>
      <c r="M323" s="259"/>
      <c r="N323" s="260"/>
      <c r="O323" s="260"/>
      <c r="P323" s="260"/>
      <c r="Q323" s="260"/>
      <c r="R323" s="260"/>
      <c r="S323" s="260"/>
      <c r="T323" s="261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62" t="s">
        <v>174</v>
      </c>
      <c r="AU323" s="262" t="s">
        <v>83</v>
      </c>
      <c r="AV323" s="14" t="s">
        <v>83</v>
      </c>
      <c r="AW323" s="14" t="s">
        <v>30</v>
      </c>
      <c r="AX323" s="14" t="s">
        <v>73</v>
      </c>
      <c r="AY323" s="262" t="s">
        <v>165</v>
      </c>
    </row>
    <row r="324" s="14" customFormat="1">
      <c r="A324" s="14"/>
      <c r="B324" s="252"/>
      <c r="C324" s="253"/>
      <c r="D324" s="243" t="s">
        <v>174</v>
      </c>
      <c r="E324" s="254" t="s">
        <v>1</v>
      </c>
      <c r="F324" s="255" t="s">
        <v>419</v>
      </c>
      <c r="G324" s="253"/>
      <c r="H324" s="256">
        <v>17.98</v>
      </c>
      <c r="I324" s="257"/>
      <c r="J324" s="253"/>
      <c r="K324" s="253"/>
      <c r="L324" s="258"/>
      <c r="M324" s="259"/>
      <c r="N324" s="260"/>
      <c r="O324" s="260"/>
      <c r="P324" s="260"/>
      <c r="Q324" s="260"/>
      <c r="R324" s="260"/>
      <c r="S324" s="260"/>
      <c r="T324" s="261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62" t="s">
        <v>174</v>
      </c>
      <c r="AU324" s="262" t="s">
        <v>83</v>
      </c>
      <c r="AV324" s="14" t="s">
        <v>83</v>
      </c>
      <c r="AW324" s="14" t="s">
        <v>30</v>
      </c>
      <c r="AX324" s="14" t="s">
        <v>73</v>
      </c>
      <c r="AY324" s="262" t="s">
        <v>165</v>
      </c>
    </row>
    <row r="325" s="14" customFormat="1">
      <c r="A325" s="14"/>
      <c r="B325" s="252"/>
      <c r="C325" s="253"/>
      <c r="D325" s="243" t="s">
        <v>174</v>
      </c>
      <c r="E325" s="254" t="s">
        <v>1</v>
      </c>
      <c r="F325" s="255" t="s">
        <v>420</v>
      </c>
      <c r="G325" s="253"/>
      <c r="H325" s="256">
        <v>10.292</v>
      </c>
      <c r="I325" s="257"/>
      <c r="J325" s="253"/>
      <c r="K325" s="253"/>
      <c r="L325" s="258"/>
      <c r="M325" s="259"/>
      <c r="N325" s="260"/>
      <c r="O325" s="260"/>
      <c r="P325" s="260"/>
      <c r="Q325" s="260"/>
      <c r="R325" s="260"/>
      <c r="S325" s="260"/>
      <c r="T325" s="261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62" t="s">
        <v>174</v>
      </c>
      <c r="AU325" s="262" t="s">
        <v>83</v>
      </c>
      <c r="AV325" s="14" t="s">
        <v>83</v>
      </c>
      <c r="AW325" s="14" t="s">
        <v>30</v>
      </c>
      <c r="AX325" s="14" t="s">
        <v>73</v>
      </c>
      <c r="AY325" s="262" t="s">
        <v>165</v>
      </c>
    </row>
    <row r="326" s="14" customFormat="1">
      <c r="A326" s="14"/>
      <c r="B326" s="252"/>
      <c r="C326" s="253"/>
      <c r="D326" s="243" t="s">
        <v>174</v>
      </c>
      <c r="E326" s="254" t="s">
        <v>1</v>
      </c>
      <c r="F326" s="255" t="s">
        <v>421</v>
      </c>
      <c r="G326" s="253"/>
      <c r="H326" s="256">
        <v>3.6400000000000001</v>
      </c>
      <c r="I326" s="257"/>
      <c r="J326" s="253"/>
      <c r="K326" s="253"/>
      <c r="L326" s="258"/>
      <c r="M326" s="259"/>
      <c r="N326" s="260"/>
      <c r="O326" s="260"/>
      <c r="P326" s="260"/>
      <c r="Q326" s="260"/>
      <c r="R326" s="260"/>
      <c r="S326" s="260"/>
      <c r="T326" s="261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62" t="s">
        <v>174</v>
      </c>
      <c r="AU326" s="262" t="s">
        <v>83</v>
      </c>
      <c r="AV326" s="14" t="s">
        <v>83</v>
      </c>
      <c r="AW326" s="14" t="s">
        <v>30</v>
      </c>
      <c r="AX326" s="14" t="s">
        <v>73</v>
      </c>
      <c r="AY326" s="262" t="s">
        <v>165</v>
      </c>
    </row>
    <row r="327" s="14" customFormat="1">
      <c r="A327" s="14"/>
      <c r="B327" s="252"/>
      <c r="C327" s="253"/>
      <c r="D327" s="243" t="s">
        <v>174</v>
      </c>
      <c r="E327" s="254" t="s">
        <v>1</v>
      </c>
      <c r="F327" s="255" t="s">
        <v>422</v>
      </c>
      <c r="G327" s="253"/>
      <c r="H327" s="256">
        <v>3.956</v>
      </c>
      <c r="I327" s="257"/>
      <c r="J327" s="253"/>
      <c r="K327" s="253"/>
      <c r="L327" s="258"/>
      <c r="M327" s="259"/>
      <c r="N327" s="260"/>
      <c r="O327" s="260"/>
      <c r="P327" s="260"/>
      <c r="Q327" s="260"/>
      <c r="R327" s="260"/>
      <c r="S327" s="260"/>
      <c r="T327" s="261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62" t="s">
        <v>174</v>
      </c>
      <c r="AU327" s="262" t="s">
        <v>83</v>
      </c>
      <c r="AV327" s="14" t="s">
        <v>83</v>
      </c>
      <c r="AW327" s="14" t="s">
        <v>30</v>
      </c>
      <c r="AX327" s="14" t="s">
        <v>73</v>
      </c>
      <c r="AY327" s="262" t="s">
        <v>165</v>
      </c>
    </row>
    <row r="328" s="14" customFormat="1">
      <c r="A328" s="14"/>
      <c r="B328" s="252"/>
      <c r="C328" s="253"/>
      <c r="D328" s="243" t="s">
        <v>174</v>
      </c>
      <c r="E328" s="254" t="s">
        <v>1</v>
      </c>
      <c r="F328" s="255" t="s">
        <v>423</v>
      </c>
      <c r="G328" s="253"/>
      <c r="H328" s="256">
        <v>7.3799999999999999</v>
      </c>
      <c r="I328" s="257"/>
      <c r="J328" s="253"/>
      <c r="K328" s="253"/>
      <c r="L328" s="258"/>
      <c r="M328" s="259"/>
      <c r="N328" s="260"/>
      <c r="O328" s="260"/>
      <c r="P328" s="260"/>
      <c r="Q328" s="260"/>
      <c r="R328" s="260"/>
      <c r="S328" s="260"/>
      <c r="T328" s="261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62" t="s">
        <v>174</v>
      </c>
      <c r="AU328" s="262" t="s">
        <v>83</v>
      </c>
      <c r="AV328" s="14" t="s">
        <v>83</v>
      </c>
      <c r="AW328" s="14" t="s">
        <v>30</v>
      </c>
      <c r="AX328" s="14" t="s">
        <v>73</v>
      </c>
      <c r="AY328" s="262" t="s">
        <v>165</v>
      </c>
    </row>
    <row r="329" s="13" customFormat="1">
      <c r="A329" s="13"/>
      <c r="B329" s="241"/>
      <c r="C329" s="242"/>
      <c r="D329" s="243" t="s">
        <v>174</v>
      </c>
      <c r="E329" s="244" t="s">
        <v>1</v>
      </c>
      <c r="F329" s="245" t="s">
        <v>424</v>
      </c>
      <c r="G329" s="242"/>
      <c r="H329" s="244" t="s">
        <v>1</v>
      </c>
      <c r="I329" s="246"/>
      <c r="J329" s="242"/>
      <c r="K329" s="242"/>
      <c r="L329" s="247"/>
      <c r="M329" s="248"/>
      <c r="N329" s="249"/>
      <c r="O329" s="249"/>
      <c r="P329" s="249"/>
      <c r="Q329" s="249"/>
      <c r="R329" s="249"/>
      <c r="S329" s="249"/>
      <c r="T329" s="250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51" t="s">
        <v>174</v>
      </c>
      <c r="AU329" s="251" t="s">
        <v>83</v>
      </c>
      <c r="AV329" s="13" t="s">
        <v>81</v>
      </c>
      <c r="AW329" s="13" t="s">
        <v>30</v>
      </c>
      <c r="AX329" s="13" t="s">
        <v>73</v>
      </c>
      <c r="AY329" s="251" t="s">
        <v>165</v>
      </c>
    </row>
    <row r="330" s="14" customFormat="1">
      <c r="A330" s="14"/>
      <c r="B330" s="252"/>
      <c r="C330" s="253"/>
      <c r="D330" s="243" t="s">
        <v>174</v>
      </c>
      <c r="E330" s="254" t="s">
        <v>1</v>
      </c>
      <c r="F330" s="255" t="s">
        <v>425</v>
      </c>
      <c r="G330" s="253"/>
      <c r="H330" s="256">
        <v>3.6000000000000001</v>
      </c>
      <c r="I330" s="257"/>
      <c r="J330" s="253"/>
      <c r="K330" s="253"/>
      <c r="L330" s="258"/>
      <c r="M330" s="259"/>
      <c r="N330" s="260"/>
      <c r="O330" s="260"/>
      <c r="P330" s="260"/>
      <c r="Q330" s="260"/>
      <c r="R330" s="260"/>
      <c r="S330" s="260"/>
      <c r="T330" s="261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62" t="s">
        <v>174</v>
      </c>
      <c r="AU330" s="262" t="s">
        <v>83</v>
      </c>
      <c r="AV330" s="14" t="s">
        <v>83</v>
      </c>
      <c r="AW330" s="14" t="s">
        <v>30</v>
      </c>
      <c r="AX330" s="14" t="s">
        <v>73</v>
      </c>
      <c r="AY330" s="262" t="s">
        <v>165</v>
      </c>
    </row>
    <row r="331" s="15" customFormat="1">
      <c r="A331" s="15"/>
      <c r="B331" s="263"/>
      <c r="C331" s="264"/>
      <c r="D331" s="243" t="s">
        <v>174</v>
      </c>
      <c r="E331" s="265" t="s">
        <v>1</v>
      </c>
      <c r="F331" s="266" t="s">
        <v>180</v>
      </c>
      <c r="G331" s="264"/>
      <c r="H331" s="267">
        <v>71.369</v>
      </c>
      <c r="I331" s="268"/>
      <c r="J331" s="264"/>
      <c r="K331" s="264"/>
      <c r="L331" s="269"/>
      <c r="M331" s="270"/>
      <c r="N331" s="271"/>
      <c r="O331" s="271"/>
      <c r="P331" s="271"/>
      <c r="Q331" s="271"/>
      <c r="R331" s="271"/>
      <c r="S331" s="271"/>
      <c r="T331" s="272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73" t="s">
        <v>174</v>
      </c>
      <c r="AU331" s="273" t="s">
        <v>83</v>
      </c>
      <c r="AV331" s="15" t="s">
        <v>172</v>
      </c>
      <c r="AW331" s="15" t="s">
        <v>30</v>
      </c>
      <c r="AX331" s="15" t="s">
        <v>81</v>
      </c>
      <c r="AY331" s="273" t="s">
        <v>165</v>
      </c>
    </row>
    <row r="332" s="2" customFormat="1" ht="16.5" customHeight="1">
      <c r="A332" s="39"/>
      <c r="B332" s="40"/>
      <c r="C332" s="228" t="s">
        <v>426</v>
      </c>
      <c r="D332" s="228" t="s">
        <v>167</v>
      </c>
      <c r="E332" s="229" t="s">
        <v>427</v>
      </c>
      <c r="F332" s="230" t="s">
        <v>428</v>
      </c>
      <c r="G332" s="231" t="s">
        <v>266</v>
      </c>
      <c r="H332" s="232">
        <v>144.69</v>
      </c>
      <c r="I332" s="233"/>
      <c r="J332" s="234">
        <f>ROUND(I332*H332,2)</f>
        <v>0</v>
      </c>
      <c r="K332" s="230" t="s">
        <v>171</v>
      </c>
      <c r="L332" s="45"/>
      <c r="M332" s="235" t="s">
        <v>1</v>
      </c>
      <c r="N332" s="236" t="s">
        <v>38</v>
      </c>
      <c r="O332" s="92"/>
      <c r="P332" s="237">
        <f>O332*H332</f>
        <v>0</v>
      </c>
      <c r="Q332" s="237">
        <v>0.018380000000000001</v>
      </c>
      <c r="R332" s="237">
        <f>Q332*H332</f>
        <v>2.6594022000000002</v>
      </c>
      <c r="S332" s="237">
        <v>0</v>
      </c>
      <c r="T332" s="238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39" t="s">
        <v>172</v>
      </c>
      <c r="AT332" s="239" t="s">
        <v>167</v>
      </c>
      <c r="AU332" s="239" t="s">
        <v>83</v>
      </c>
      <c r="AY332" s="18" t="s">
        <v>165</v>
      </c>
      <c r="BE332" s="240">
        <f>IF(N332="základní",J332,0)</f>
        <v>0</v>
      </c>
      <c r="BF332" s="240">
        <f>IF(N332="snížená",J332,0)</f>
        <v>0</v>
      </c>
      <c r="BG332" s="240">
        <f>IF(N332="zákl. přenesená",J332,0)</f>
        <v>0</v>
      </c>
      <c r="BH332" s="240">
        <f>IF(N332="sníž. přenesená",J332,0)</f>
        <v>0</v>
      </c>
      <c r="BI332" s="240">
        <f>IF(N332="nulová",J332,0)</f>
        <v>0</v>
      </c>
      <c r="BJ332" s="18" t="s">
        <v>81</v>
      </c>
      <c r="BK332" s="240">
        <f>ROUND(I332*H332,2)</f>
        <v>0</v>
      </c>
      <c r="BL332" s="18" t="s">
        <v>172</v>
      </c>
      <c r="BM332" s="239" t="s">
        <v>429</v>
      </c>
    </row>
    <row r="333" s="13" customFormat="1">
      <c r="A333" s="13"/>
      <c r="B333" s="241"/>
      <c r="C333" s="242"/>
      <c r="D333" s="243" t="s">
        <v>174</v>
      </c>
      <c r="E333" s="244" t="s">
        <v>1</v>
      </c>
      <c r="F333" s="245" t="s">
        <v>430</v>
      </c>
      <c r="G333" s="242"/>
      <c r="H333" s="244" t="s">
        <v>1</v>
      </c>
      <c r="I333" s="246"/>
      <c r="J333" s="242"/>
      <c r="K333" s="242"/>
      <c r="L333" s="247"/>
      <c r="M333" s="248"/>
      <c r="N333" s="249"/>
      <c r="O333" s="249"/>
      <c r="P333" s="249"/>
      <c r="Q333" s="249"/>
      <c r="R333" s="249"/>
      <c r="S333" s="249"/>
      <c r="T333" s="250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51" t="s">
        <v>174</v>
      </c>
      <c r="AU333" s="251" t="s">
        <v>83</v>
      </c>
      <c r="AV333" s="13" t="s">
        <v>81</v>
      </c>
      <c r="AW333" s="13" t="s">
        <v>30</v>
      </c>
      <c r="AX333" s="13" t="s">
        <v>73</v>
      </c>
      <c r="AY333" s="251" t="s">
        <v>165</v>
      </c>
    </row>
    <row r="334" s="14" customFormat="1">
      <c r="A334" s="14"/>
      <c r="B334" s="252"/>
      <c r="C334" s="253"/>
      <c r="D334" s="243" t="s">
        <v>174</v>
      </c>
      <c r="E334" s="254" t="s">
        <v>1</v>
      </c>
      <c r="F334" s="255" t="s">
        <v>431</v>
      </c>
      <c r="G334" s="253"/>
      <c r="H334" s="256">
        <v>144.69</v>
      </c>
      <c r="I334" s="257"/>
      <c r="J334" s="253"/>
      <c r="K334" s="253"/>
      <c r="L334" s="258"/>
      <c r="M334" s="259"/>
      <c r="N334" s="260"/>
      <c r="O334" s="260"/>
      <c r="P334" s="260"/>
      <c r="Q334" s="260"/>
      <c r="R334" s="260"/>
      <c r="S334" s="260"/>
      <c r="T334" s="261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62" t="s">
        <v>174</v>
      </c>
      <c r="AU334" s="262" t="s">
        <v>83</v>
      </c>
      <c r="AV334" s="14" t="s">
        <v>83</v>
      </c>
      <c r="AW334" s="14" t="s">
        <v>30</v>
      </c>
      <c r="AX334" s="14" t="s">
        <v>81</v>
      </c>
      <c r="AY334" s="262" t="s">
        <v>165</v>
      </c>
    </row>
    <row r="335" s="2" customFormat="1" ht="16.5" customHeight="1">
      <c r="A335" s="39"/>
      <c r="B335" s="40"/>
      <c r="C335" s="228" t="s">
        <v>432</v>
      </c>
      <c r="D335" s="228" t="s">
        <v>167</v>
      </c>
      <c r="E335" s="229" t="s">
        <v>433</v>
      </c>
      <c r="F335" s="230" t="s">
        <v>434</v>
      </c>
      <c r="G335" s="231" t="s">
        <v>230</v>
      </c>
      <c r="H335" s="232">
        <v>8</v>
      </c>
      <c r="I335" s="233"/>
      <c r="J335" s="234">
        <f>ROUND(I335*H335,2)</f>
        <v>0</v>
      </c>
      <c r="K335" s="230" t="s">
        <v>171</v>
      </c>
      <c r="L335" s="45"/>
      <c r="M335" s="235" t="s">
        <v>1</v>
      </c>
      <c r="N335" s="236" t="s">
        <v>38</v>
      </c>
      <c r="O335" s="92"/>
      <c r="P335" s="237">
        <f>O335*H335</f>
        <v>0</v>
      </c>
      <c r="Q335" s="237">
        <v>0.038899999999999997</v>
      </c>
      <c r="R335" s="237">
        <f>Q335*H335</f>
        <v>0.31119999999999998</v>
      </c>
      <c r="S335" s="237">
        <v>0</v>
      </c>
      <c r="T335" s="238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39" t="s">
        <v>172</v>
      </c>
      <c r="AT335" s="239" t="s">
        <v>167</v>
      </c>
      <c r="AU335" s="239" t="s">
        <v>83</v>
      </c>
      <c r="AY335" s="18" t="s">
        <v>165</v>
      </c>
      <c r="BE335" s="240">
        <f>IF(N335="základní",J335,0)</f>
        <v>0</v>
      </c>
      <c r="BF335" s="240">
        <f>IF(N335="snížená",J335,0)</f>
        <v>0</v>
      </c>
      <c r="BG335" s="240">
        <f>IF(N335="zákl. přenesená",J335,0)</f>
        <v>0</v>
      </c>
      <c r="BH335" s="240">
        <f>IF(N335="sníž. přenesená",J335,0)</f>
        <v>0</v>
      </c>
      <c r="BI335" s="240">
        <f>IF(N335="nulová",J335,0)</f>
        <v>0</v>
      </c>
      <c r="BJ335" s="18" t="s">
        <v>81</v>
      </c>
      <c r="BK335" s="240">
        <f>ROUND(I335*H335,2)</f>
        <v>0</v>
      </c>
      <c r="BL335" s="18" t="s">
        <v>172</v>
      </c>
      <c r="BM335" s="239" t="s">
        <v>435</v>
      </c>
    </row>
    <row r="336" s="13" customFormat="1">
      <c r="A336" s="13"/>
      <c r="B336" s="241"/>
      <c r="C336" s="242"/>
      <c r="D336" s="243" t="s">
        <v>174</v>
      </c>
      <c r="E336" s="244" t="s">
        <v>1</v>
      </c>
      <c r="F336" s="245" t="s">
        <v>436</v>
      </c>
      <c r="G336" s="242"/>
      <c r="H336" s="244" t="s">
        <v>1</v>
      </c>
      <c r="I336" s="246"/>
      <c r="J336" s="242"/>
      <c r="K336" s="242"/>
      <c r="L336" s="247"/>
      <c r="M336" s="248"/>
      <c r="N336" s="249"/>
      <c r="O336" s="249"/>
      <c r="P336" s="249"/>
      <c r="Q336" s="249"/>
      <c r="R336" s="249"/>
      <c r="S336" s="249"/>
      <c r="T336" s="250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51" t="s">
        <v>174</v>
      </c>
      <c r="AU336" s="251" t="s">
        <v>83</v>
      </c>
      <c r="AV336" s="13" t="s">
        <v>81</v>
      </c>
      <c r="AW336" s="13" t="s">
        <v>30</v>
      </c>
      <c r="AX336" s="13" t="s">
        <v>73</v>
      </c>
      <c r="AY336" s="251" t="s">
        <v>165</v>
      </c>
    </row>
    <row r="337" s="14" customFormat="1">
      <c r="A337" s="14"/>
      <c r="B337" s="252"/>
      <c r="C337" s="253"/>
      <c r="D337" s="243" t="s">
        <v>174</v>
      </c>
      <c r="E337" s="254" t="s">
        <v>1</v>
      </c>
      <c r="F337" s="255" t="s">
        <v>212</v>
      </c>
      <c r="G337" s="253"/>
      <c r="H337" s="256">
        <v>8</v>
      </c>
      <c r="I337" s="257"/>
      <c r="J337" s="253"/>
      <c r="K337" s="253"/>
      <c r="L337" s="258"/>
      <c r="M337" s="259"/>
      <c r="N337" s="260"/>
      <c r="O337" s="260"/>
      <c r="P337" s="260"/>
      <c r="Q337" s="260"/>
      <c r="R337" s="260"/>
      <c r="S337" s="260"/>
      <c r="T337" s="261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62" t="s">
        <v>174</v>
      </c>
      <c r="AU337" s="262" t="s">
        <v>83</v>
      </c>
      <c r="AV337" s="14" t="s">
        <v>83</v>
      </c>
      <c r="AW337" s="14" t="s">
        <v>30</v>
      </c>
      <c r="AX337" s="14" t="s">
        <v>81</v>
      </c>
      <c r="AY337" s="262" t="s">
        <v>165</v>
      </c>
    </row>
    <row r="338" s="2" customFormat="1" ht="16.5" customHeight="1">
      <c r="A338" s="39"/>
      <c r="B338" s="40"/>
      <c r="C338" s="228" t="s">
        <v>437</v>
      </c>
      <c r="D338" s="228" t="s">
        <v>167</v>
      </c>
      <c r="E338" s="229" t="s">
        <v>438</v>
      </c>
      <c r="F338" s="230" t="s">
        <v>439</v>
      </c>
      <c r="G338" s="231" t="s">
        <v>266</v>
      </c>
      <c r="H338" s="232">
        <v>650.58500000000004</v>
      </c>
      <c r="I338" s="233"/>
      <c r="J338" s="234">
        <f>ROUND(I338*H338,2)</f>
        <v>0</v>
      </c>
      <c r="K338" s="230" t="s">
        <v>171</v>
      </c>
      <c r="L338" s="45"/>
      <c r="M338" s="235" t="s">
        <v>1</v>
      </c>
      <c r="N338" s="236" t="s">
        <v>38</v>
      </c>
      <c r="O338" s="92"/>
      <c r="P338" s="237">
        <f>O338*H338</f>
        <v>0</v>
      </c>
      <c r="Q338" s="237">
        <v>0.0051999999999999998</v>
      </c>
      <c r="R338" s="237">
        <f>Q338*H338</f>
        <v>3.3830420000000001</v>
      </c>
      <c r="S338" s="237">
        <v>0</v>
      </c>
      <c r="T338" s="238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39" t="s">
        <v>172</v>
      </c>
      <c r="AT338" s="239" t="s">
        <v>167</v>
      </c>
      <c r="AU338" s="239" t="s">
        <v>83</v>
      </c>
      <c r="AY338" s="18" t="s">
        <v>165</v>
      </c>
      <c r="BE338" s="240">
        <f>IF(N338="základní",J338,0)</f>
        <v>0</v>
      </c>
      <c r="BF338" s="240">
        <f>IF(N338="snížená",J338,0)</f>
        <v>0</v>
      </c>
      <c r="BG338" s="240">
        <f>IF(N338="zákl. přenesená",J338,0)</f>
        <v>0</v>
      </c>
      <c r="BH338" s="240">
        <f>IF(N338="sníž. přenesená",J338,0)</f>
        <v>0</v>
      </c>
      <c r="BI338" s="240">
        <f>IF(N338="nulová",J338,0)</f>
        <v>0</v>
      </c>
      <c r="BJ338" s="18" t="s">
        <v>81</v>
      </c>
      <c r="BK338" s="240">
        <f>ROUND(I338*H338,2)</f>
        <v>0</v>
      </c>
      <c r="BL338" s="18" t="s">
        <v>172</v>
      </c>
      <c r="BM338" s="239" t="s">
        <v>440</v>
      </c>
    </row>
    <row r="339" s="13" customFormat="1">
      <c r="A339" s="13"/>
      <c r="B339" s="241"/>
      <c r="C339" s="242"/>
      <c r="D339" s="243" t="s">
        <v>174</v>
      </c>
      <c r="E339" s="244" t="s">
        <v>1</v>
      </c>
      <c r="F339" s="245" t="s">
        <v>441</v>
      </c>
      <c r="G339" s="242"/>
      <c r="H339" s="244" t="s">
        <v>1</v>
      </c>
      <c r="I339" s="246"/>
      <c r="J339" s="242"/>
      <c r="K339" s="242"/>
      <c r="L339" s="247"/>
      <c r="M339" s="248"/>
      <c r="N339" s="249"/>
      <c r="O339" s="249"/>
      <c r="P339" s="249"/>
      <c r="Q339" s="249"/>
      <c r="R339" s="249"/>
      <c r="S339" s="249"/>
      <c r="T339" s="25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51" t="s">
        <v>174</v>
      </c>
      <c r="AU339" s="251" t="s">
        <v>83</v>
      </c>
      <c r="AV339" s="13" t="s">
        <v>81</v>
      </c>
      <c r="AW339" s="13" t="s">
        <v>30</v>
      </c>
      <c r="AX339" s="13" t="s">
        <v>73</v>
      </c>
      <c r="AY339" s="251" t="s">
        <v>165</v>
      </c>
    </row>
    <row r="340" s="14" customFormat="1">
      <c r="A340" s="14"/>
      <c r="B340" s="252"/>
      <c r="C340" s="253"/>
      <c r="D340" s="243" t="s">
        <v>174</v>
      </c>
      <c r="E340" s="254" t="s">
        <v>1</v>
      </c>
      <c r="F340" s="255" t="s">
        <v>442</v>
      </c>
      <c r="G340" s="253"/>
      <c r="H340" s="256">
        <v>47.966000000000001</v>
      </c>
      <c r="I340" s="257"/>
      <c r="J340" s="253"/>
      <c r="K340" s="253"/>
      <c r="L340" s="258"/>
      <c r="M340" s="259"/>
      <c r="N340" s="260"/>
      <c r="O340" s="260"/>
      <c r="P340" s="260"/>
      <c r="Q340" s="260"/>
      <c r="R340" s="260"/>
      <c r="S340" s="260"/>
      <c r="T340" s="261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62" t="s">
        <v>174</v>
      </c>
      <c r="AU340" s="262" t="s">
        <v>83</v>
      </c>
      <c r="AV340" s="14" t="s">
        <v>83</v>
      </c>
      <c r="AW340" s="14" t="s">
        <v>30</v>
      </c>
      <c r="AX340" s="14" t="s">
        <v>73</v>
      </c>
      <c r="AY340" s="262" t="s">
        <v>165</v>
      </c>
    </row>
    <row r="341" s="14" customFormat="1">
      <c r="A341" s="14"/>
      <c r="B341" s="252"/>
      <c r="C341" s="253"/>
      <c r="D341" s="243" t="s">
        <v>174</v>
      </c>
      <c r="E341" s="254" t="s">
        <v>1</v>
      </c>
      <c r="F341" s="255" t="s">
        <v>443</v>
      </c>
      <c r="G341" s="253"/>
      <c r="H341" s="256">
        <v>8.9440000000000008</v>
      </c>
      <c r="I341" s="257"/>
      <c r="J341" s="253"/>
      <c r="K341" s="253"/>
      <c r="L341" s="258"/>
      <c r="M341" s="259"/>
      <c r="N341" s="260"/>
      <c r="O341" s="260"/>
      <c r="P341" s="260"/>
      <c r="Q341" s="260"/>
      <c r="R341" s="260"/>
      <c r="S341" s="260"/>
      <c r="T341" s="261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62" t="s">
        <v>174</v>
      </c>
      <c r="AU341" s="262" t="s">
        <v>83</v>
      </c>
      <c r="AV341" s="14" t="s">
        <v>83</v>
      </c>
      <c r="AW341" s="14" t="s">
        <v>30</v>
      </c>
      <c r="AX341" s="14" t="s">
        <v>73</v>
      </c>
      <c r="AY341" s="262" t="s">
        <v>165</v>
      </c>
    </row>
    <row r="342" s="14" customFormat="1">
      <c r="A342" s="14"/>
      <c r="B342" s="252"/>
      <c r="C342" s="253"/>
      <c r="D342" s="243" t="s">
        <v>174</v>
      </c>
      <c r="E342" s="254" t="s">
        <v>1</v>
      </c>
      <c r="F342" s="255" t="s">
        <v>444</v>
      </c>
      <c r="G342" s="253"/>
      <c r="H342" s="256">
        <v>111.8</v>
      </c>
      <c r="I342" s="257"/>
      <c r="J342" s="253"/>
      <c r="K342" s="253"/>
      <c r="L342" s="258"/>
      <c r="M342" s="259"/>
      <c r="N342" s="260"/>
      <c r="O342" s="260"/>
      <c r="P342" s="260"/>
      <c r="Q342" s="260"/>
      <c r="R342" s="260"/>
      <c r="S342" s="260"/>
      <c r="T342" s="261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62" t="s">
        <v>174</v>
      </c>
      <c r="AU342" s="262" t="s">
        <v>83</v>
      </c>
      <c r="AV342" s="14" t="s">
        <v>83</v>
      </c>
      <c r="AW342" s="14" t="s">
        <v>30</v>
      </c>
      <c r="AX342" s="14" t="s">
        <v>73</v>
      </c>
      <c r="AY342" s="262" t="s">
        <v>165</v>
      </c>
    </row>
    <row r="343" s="14" customFormat="1">
      <c r="A343" s="14"/>
      <c r="B343" s="252"/>
      <c r="C343" s="253"/>
      <c r="D343" s="243" t="s">
        <v>174</v>
      </c>
      <c r="E343" s="254" t="s">
        <v>1</v>
      </c>
      <c r="F343" s="255" t="s">
        <v>445</v>
      </c>
      <c r="G343" s="253"/>
      <c r="H343" s="256">
        <v>94.25</v>
      </c>
      <c r="I343" s="257"/>
      <c r="J343" s="253"/>
      <c r="K343" s="253"/>
      <c r="L343" s="258"/>
      <c r="M343" s="259"/>
      <c r="N343" s="260"/>
      <c r="O343" s="260"/>
      <c r="P343" s="260"/>
      <c r="Q343" s="260"/>
      <c r="R343" s="260"/>
      <c r="S343" s="260"/>
      <c r="T343" s="261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62" t="s">
        <v>174</v>
      </c>
      <c r="AU343" s="262" t="s">
        <v>83</v>
      </c>
      <c r="AV343" s="14" t="s">
        <v>83</v>
      </c>
      <c r="AW343" s="14" t="s">
        <v>30</v>
      </c>
      <c r="AX343" s="14" t="s">
        <v>73</v>
      </c>
      <c r="AY343" s="262" t="s">
        <v>165</v>
      </c>
    </row>
    <row r="344" s="14" customFormat="1">
      <c r="A344" s="14"/>
      <c r="B344" s="252"/>
      <c r="C344" s="253"/>
      <c r="D344" s="243" t="s">
        <v>174</v>
      </c>
      <c r="E344" s="254" t="s">
        <v>1</v>
      </c>
      <c r="F344" s="255" t="s">
        <v>446</v>
      </c>
      <c r="G344" s="253"/>
      <c r="H344" s="256">
        <v>87.186000000000007</v>
      </c>
      <c r="I344" s="257"/>
      <c r="J344" s="253"/>
      <c r="K344" s="253"/>
      <c r="L344" s="258"/>
      <c r="M344" s="259"/>
      <c r="N344" s="260"/>
      <c r="O344" s="260"/>
      <c r="P344" s="260"/>
      <c r="Q344" s="260"/>
      <c r="R344" s="260"/>
      <c r="S344" s="260"/>
      <c r="T344" s="261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62" t="s">
        <v>174</v>
      </c>
      <c r="AU344" s="262" t="s">
        <v>83</v>
      </c>
      <c r="AV344" s="14" t="s">
        <v>83</v>
      </c>
      <c r="AW344" s="14" t="s">
        <v>30</v>
      </c>
      <c r="AX344" s="14" t="s">
        <v>73</v>
      </c>
      <c r="AY344" s="262" t="s">
        <v>165</v>
      </c>
    </row>
    <row r="345" s="14" customFormat="1">
      <c r="A345" s="14"/>
      <c r="B345" s="252"/>
      <c r="C345" s="253"/>
      <c r="D345" s="243" t="s">
        <v>174</v>
      </c>
      <c r="E345" s="254" t="s">
        <v>1</v>
      </c>
      <c r="F345" s="255" t="s">
        <v>447</v>
      </c>
      <c r="G345" s="253"/>
      <c r="H345" s="256">
        <v>60.654000000000003</v>
      </c>
      <c r="I345" s="257"/>
      <c r="J345" s="253"/>
      <c r="K345" s="253"/>
      <c r="L345" s="258"/>
      <c r="M345" s="259"/>
      <c r="N345" s="260"/>
      <c r="O345" s="260"/>
      <c r="P345" s="260"/>
      <c r="Q345" s="260"/>
      <c r="R345" s="260"/>
      <c r="S345" s="260"/>
      <c r="T345" s="261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62" t="s">
        <v>174</v>
      </c>
      <c r="AU345" s="262" t="s">
        <v>83</v>
      </c>
      <c r="AV345" s="14" t="s">
        <v>83</v>
      </c>
      <c r="AW345" s="14" t="s">
        <v>30</v>
      </c>
      <c r="AX345" s="14" t="s">
        <v>73</v>
      </c>
      <c r="AY345" s="262" t="s">
        <v>165</v>
      </c>
    </row>
    <row r="346" s="14" customFormat="1">
      <c r="A346" s="14"/>
      <c r="B346" s="252"/>
      <c r="C346" s="253"/>
      <c r="D346" s="243" t="s">
        <v>174</v>
      </c>
      <c r="E346" s="254" t="s">
        <v>1</v>
      </c>
      <c r="F346" s="255" t="s">
        <v>448</v>
      </c>
      <c r="G346" s="253"/>
      <c r="H346" s="256">
        <v>10.15</v>
      </c>
      <c r="I346" s="257"/>
      <c r="J346" s="253"/>
      <c r="K346" s="253"/>
      <c r="L346" s="258"/>
      <c r="M346" s="259"/>
      <c r="N346" s="260"/>
      <c r="O346" s="260"/>
      <c r="P346" s="260"/>
      <c r="Q346" s="260"/>
      <c r="R346" s="260"/>
      <c r="S346" s="260"/>
      <c r="T346" s="261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62" t="s">
        <v>174</v>
      </c>
      <c r="AU346" s="262" t="s">
        <v>83</v>
      </c>
      <c r="AV346" s="14" t="s">
        <v>83</v>
      </c>
      <c r="AW346" s="14" t="s">
        <v>30</v>
      </c>
      <c r="AX346" s="14" t="s">
        <v>73</v>
      </c>
      <c r="AY346" s="262" t="s">
        <v>165</v>
      </c>
    </row>
    <row r="347" s="14" customFormat="1">
      <c r="A347" s="14"/>
      <c r="B347" s="252"/>
      <c r="C347" s="253"/>
      <c r="D347" s="243" t="s">
        <v>174</v>
      </c>
      <c r="E347" s="254" t="s">
        <v>1</v>
      </c>
      <c r="F347" s="255" t="s">
        <v>449</v>
      </c>
      <c r="G347" s="253"/>
      <c r="H347" s="256">
        <v>7.6849999999999996</v>
      </c>
      <c r="I347" s="257"/>
      <c r="J347" s="253"/>
      <c r="K347" s="253"/>
      <c r="L347" s="258"/>
      <c r="M347" s="259"/>
      <c r="N347" s="260"/>
      <c r="O347" s="260"/>
      <c r="P347" s="260"/>
      <c r="Q347" s="260"/>
      <c r="R347" s="260"/>
      <c r="S347" s="260"/>
      <c r="T347" s="261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62" t="s">
        <v>174</v>
      </c>
      <c r="AU347" s="262" t="s">
        <v>83</v>
      </c>
      <c r="AV347" s="14" t="s">
        <v>83</v>
      </c>
      <c r="AW347" s="14" t="s">
        <v>30</v>
      </c>
      <c r="AX347" s="14" t="s">
        <v>73</v>
      </c>
      <c r="AY347" s="262" t="s">
        <v>165</v>
      </c>
    </row>
    <row r="348" s="14" customFormat="1">
      <c r="A348" s="14"/>
      <c r="B348" s="252"/>
      <c r="C348" s="253"/>
      <c r="D348" s="243" t="s">
        <v>174</v>
      </c>
      <c r="E348" s="254" t="s">
        <v>1</v>
      </c>
      <c r="F348" s="255" t="s">
        <v>450</v>
      </c>
      <c r="G348" s="253"/>
      <c r="H348" s="256">
        <v>31.077000000000002</v>
      </c>
      <c r="I348" s="257"/>
      <c r="J348" s="253"/>
      <c r="K348" s="253"/>
      <c r="L348" s="258"/>
      <c r="M348" s="259"/>
      <c r="N348" s="260"/>
      <c r="O348" s="260"/>
      <c r="P348" s="260"/>
      <c r="Q348" s="260"/>
      <c r="R348" s="260"/>
      <c r="S348" s="260"/>
      <c r="T348" s="261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62" t="s">
        <v>174</v>
      </c>
      <c r="AU348" s="262" t="s">
        <v>83</v>
      </c>
      <c r="AV348" s="14" t="s">
        <v>83</v>
      </c>
      <c r="AW348" s="14" t="s">
        <v>30</v>
      </c>
      <c r="AX348" s="14" t="s">
        <v>73</v>
      </c>
      <c r="AY348" s="262" t="s">
        <v>165</v>
      </c>
    </row>
    <row r="349" s="14" customFormat="1">
      <c r="A349" s="14"/>
      <c r="B349" s="252"/>
      <c r="C349" s="253"/>
      <c r="D349" s="243" t="s">
        <v>174</v>
      </c>
      <c r="E349" s="254" t="s">
        <v>1</v>
      </c>
      <c r="F349" s="255" t="s">
        <v>451</v>
      </c>
      <c r="G349" s="253"/>
      <c r="H349" s="256">
        <v>6.5339999999999998</v>
      </c>
      <c r="I349" s="257"/>
      <c r="J349" s="253"/>
      <c r="K349" s="253"/>
      <c r="L349" s="258"/>
      <c r="M349" s="259"/>
      <c r="N349" s="260"/>
      <c r="O349" s="260"/>
      <c r="P349" s="260"/>
      <c r="Q349" s="260"/>
      <c r="R349" s="260"/>
      <c r="S349" s="260"/>
      <c r="T349" s="261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62" t="s">
        <v>174</v>
      </c>
      <c r="AU349" s="262" t="s">
        <v>83</v>
      </c>
      <c r="AV349" s="14" t="s">
        <v>83</v>
      </c>
      <c r="AW349" s="14" t="s">
        <v>30</v>
      </c>
      <c r="AX349" s="14" t="s">
        <v>73</v>
      </c>
      <c r="AY349" s="262" t="s">
        <v>165</v>
      </c>
    </row>
    <row r="350" s="14" customFormat="1">
      <c r="A350" s="14"/>
      <c r="B350" s="252"/>
      <c r="C350" s="253"/>
      <c r="D350" s="243" t="s">
        <v>174</v>
      </c>
      <c r="E350" s="254" t="s">
        <v>1</v>
      </c>
      <c r="F350" s="255" t="s">
        <v>452</v>
      </c>
      <c r="G350" s="253"/>
      <c r="H350" s="256">
        <v>6.21</v>
      </c>
      <c r="I350" s="257"/>
      <c r="J350" s="253"/>
      <c r="K350" s="253"/>
      <c r="L350" s="258"/>
      <c r="M350" s="259"/>
      <c r="N350" s="260"/>
      <c r="O350" s="260"/>
      <c r="P350" s="260"/>
      <c r="Q350" s="260"/>
      <c r="R350" s="260"/>
      <c r="S350" s="260"/>
      <c r="T350" s="261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62" t="s">
        <v>174</v>
      </c>
      <c r="AU350" s="262" t="s">
        <v>83</v>
      </c>
      <c r="AV350" s="14" t="s">
        <v>83</v>
      </c>
      <c r="AW350" s="14" t="s">
        <v>30</v>
      </c>
      <c r="AX350" s="14" t="s">
        <v>73</v>
      </c>
      <c r="AY350" s="262" t="s">
        <v>165</v>
      </c>
    </row>
    <row r="351" s="14" customFormat="1">
      <c r="A351" s="14"/>
      <c r="B351" s="252"/>
      <c r="C351" s="253"/>
      <c r="D351" s="243" t="s">
        <v>174</v>
      </c>
      <c r="E351" s="254" t="s">
        <v>1</v>
      </c>
      <c r="F351" s="255" t="s">
        <v>453</v>
      </c>
      <c r="G351" s="253"/>
      <c r="H351" s="256">
        <v>79.349999999999994</v>
      </c>
      <c r="I351" s="257"/>
      <c r="J351" s="253"/>
      <c r="K351" s="253"/>
      <c r="L351" s="258"/>
      <c r="M351" s="259"/>
      <c r="N351" s="260"/>
      <c r="O351" s="260"/>
      <c r="P351" s="260"/>
      <c r="Q351" s="260"/>
      <c r="R351" s="260"/>
      <c r="S351" s="260"/>
      <c r="T351" s="261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62" t="s">
        <v>174</v>
      </c>
      <c r="AU351" s="262" t="s">
        <v>83</v>
      </c>
      <c r="AV351" s="14" t="s">
        <v>83</v>
      </c>
      <c r="AW351" s="14" t="s">
        <v>30</v>
      </c>
      <c r="AX351" s="14" t="s">
        <v>73</v>
      </c>
      <c r="AY351" s="262" t="s">
        <v>165</v>
      </c>
    </row>
    <row r="352" s="13" customFormat="1">
      <c r="A352" s="13"/>
      <c r="B352" s="241"/>
      <c r="C352" s="242"/>
      <c r="D352" s="243" t="s">
        <v>174</v>
      </c>
      <c r="E352" s="244" t="s">
        <v>1</v>
      </c>
      <c r="F352" s="245" t="s">
        <v>454</v>
      </c>
      <c r="G352" s="242"/>
      <c r="H352" s="244" t="s">
        <v>1</v>
      </c>
      <c r="I352" s="246"/>
      <c r="J352" s="242"/>
      <c r="K352" s="242"/>
      <c r="L352" s="247"/>
      <c r="M352" s="248"/>
      <c r="N352" s="249"/>
      <c r="O352" s="249"/>
      <c r="P352" s="249"/>
      <c r="Q352" s="249"/>
      <c r="R352" s="249"/>
      <c r="S352" s="249"/>
      <c r="T352" s="250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51" t="s">
        <v>174</v>
      </c>
      <c r="AU352" s="251" t="s">
        <v>83</v>
      </c>
      <c r="AV352" s="13" t="s">
        <v>81</v>
      </c>
      <c r="AW352" s="13" t="s">
        <v>30</v>
      </c>
      <c r="AX352" s="13" t="s">
        <v>73</v>
      </c>
      <c r="AY352" s="251" t="s">
        <v>165</v>
      </c>
    </row>
    <row r="353" s="14" customFormat="1">
      <c r="A353" s="14"/>
      <c r="B353" s="252"/>
      <c r="C353" s="253"/>
      <c r="D353" s="243" t="s">
        <v>174</v>
      </c>
      <c r="E353" s="254" t="s">
        <v>1</v>
      </c>
      <c r="F353" s="255" t="s">
        <v>455</v>
      </c>
      <c r="G353" s="253"/>
      <c r="H353" s="256">
        <v>146.97200000000001</v>
      </c>
      <c r="I353" s="257"/>
      <c r="J353" s="253"/>
      <c r="K353" s="253"/>
      <c r="L353" s="258"/>
      <c r="M353" s="259"/>
      <c r="N353" s="260"/>
      <c r="O353" s="260"/>
      <c r="P353" s="260"/>
      <c r="Q353" s="260"/>
      <c r="R353" s="260"/>
      <c r="S353" s="260"/>
      <c r="T353" s="261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62" t="s">
        <v>174</v>
      </c>
      <c r="AU353" s="262" t="s">
        <v>83</v>
      </c>
      <c r="AV353" s="14" t="s">
        <v>83</v>
      </c>
      <c r="AW353" s="14" t="s">
        <v>30</v>
      </c>
      <c r="AX353" s="14" t="s">
        <v>73</v>
      </c>
      <c r="AY353" s="262" t="s">
        <v>165</v>
      </c>
    </row>
    <row r="354" s="14" customFormat="1">
      <c r="A354" s="14"/>
      <c r="B354" s="252"/>
      <c r="C354" s="253"/>
      <c r="D354" s="243" t="s">
        <v>174</v>
      </c>
      <c r="E354" s="254" t="s">
        <v>1</v>
      </c>
      <c r="F354" s="255" t="s">
        <v>456</v>
      </c>
      <c r="G354" s="253"/>
      <c r="H354" s="256">
        <v>66.616</v>
      </c>
      <c r="I354" s="257"/>
      <c r="J354" s="253"/>
      <c r="K354" s="253"/>
      <c r="L354" s="258"/>
      <c r="M354" s="259"/>
      <c r="N354" s="260"/>
      <c r="O354" s="260"/>
      <c r="P354" s="260"/>
      <c r="Q354" s="260"/>
      <c r="R354" s="260"/>
      <c r="S354" s="260"/>
      <c r="T354" s="261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62" t="s">
        <v>174</v>
      </c>
      <c r="AU354" s="262" t="s">
        <v>83</v>
      </c>
      <c r="AV354" s="14" t="s">
        <v>83</v>
      </c>
      <c r="AW354" s="14" t="s">
        <v>30</v>
      </c>
      <c r="AX354" s="14" t="s">
        <v>73</v>
      </c>
      <c r="AY354" s="262" t="s">
        <v>165</v>
      </c>
    </row>
    <row r="355" s="16" customFormat="1">
      <c r="A355" s="16"/>
      <c r="B355" s="284"/>
      <c r="C355" s="285"/>
      <c r="D355" s="243" t="s">
        <v>174</v>
      </c>
      <c r="E355" s="286" t="s">
        <v>1</v>
      </c>
      <c r="F355" s="287" t="s">
        <v>457</v>
      </c>
      <c r="G355" s="285"/>
      <c r="H355" s="288">
        <v>765.39400000000001</v>
      </c>
      <c r="I355" s="289"/>
      <c r="J355" s="285"/>
      <c r="K355" s="285"/>
      <c r="L355" s="290"/>
      <c r="M355" s="291"/>
      <c r="N355" s="292"/>
      <c r="O355" s="292"/>
      <c r="P355" s="292"/>
      <c r="Q355" s="292"/>
      <c r="R355" s="292"/>
      <c r="S355" s="292"/>
      <c r="T355" s="293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T355" s="294" t="s">
        <v>174</v>
      </c>
      <c r="AU355" s="294" t="s">
        <v>83</v>
      </c>
      <c r="AV355" s="16" t="s">
        <v>184</v>
      </c>
      <c r="AW355" s="16" t="s">
        <v>30</v>
      </c>
      <c r="AX355" s="16" t="s">
        <v>73</v>
      </c>
      <c r="AY355" s="294" t="s">
        <v>165</v>
      </c>
    </row>
    <row r="356" s="13" customFormat="1">
      <c r="A356" s="13"/>
      <c r="B356" s="241"/>
      <c r="C356" s="242"/>
      <c r="D356" s="243" t="s">
        <v>174</v>
      </c>
      <c r="E356" s="244" t="s">
        <v>1</v>
      </c>
      <c r="F356" s="245" t="s">
        <v>458</v>
      </c>
      <c r="G356" s="242"/>
      <c r="H356" s="244" t="s">
        <v>1</v>
      </c>
      <c r="I356" s="246"/>
      <c r="J356" s="242"/>
      <c r="K356" s="242"/>
      <c r="L356" s="247"/>
      <c r="M356" s="248"/>
      <c r="N356" s="249"/>
      <c r="O356" s="249"/>
      <c r="P356" s="249"/>
      <c r="Q356" s="249"/>
      <c r="R356" s="249"/>
      <c r="S356" s="249"/>
      <c r="T356" s="250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51" t="s">
        <v>174</v>
      </c>
      <c r="AU356" s="251" t="s">
        <v>83</v>
      </c>
      <c r="AV356" s="13" t="s">
        <v>81</v>
      </c>
      <c r="AW356" s="13" t="s">
        <v>30</v>
      </c>
      <c r="AX356" s="13" t="s">
        <v>73</v>
      </c>
      <c r="AY356" s="251" t="s">
        <v>165</v>
      </c>
    </row>
    <row r="357" s="14" customFormat="1">
      <c r="A357" s="14"/>
      <c r="B357" s="252"/>
      <c r="C357" s="253"/>
      <c r="D357" s="243" t="s">
        <v>174</v>
      </c>
      <c r="E357" s="254" t="s">
        <v>1</v>
      </c>
      <c r="F357" s="255" t="s">
        <v>459</v>
      </c>
      <c r="G357" s="253"/>
      <c r="H357" s="256">
        <v>-114.809</v>
      </c>
      <c r="I357" s="257"/>
      <c r="J357" s="253"/>
      <c r="K357" s="253"/>
      <c r="L357" s="258"/>
      <c r="M357" s="259"/>
      <c r="N357" s="260"/>
      <c r="O357" s="260"/>
      <c r="P357" s="260"/>
      <c r="Q357" s="260"/>
      <c r="R357" s="260"/>
      <c r="S357" s="260"/>
      <c r="T357" s="261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62" t="s">
        <v>174</v>
      </c>
      <c r="AU357" s="262" t="s">
        <v>83</v>
      </c>
      <c r="AV357" s="14" t="s">
        <v>83</v>
      </c>
      <c r="AW357" s="14" t="s">
        <v>30</v>
      </c>
      <c r="AX357" s="14" t="s">
        <v>73</v>
      </c>
      <c r="AY357" s="262" t="s">
        <v>165</v>
      </c>
    </row>
    <row r="358" s="15" customFormat="1">
      <c r="A358" s="15"/>
      <c r="B358" s="263"/>
      <c r="C358" s="264"/>
      <c r="D358" s="243" t="s">
        <v>174</v>
      </c>
      <c r="E358" s="265" t="s">
        <v>1</v>
      </c>
      <c r="F358" s="266" t="s">
        <v>180</v>
      </c>
      <c r="G358" s="264"/>
      <c r="H358" s="267">
        <v>650.58500000000004</v>
      </c>
      <c r="I358" s="268"/>
      <c r="J358" s="264"/>
      <c r="K358" s="264"/>
      <c r="L358" s="269"/>
      <c r="M358" s="270"/>
      <c r="N358" s="271"/>
      <c r="O358" s="271"/>
      <c r="P358" s="271"/>
      <c r="Q358" s="271"/>
      <c r="R358" s="271"/>
      <c r="S358" s="271"/>
      <c r="T358" s="272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T358" s="273" t="s">
        <v>174</v>
      </c>
      <c r="AU358" s="273" t="s">
        <v>83</v>
      </c>
      <c r="AV358" s="15" t="s">
        <v>172</v>
      </c>
      <c r="AW358" s="15" t="s">
        <v>30</v>
      </c>
      <c r="AX358" s="15" t="s">
        <v>81</v>
      </c>
      <c r="AY358" s="273" t="s">
        <v>165</v>
      </c>
    </row>
    <row r="359" s="2" customFormat="1" ht="16.5" customHeight="1">
      <c r="A359" s="39"/>
      <c r="B359" s="40"/>
      <c r="C359" s="228" t="s">
        <v>460</v>
      </c>
      <c r="D359" s="228" t="s">
        <v>167</v>
      </c>
      <c r="E359" s="229" t="s">
        <v>461</v>
      </c>
      <c r="F359" s="230" t="s">
        <v>462</v>
      </c>
      <c r="G359" s="231" t="s">
        <v>266</v>
      </c>
      <c r="H359" s="232">
        <v>10.076000000000001</v>
      </c>
      <c r="I359" s="233"/>
      <c r="J359" s="234">
        <f>ROUND(I359*H359,2)</f>
        <v>0</v>
      </c>
      <c r="K359" s="230" t="s">
        <v>171</v>
      </c>
      <c r="L359" s="45"/>
      <c r="M359" s="235" t="s">
        <v>1</v>
      </c>
      <c r="N359" s="236" t="s">
        <v>38</v>
      </c>
      <c r="O359" s="92"/>
      <c r="P359" s="237">
        <f>O359*H359</f>
        <v>0</v>
      </c>
      <c r="Q359" s="237">
        <v>0.00084999999999999995</v>
      </c>
      <c r="R359" s="237">
        <f>Q359*H359</f>
        <v>0.0085646000000000003</v>
      </c>
      <c r="S359" s="237">
        <v>0</v>
      </c>
      <c r="T359" s="238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39" t="s">
        <v>172</v>
      </c>
      <c r="AT359" s="239" t="s">
        <v>167</v>
      </c>
      <c r="AU359" s="239" t="s">
        <v>83</v>
      </c>
      <c r="AY359" s="18" t="s">
        <v>165</v>
      </c>
      <c r="BE359" s="240">
        <f>IF(N359="základní",J359,0)</f>
        <v>0</v>
      </c>
      <c r="BF359" s="240">
        <f>IF(N359="snížená",J359,0)</f>
        <v>0</v>
      </c>
      <c r="BG359" s="240">
        <f>IF(N359="zákl. přenesená",J359,0)</f>
        <v>0</v>
      </c>
      <c r="BH359" s="240">
        <f>IF(N359="sníž. přenesená",J359,0)</f>
        <v>0</v>
      </c>
      <c r="BI359" s="240">
        <f>IF(N359="nulová",J359,0)</f>
        <v>0</v>
      </c>
      <c r="BJ359" s="18" t="s">
        <v>81</v>
      </c>
      <c r="BK359" s="240">
        <f>ROUND(I359*H359,2)</f>
        <v>0</v>
      </c>
      <c r="BL359" s="18" t="s">
        <v>172</v>
      </c>
      <c r="BM359" s="239" t="s">
        <v>463</v>
      </c>
    </row>
    <row r="360" s="13" customFormat="1">
      <c r="A360" s="13"/>
      <c r="B360" s="241"/>
      <c r="C360" s="242"/>
      <c r="D360" s="243" t="s">
        <v>174</v>
      </c>
      <c r="E360" s="244" t="s">
        <v>1</v>
      </c>
      <c r="F360" s="245" t="s">
        <v>237</v>
      </c>
      <c r="G360" s="242"/>
      <c r="H360" s="244" t="s">
        <v>1</v>
      </c>
      <c r="I360" s="246"/>
      <c r="J360" s="242"/>
      <c r="K360" s="242"/>
      <c r="L360" s="247"/>
      <c r="M360" s="248"/>
      <c r="N360" s="249"/>
      <c r="O360" s="249"/>
      <c r="P360" s="249"/>
      <c r="Q360" s="249"/>
      <c r="R360" s="249"/>
      <c r="S360" s="249"/>
      <c r="T360" s="250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51" t="s">
        <v>174</v>
      </c>
      <c r="AU360" s="251" t="s">
        <v>83</v>
      </c>
      <c r="AV360" s="13" t="s">
        <v>81</v>
      </c>
      <c r="AW360" s="13" t="s">
        <v>30</v>
      </c>
      <c r="AX360" s="13" t="s">
        <v>73</v>
      </c>
      <c r="AY360" s="251" t="s">
        <v>165</v>
      </c>
    </row>
    <row r="361" s="14" customFormat="1">
      <c r="A361" s="14"/>
      <c r="B361" s="252"/>
      <c r="C361" s="253"/>
      <c r="D361" s="243" t="s">
        <v>174</v>
      </c>
      <c r="E361" s="254" t="s">
        <v>1</v>
      </c>
      <c r="F361" s="255" t="s">
        <v>286</v>
      </c>
      <c r="G361" s="253"/>
      <c r="H361" s="256">
        <v>2.4319999999999999</v>
      </c>
      <c r="I361" s="257"/>
      <c r="J361" s="253"/>
      <c r="K361" s="253"/>
      <c r="L361" s="258"/>
      <c r="M361" s="259"/>
      <c r="N361" s="260"/>
      <c r="O361" s="260"/>
      <c r="P361" s="260"/>
      <c r="Q361" s="260"/>
      <c r="R361" s="260"/>
      <c r="S361" s="260"/>
      <c r="T361" s="261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62" t="s">
        <v>174</v>
      </c>
      <c r="AU361" s="262" t="s">
        <v>83</v>
      </c>
      <c r="AV361" s="14" t="s">
        <v>83</v>
      </c>
      <c r="AW361" s="14" t="s">
        <v>30</v>
      </c>
      <c r="AX361" s="14" t="s">
        <v>73</v>
      </c>
      <c r="AY361" s="262" t="s">
        <v>165</v>
      </c>
    </row>
    <row r="362" s="14" customFormat="1">
      <c r="A362" s="14"/>
      <c r="B362" s="252"/>
      <c r="C362" s="253"/>
      <c r="D362" s="243" t="s">
        <v>174</v>
      </c>
      <c r="E362" s="254" t="s">
        <v>1</v>
      </c>
      <c r="F362" s="255" t="s">
        <v>464</v>
      </c>
      <c r="G362" s="253"/>
      <c r="H362" s="256">
        <v>4.1799999999999997</v>
      </c>
      <c r="I362" s="257"/>
      <c r="J362" s="253"/>
      <c r="K362" s="253"/>
      <c r="L362" s="258"/>
      <c r="M362" s="259"/>
      <c r="N362" s="260"/>
      <c r="O362" s="260"/>
      <c r="P362" s="260"/>
      <c r="Q362" s="260"/>
      <c r="R362" s="260"/>
      <c r="S362" s="260"/>
      <c r="T362" s="261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62" t="s">
        <v>174</v>
      </c>
      <c r="AU362" s="262" t="s">
        <v>83</v>
      </c>
      <c r="AV362" s="14" t="s">
        <v>83</v>
      </c>
      <c r="AW362" s="14" t="s">
        <v>30</v>
      </c>
      <c r="AX362" s="14" t="s">
        <v>73</v>
      </c>
      <c r="AY362" s="262" t="s">
        <v>165</v>
      </c>
    </row>
    <row r="363" s="14" customFormat="1">
      <c r="A363" s="14"/>
      <c r="B363" s="252"/>
      <c r="C363" s="253"/>
      <c r="D363" s="243" t="s">
        <v>174</v>
      </c>
      <c r="E363" s="254" t="s">
        <v>1</v>
      </c>
      <c r="F363" s="255" t="s">
        <v>287</v>
      </c>
      <c r="G363" s="253"/>
      <c r="H363" s="256">
        <v>0.51200000000000001</v>
      </c>
      <c r="I363" s="257"/>
      <c r="J363" s="253"/>
      <c r="K363" s="253"/>
      <c r="L363" s="258"/>
      <c r="M363" s="259"/>
      <c r="N363" s="260"/>
      <c r="O363" s="260"/>
      <c r="P363" s="260"/>
      <c r="Q363" s="260"/>
      <c r="R363" s="260"/>
      <c r="S363" s="260"/>
      <c r="T363" s="261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62" t="s">
        <v>174</v>
      </c>
      <c r="AU363" s="262" t="s">
        <v>83</v>
      </c>
      <c r="AV363" s="14" t="s">
        <v>83</v>
      </c>
      <c r="AW363" s="14" t="s">
        <v>30</v>
      </c>
      <c r="AX363" s="14" t="s">
        <v>73</v>
      </c>
      <c r="AY363" s="262" t="s">
        <v>165</v>
      </c>
    </row>
    <row r="364" s="14" customFormat="1">
      <c r="A364" s="14"/>
      <c r="B364" s="252"/>
      <c r="C364" s="253"/>
      <c r="D364" s="243" t="s">
        <v>174</v>
      </c>
      <c r="E364" s="254" t="s">
        <v>1</v>
      </c>
      <c r="F364" s="255" t="s">
        <v>465</v>
      </c>
      <c r="G364" s="253"/>
      <c r="H364" s="256">
        <v>0.71999999999999997</v>
      </c>
      <c r="I364" s="257"/>
      <c r="J364" s="253"/>
      <c r="K364" s="253"/>
      <c r="L364" s="258"/>
      <c r="M364" s="259"/>
      <c r="N364" s="260"/>
      <c r="O364" s="260"/>
      <c r="P364" s="260"/>
      <c r="Q364" s="260"/>
      <c r="R364" s="260"/>
      <c r="S364" s="260"/>
      <c r="T364" s="261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62" t="s">
        <v>174</v>
      </c>
      <c r="AU364" s="262" t="s">
        <v>83</v>
      </c>
      <c r="AV364" s="14" t="s">
        <v>83</v>
      </c>
      <c r="AW364" s="14" t="s">
        <v>30</v>
      </c>
      <c r="AX364" s="14" t="s">
        <v>73</v>
      </c>
      <c r="AY364" s="262" t="s">
        <v>165</v>
      </c>
    </row>
    <row r="365" s="13" customFormat="1">
      <c r="A365" s="13"/>
      <c r="B365" s="241"/>
      <c r="C365" s="242"/>
      <c r="D365" s="243" t="s">
        <v>174</v>
      </c>
      <c r="E365" s="244" t="s">
        <v>1</v>
      </c>
      <c r="F365" s="245" t="s">
        <v>244</v>
      </c>
      <c r="G365" s="242"/>
      <c r="H365" s="244" t="s">
        <v>1</v>
      </c>
      <c r="I365" s="246"/>
      <c r="J365" s="242"/>
      <c r="K365" s="242"/>
      <c r="L365" s="247"/>
      <c r="M365" s="248"/>
      <c r="N365" s="249"/>
      <c r="O365" s="249"/>
      <c r="P365" s="249"/>
      <c r="Q365" s="249"/>
      <c r="R365" s="249"/>
      <c r="S365" s="249"/>
      <c r="T365" s="250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51" t="s">
        <v>174</v>
      </c>
      <c r="AU365" s="251" t="s">
        <v>83</v>
      </c>
      <c r="AV365" s="13" t="s">
        <v>81</v>
      </c>
      <c r="AW365" s="13" t="s">
        <v>30</v>
      </c>
      <c r="AX365" s="13" t="s">
        <v>73</v>
      </c>
      <c r="AY365" s="251" t="s">
        <v>165</v>
      </c>
    </row>
    <row r="366" s="14" customFormat="1">
      <c r="A366" s="14"/>
      <c r="B366" s="252"/>
      <c r="C366" s="253"/>
      <c r="D366" s="243" t="s">
        <v>174</v>
      </c>
      <c r="E366" s="254" t="s">
        <v>1</v>
      </c>
      <c r="F366" s="255" t="s">
        <v>288</v>
      </c>
      <c r="G366" s="253"/>
      <c r="H366" s="256">
        <v>0.67200000000000004</v>
      </c>
      <c r="I366" s="257"/>
      <c r="J366" s="253"/>
      <c r="K366" s="253"/>
      <c r="L366" s="258"/>
      <c r="M366" s="259"/>
      <c r="N366" s="260"/>
      <c r="O366" s="260"/>
      <c r="P366" s="260"/>
      <c r="Q366" s="260"/>
      <c r="R366" s="260"/>
      <c r="S366" s="260"/>
      <c r="T366" s="261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62" t="s">
        <v>174</v>
      </c>
      <c r="AU366" s="262" t="s">
        <v>83</v>
      </c>
      <c r="AV366" s="14" t="s">
        <v>83</v>
      </c>
      <c r="AW366" s="14" t="s">
        <v>30</v>
      </c>
      <c r="AX366" s="14" t="s">
        <v>73</v>
      </c>
      <c r="AY366" s="262" t="s">
        <v>165</v>
      </c>
    </row>
    <row r="367" s="14" customFormat="1">
      <c r="A367" s="14"/>
      <c r="B367" s="252"/>
      <c r="C367" s="253"/>
      <c r="D367" s="243" t="s">
        <v>174</v>
      </c>
      <c r="E367" s="254" t="s">
        <v>1</v>
      </c>
      <c r="F367" s="255" t="s">
        <v>466</v>
      </c>
      <c r="G367" s="253"/>
      <c r="H367" s="256">
        <v>1.26</v>
      </c>
      <c r="I367" s="257"/>
      <c r="J367" s="253"/>
      <c r="K367" s="253"/>
      <c r="L367" s="258"/>
      <c r="M367" s="259"/>
      <c r="N367" s="260"/>
      <c r="O367" s="260"/>
      <c r="P367" s="260"/>
      <c r="Q367" s="260"/>
      <c r="R367" s="260"/>
      <c r="S367" s="260"/>
      <c r="T367" s="261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62" t="s">
        <v>174</v>
      </c>
      <c r="AU367" s="262" t="s">
        <v>83</v>
      </c>
      <c r="AV367" s="14" t="s">
        <v>83</v>
      </c>
      <c r="AW367" s="14" t="s">
        <v>30</v>
      </c>
      <c r="AX367" s="14" t="s">
        <v>73</v>
      </c>
      <c r="AY367" s="262" t="s">
        <v>165</v>
      </c>
    </row>
    <row r="368" s="14" customFormat="1">
      <c r="A368" s="14"/>
      <c r="B368" s="252"/>
      <c r="C368" s="253"/>
      <c r="D368" s="243" t="s">
        <v>174</v>
      </c>
      <c r="E368" s="254" t="s">
        <v>1</v>
      </c>
      <c r="F368" s="255" t="s">
        <v>467</v>
      </c>
      <c r="G368" s="253"/>
      <c r="H368" s="256">
        <v>0.29999999999999999</v>
      </c>
      <c r="I368" s="257"/>
      <c r="J368" s="253"/>
      <c r="K368" s="253"/>
      <c r="L368" s="258"/>
      <c r="M368" s="259"/>
      <c r="N368" s="260"/>
      <c r="O368" s="260"/>
      <c r="P368" s="260"/>
      <c r="Q368" s="260"/>
      <c r="R368" s="260"/>
      <c r="S368" s="260"/>
      <c r="T368" s="261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62" t="s">
        <v>174</v>
      </c>
      <c r="AU368" s="262" t="s">
        <v>83</v>
      </c>
      <c r="AV368" s="14" t="s">
        <v>83</v>
      </c>
      <c r="AW368" s="14" t="s">
        <v>30</v>
      </c>
      <c r="AX368" s="14" t="s">
        <v>73</v>
      </c>
      <c r="AY368" s="262" t="s">
        <v>165</v>
      </c>
    </row>
    <row r="369" s="15" customFormat="1">
      <c r="A369" s="15"/>
      <c r="B369" s="263"/>
      <c r="C369" s="264"/>
      <c r="D369" s="243" t="s">
        <v>174</v>
      </c>
      <c r="E369" s="265" t="s">
        <v>1</v>
      </c>
      <c r="F369" s="266" t="s">
        <v>180</v>
      </c>
      <c r="G369" s="264"/>
      <c r="H369" s="267">
        <v>10.076000000000001</v>
      </c>
      <c r="I369" s="268"/>
      <c r="J369" s="264"/>
      <c r="K369" s="264"/>
      <c r="L369" s="269"/>
      <c r="M369" s="270"/>
      <c r="N369" s="271"/>
      <c r="O369" s="271"/>
      <c r="P369" s="271"/>
      <c r="Q369" s="271"/>
      <c r="R369" s="271"/>
      <c r="S369" s="271"/>
      <c r="T369" s="272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73" t="s">
        <v>174</v>
      </c>
      <c r="AU369" s="273" t="s">
        <v>83</v>
      </c>
      <c r="AV369" s="15" t="s">
        <v>172</v>
      </c>
      <c r="AW369" s="15" t="s">
        <v>30</v>
      </c>
      <c r="AX369" s="15" t="s">
        <v>81</v>
      </c>
      <c r="AY369" s="273" t="s">
        <v>165</v>
      </c>
    </row>
    <row r="370" s="2" customFormat="1">
      <c r="A370" s="39"/>
      <c r="B370" s="40"/>
      <c r="C370" s="228" t="s">
        <v>468</v>
      </c>
      <c r="D370" s="228" t="s">
        <v>167</v>
      </c>
      <c r="E370" s="229" t="s">
        <v>469</v>
      </c>
      <c r="F370" s="230" t="s">
        <v>470</v>
      </c>
      <c r="G370" s="231" t="s">
        <v>266</v>
      </c>
      <c r="H370" s="232">
        <v>4.149</v>
      </c>
      <c r="I370" s="233"/>
      <c r="J370" s="234">
        <f>ROUND(I370*H370,2)</f>
        <v>0</v>
      </c>
      <c r="K370" s="230" t="s">
        <v>171</v>
      </c>
      <c r="L370" s="45"/>
      <c r="M370" s="235" t="s">
        <v>1</v>
      </c>
      <c r="N370" s="236" t="s">
        <v>38</v>
      </c>
      <c r="O370" s="92"/>
      <c r="P370" s="237">
        <f>O370*H370</f>
        <v>0</v>
      </c>
      <c r="Q370" s="237">
        <v>0.0095200000000000007</v>
      </c>
      <c r="R370" s="237">
        <f>Q370*H370</f>
        <v>0.039498480000000002</v>
      </c>
      <c r="S370" s="237">
        <v>0</v>
      </c>
      <c r="T370" s="238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39" t="s">
        <v>172</v>
      </c>
      <c r="AT370" s="239" t="s">
        <v>167</v>
      </c>
      <c r="AU370" s="239" t="s">
        <v>83</v>
      </c>
      <c r="AY370" s="18" t="s">
        <v>165</v>
      </c>
      <c r="BE370" s="240">
        <f>IF(N370="základní",J370,0)</f>
        <v>0</v>
      </c>
      <c r="BF370" s="240">
        <f>IF(N370="snížená",J370,0)</f>
        <v>0</v>
      </c>
      <c r="BG370" s="240">
        <f>IF(N370="zákl. přenesená",J370,0)</f>
        <v>0</v>
      </c>
      <c r="BH370" s="240">
        <f>IF(N370="sníž. přenesená",J370,0)</f>
        <v>0</v>
      </c>
      <c r="BI370" s="240">
        <f>IF(N370="nulová",J370,0)</f>
        <v>0</v>
      </c>
      <c r="BJ370" s="18" t="s">
        <v>81</v>
      </c>
      <c r="BK370" s="240">
        <f>ROUND(I370*H370,2)</f>
        <v>0</v>
      </c>
      <c r="BL370" s="18" t="s">
        <v>172</v>
      </c>
      <c r="BM370" s="239" t="s">
        <v>471</v>
      </c>
    </row>
    <row r="371" s="13" customFormat="1">
      <c r="A371" s="13"/>
      <c r="B371" s="241"/>
      <c r="C371" s="242"/>
      <c r="D371" s="243" t="s">
        <v>174</v>
      </c>
      <c r="E371" s="244" t="s">
        <v>1</v>
      </c>
      <c r="F371" s="245" t="s">
        <v>472</v>
      </c>
      <c r="G371" s="242"/>
      <c r="H371" s="244" t="s">
        <v>1</v>
      </c>
      <c r="I371" s="246"/>
      <c r="J371" s="242"/>
      <c r="K371" s="242"/>
      <c r="L371" s="247"/>
      <c r="M371" s="248"/>
      <c r="N371" s="249"/>
      <c r="O371" s="249"/>
      <c r="P371" s="249"/>
      <c r="Q371" s="249"/>
      <c r="R371" s="249"/>
      <c r="S371" s="249"/>
      <c r="T371" s="250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51" t="s">
        <v>174</v>
      </c>
      <c r="AU371" s="251" t="s">
        <v>83</v>
      </c>
      <c r="AV371" s="13" t="s">
        <v>81</v>
      </c>
      <c r="AW371" s="13" t="s">
        <v>30</v>
      </c>
      <c r="AX371" s="13" t="s">
        <v>73</v>
      </c>
      <c r="AY371" s="251" t="s">
        <v>165</v>
      </c>
    </row>
    <row r="372" s="14" customFormat="1">
      <c r="A372" s="14"/>
      <c r="B372" s="252"/>
      <c r="C372" s="253"/>
      <c r="D372" s="243" t="s">
        <v>174</v>
      </c>
      <c r="E372" s="254" t="s">
        <v>1</v>
      </c>
      <c r="F372" s="255" t="s">
        <v>473</v>
      </c>
      <c r="G372" s="253"/>
      <c r="H372" s="256">
        <v>4.149</v>
      </c>
      <c r="I372" s="257"/>
      <c r="J372" s="253"/>
      <c r="K372" s="253"/>
      <c r="L372" s="258"/>
      <c r="M372" s="259"/>
      <c r="N372" s="260"/>
      <c r="O372" s="260"/>
      <c r="P372" s="260"/>
      <c r="Q372" s="260"/>
      <c r="R372" s="260"/>
      <c r="S372" s="260"/>
      <c r="T372" s="261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62" t="s">
        <v>174</v>
      </c>
      <c r="AU372" s="262" t="s">
        <v>83</v>
      </c>
      <c r="AV372" s="14" t="s">
        <v>83</v>
      </c>
      <c r="AW372" s="14" t="s">
        <v>30</v>
      </c>
      <c r="AX372" s="14" t="s">
        <v>81</v>
      </c>
      <c r="AY372" s="262" t="s">
        <v>165</v>
      </c>
    </row>
    <row r="373" s="2" customFormat="1" ht="16.5" customHeight="1">
      <c r="A373" s="39"/>
      <c r="B373" s="40"/>
      <c r="C373" s="274" t="s">
        <v>474</v>
      </c>
      <c r="D373" s="274" t="s">
        <v>248</v>
      </c>
      <c r="E373" s="275" t="s">
        <v>475</v>
      </c>
      <c r="F373" s="276" t="s">
        <v>476</v>
      </c>
      <c r="G373" s="277" t="s">
        <v>266</v>
      </c>
      <c r="H373" s="278">
        <v>4.2320000000000002</v>
      </c>
      <c r="I373" s="279"/>
      <c r="J373" s="280">
        <f>ROUND(I373*H373,2)</f>
        <v>0</v>
      </c>
      <c r="K373" s="276" t="s">
        <v>171</v>
      </c>
      <c r="L373" s="281"/>
      <c r="M373" s="282" t="s">
        <v>1</v>
      </c>
      <c r="N373" s="283" t="s">
        <v>38</v>
      </c>
      <c r="O373" s="92"/>
      <c r="P373" s="237">
        <f>O373*H373</f>
        <v>0</v>
      </c>
      <c r="Q373" s="237">
        <v>0.0135</v>
      </c>
      <c r="R373" s="237">
        <f>Q373*H373</f>
        <v>0.057132000000000002</v>
      </c>
      <c r="S373" s="237">
        <v>0</v>
      </c>
      <c r="T373" s="238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39" t="s">
        <v>212</v>
      </c>
      <c r="AT373" s="239" t="s">
        <v>248</v>
      </c>
      <c r="AU373" s="239" t="s">
        <v>83</v>
      </c>
      <c r="AY373" s="18" t="s">
        <v>165</v>
      </c>
      <c r="BE373" s="240">
        <f>IF(N373="základní",J373,0)</f>
        <v>0</v>
      </c>
      <c r="BF373" s="240">
        <f>IF(N373="snížená",J373,0)</f>
        <v>0</v>
      </c>
      <c r="BG373" s="240">
        <f>IF(N373="zákl. přenesená",J373,0)</f>
        <v>0</v>
      </c>
      <c r="BH373" s="240">
        <f>IF(N373="sníž. přenesená",J373,0)</f>
        <v>0</v>
      </c>
      <c r="BI373" s="240">
        <f>IF(N373="nulová",J373,0)</f>
        <v>0</v>
      </c>
      <c r="BJ373" s="18" t="s">
        <v>81</v>
      </c>
      <c r="BK373" s="240">
        <f>ROUND(I373*H373,2)</f>
        <v>0</v>
      </c>
      <c r="BL373" s="18" t="s">
        <v>172</v>
      </c>
      <c r="BM373" s="239" t="s">
        <v>477</v>
      </c>
    </row>
    <row r="374" s="14" customFormat="1">
      <c r="A374" s="14"/>
      <c r="B374" s="252"/>
      <c r="C374" s="253"/>
      <c r="D374" s="243" t="s">
        <v>174</v>
      </c>
      <c r="E374" s="253"/>
      <c r="F374" s="255" t="s">
        <v>478</v>
      </c>
      <c r="G374" s="253"/>
      <c r="H374" s="256">
        <v>4.2320000000000002</v>
      </c>
      <c r="I374" s="257"/>
      <c r="J374" s="253"/>
      <c r="K374" s="253"/>
      <c r="L374" s="258"/>
      <c r="M374" s="259"/>
      <c r="N374" s="260"/>
      <c r="O374" s="260"/>
      <c r="P374" s="260"/>
      <c r="Q374" s="260"/>
      <c r="R374" s="260"/>
      <c r="S374" s="260"/>
      <c r="T374" s="261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62" t="s">
        <v>174</v>
      </c>
      <c r="AU374" s="262" t="s">
        <v>83</v>
      </c>
      <c r="AV374" s="14" t="s">
        <v>83</v>
      </c>
      <c r="AW374" s="14" t="s">
        <v>4</v>
      </c>
      <c r="AX374" s="14" t="s">
        <v>81</v>
      </c>
      <c r="AY374" s="262" t="s">
        <v>165</v>
      </c>
    </row>
    <row r="375" s="2" customFormat="1" ht="16.5" customHeight="1">
      <c r="A375" s="39"/>
      <c r="B375" s="40"/>
      <c r="C375" s="228" t="s">
        <v>479</v>
      </c>
      <c r="D375" s="228" t="s">
        <v>167</v>
      </c>
      <c r="E375" s="229" t="s">
        <v>480</v>
      </c>
      <c r="F375" s="230" t="s">
        <v>481</v>
      </c>
      <c r="G375" s="231" t="s">
        <v>482</v>
      </c>
      <c r="H375" s="232">
        <v>1</v>
      </c>
      <c r="I375" s="233"/>
      <c r="J375" s="234">
        <f>ROUND(I375*H375,2)</f>
        <v>0</v>
      </c>
      <c r="K375" s="230" t="s">
        <v>1</v>
      </c>
      <c r="L375" s="45"/>
      <c r="M375" s="235" t="s">
        <v>1</v>
      </c>
      <c r="N375" s="236" t="s">
        <v>38</v>
      </c>
      <c r="O375" s="92"/>
      <c r="P375" s="237">
        <f>O375*H375</f>
        <v>0</v>
      </c>
      <c r="Q375" s="237">
        <v>0.0026800000000000001</v>
      </c>
      <c r="R375" s="237">
        <f>Q375*H375</f>
        <v>0.0026800000000000001</v>
      </c>
      <c r="S375" s="237">
        <v>0</v>
      </c>
      <c r="T375" s="238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39" t="s">
        <v>172</v>
      </c>
      <c r="AT375" s="239" t="s">
        <v>167</v>
      </c>
      <c r="AU375" s="239" t="s">
        <v>83</v>
      </c>
      <c r="AY375" s="18" t="s">
        <v>165</v>
      </c>
      <c r="BE375" s="240">
        <f>IF(N375="základní",J375,0)</f>
        <v>0</v>
      </c>
      <c r="BF375" s="240">
        <f>IF(N375="snížená",J375,0)</f>
        <v>0</v>
      </c>
      <c r="BG375" s="240">
        <f>IF(N375="zákl. přenesená",J375,0)</f>
        <v>0</v>
      </c>
      <c r="BH375" s="240">
        <f>IF(N375="sníž. přenesená",J375,0)</f>
        <v>0</v>
      </c>
      <c r="BI375" s="240">
        <f>IF(N375="nulová",J375,0)</f>
        <v>0</v>
      </c>
      <c r="BJ375" s="18" t="s">
        <v>81</v>
      </c>
      <c r="BK375" s="240">
        <f>ROUND(I375*H375,2)</f>
        <v>0</v>
      </c>
      <c r="BL375" s="18" t="s">
        <v>172</v>
      </c>
      <c r="BM375" s="239" t="s">
        <v>483</v>
      </c>
    </row>
    <row r="376" s="2" customFormat="1" ht="16.5" customHeight="1">
      <c r="A376" s="39"/>
      <c r="B376" s="40"/>
      <c r="C376" s="228" t="s">
        <v>484</v>
      </c>
      <c r="D376" s="228" t="s">
        <v>167</v>
      </c>
      <c r="E376" s="229" t="s">
        <v>485</v>
      </c>
      <c r="F376" s="230" t="s">
        <v>486</v>
      </c>
      <c r="G376" s="231" t="s">
        <v>266</v>
      </c>
      <c r="H376" s="232">
        <v>4.149</v>
      </c>
      <c r="I376" s="233"/>
      <c r="J376" s="234">
        <f>ROUND(I376*H376,2)</f>
        <v>0</v>
      </c>
      <c r="K376" s="230" t="s">
        <v>171</v>
      </c>
      <c r="L376" s="45"/>
      <c r="M376" s="235" t="s">
        <v>1</v>
      </c>
      <c r="N376" s="236" t="s">
        <v>38</v>
      </c>
      <c r="O376" s="92"/>
      <c r="P376" s="237">
        <f>O376*H376</f>
        <v>0</v>
      </c>
      <c r="Q376" s="237">
        <v>0.0026800000000000001</v>
      </c>
      <c r="R376" s="237">
        <f>Q376*H376</f>
        <v>0.01111932</v>
      </c>
      <c r="S376" s="237">
        <v>0</v>
      </c>
      <c r="T376" s="238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39" t="s">
        <v>172</v>
      </c>
      <c r="AT376" s="239" t="s">
        <v>167</v>
      </c>
      <c r="AU376" s="239" t="s">
        <v>83</v>
      </c>
      <c r="AY376" s="18" t="s">
        <v>165</v>
      </c>
      <c r="BE376" s="240">
        <f>IF(N376="základní",J376,0)</f>
        <v>0</v>
      </c>
      <c r="BF376" s="240">
        <f>IF(N376="snížená",J376,0)</f>
        <v>0</v>
      </c>
      <c r="BG376" s="240">
        <f>IF(N376="zákl. přenesená",J376,0)</f>
        <v>0</v>
      </c>
      <c r="BH376" s="240">
        <f>IF(N376="sníž. přenesená",J376,0)</f>
        <v>0</v>
      </c>
      <c r="BI376" s="240">
        <f>IF(N376="nulová",J376,0)</f>
        <v>0</v>
      </c>
      <c r="BJ376" s="18" t="s">
        <v>81</v>
      </c>
      <c r="BK376" s="240">
        <f>ROUND(I376*H376,2)</f>
        <v>0</v>
      </c>
      <c r="BL376" s="18" t="s">
        <v>172</v>
      </c>
      <c r="BM376" s="239" t="s">
        <v>487</v>
      </c>
    </row>
    <row r="377" s="13" customFormat="1">
      <c r="A377" s="13"/>
      <c r="B377" s="241"/>
      <c r="C377" s="242"/>
      <c r="D377" s="243" t="s">
        <v>174</v>
      </c>
      <c r="E377" s="244" t="s">
        <v>1</v>
      </c>
      <c r="F377" s="245" t="s">
        <v>472</v>
      </c>
      <c r="G377" s="242"/>
      <c r="H377" s="244" t="s">
        <v>1</v>
      </c>
      <c r="I377" s="246"/>
      <c r="J377" s="242"/>
      <c r="K377" s="242"/>
      <c r="L377" s="247"/>
      <c r="M377" s="248"/>
      <c r="N377" s="249"/>
      <c r="O377" s="249"/>
      <c r="P377" s="249"/>
      <c r="Q377" s="249"/>
      <c r="R377" s="249"/>
      <c r="S377" s="249"/>
      <c r="T377" s="250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51" t="s">
        <v>174</v>
      </c>
      <c r="AU377" s="251" t="s">
        <v>83</v>
      </c>
      <c r="AV377" s="13" t="s">
        <v>81</v>
      </c>
      <c r="AW377" s="13" t="s">
        <v>30</v>
      </c>
      <c r="AX377" s="13" t="s">
        <v>73</v>
      </c>
      <c r="AY377" s="251" t="s">
        <v>165</v>
      </c>
    </row>
    <row r="378" s="14" customFormat="1">
      <c r="A378" s="14"/>
      <c r="B378" s="252"/>
      <c r="C378" s="253"/>
      <c r="D378" s="243" t="s">
        <v>174</v>
      </c>
      <c r="E378" s="254" t="s">
        <v>1</v>
      </c>
      <c r="F378" s="255" t="s">
        <v>473</v>
      </c>
      <c r="G378" s="253"/>
      <c r="H378" s="256">
        <v>4.149</v>
      </c>
      <c r="I378" s="257"/>
      <c r="J378" s="253"/>
      <c r="K378" s="253"/>
      <c r="L378" s="258"/>
      <c r="M378" s="259"/>
      <c r="N378" s="260"/>
      <c r="O378" s="260"/>
      <c r="P378" s="260"/>
      <c r="Q378" s="260"/>
      <c r="R378" s="260"/>
      <c r="S378" s="260"/>
      <c r="T378" s="261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62" t="s">
        <v>174</v>
      </c>
      <c r="AU378" s="262" t="s">
        <v>83</v>
      </c>
      <c r="AV378" s="14" t="s">
        <v>83</v>
      </c>
      <c r="AW378" s="14" t="s">
        <v>30</v>
      </c>
      <c r="AX378" s="14" t="s">
        <v>81</v>
      </c>
      <c r="AY378" s="262" t="s">
        <v>165</v>
      </c>
    </row>
    <row r="379" s="2" customFormat="1" ht="16.5" customHeight="1">
      <c r="A379" s="39"/>
      <c r="B379" s="40"/>
      <c r="C379" s="228" t="s">
        <v>488</v>
      </c>
      <c r="D379" s="228" t="s">
        <v>167</v>
      </c>
      <c r="E379" s="229" t="s">
        <v>489</v>
      </c>
      <c r="F379" s="230" t="s">
        <v>490</v>
      </c>
      <c r="G379" s="231" t="s">
        <v>170</v>
      </c>
      <c r="H379" s="232">
        <v>1.7050000000000001</v>
      </c>
      <c r="I379" s="233"/>
      <c r="J379" s="234">
        <f>ROUND(I379*H379,2)</f>
        <v>0</v>
      </c>
      <c r="K379" s="230" t="s">
        <v>171</v>
      </c>
      <c r="L379" s="45"/>
      <c r="M379" s="235" t="s">
        <v>1</v>
      </c>
      <c r="N379" s="236" t="s">
        <v>38</v>
      </c>
      <c r="O379" s="92"/>
      <c r="P379" s="237">
        <f>O379*H379</f>
        <v>0</v>
      </c>
      <c r="Q379" s="237">
        <v>2.45329</v>
      </c>
      <c r="R379" s="237">
        <f>Q379*H379</f>
        <v>4.1828594500000005</v>
      </c>
      <c r="S379" s="237">
        <v>0</v>
      </c>
      <c r="T379" s="238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39" t="s">
        <v>172</v>
      </c>
      <c r="AT379" s="239" t="s">
        <v>167</v>
      </c>
      <c r="AU379" s="239" t="s">
        <v>83</v>
      </c>
      <c r="AY379" s="18" t="s">
        <v>165</v>
      </c>
      <c r="BE379" s="240">
        <f>IF(N379="základní",J379,0)</f>
        <v>0</v>
      </c>
      <c r="BF379" s="240">
        <f>IF(N379="snížená",J379,0)</f>
        <v>0</v>
      </c>
      <c r="BG379" s="240">
        <f>IF(N379="zákl. přenesená",J379,0)</f>
        <v>0</v>
      </c>
      <c r="BH379" s="240">
        <f>IF(N379="sníž. přenesená",J379,0)</f>
        <v>0</v>
      </c>
      <c r="BI379" s="240">
        <f>IF(N379="nulová",J379,0)</f>
        <v>0</v>
      </c>
      <c r="BJ379" s="18" t="s">
        <v>81</v>
      </c>
      <c r="BK379" s="240">
        <f>ROUND(I379*H379,2)</f>
        <v>0</v>
      </c>
      <c r="BL379" s="18" t="s">
        <v>172</v>
      </c>
      <c r="BM379" s="239" t="s">
        <v>491</v>
      </c>
    </row>
    <row r="380" s="13" customFormat="1">
      <c r="A380" s="13"/>
      <c r="B380" s="241"/>
      <c r="C380" s="242"/>
      <c r="D380" s="243" t="s">
        <v>174</v>
      </c>
      <c r="E380" s="244" t="s">
        <v>1</v>
      </c>
      <c r="F380" s="245" t="s">
        <v>492</v>
      </c>
      <c r="G380" s="242"/>
      <c r="H380" s="244" t="s">
        <v>1</v>
      </c>
      <c r="I380" s="246"/>
      <c r="J380" s="242"/>
      <c r="K380" s="242"/>
      <c r="L380" s="247"/>
      <c r="M380" s="248"/>
      <c r="N380" s="249"/>
      <c r="O380" s="249"/>
      <c r="P380" s="249"/>
      <c r="Q380" s="249"/>
      <c r="R380" s="249"/>
      <c r="S380" s="249"/>
      <c r="T380" s="250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51" t="s">
        <v>174</v>
      </c>
      <c r="AU380" s="251" t="s">
        <v>83</v>
      </c>
      <c r="AV380" s="13" t="s">
        <v>81</v>
      </c>
      <c r="AW380" s="13" t="s">
        <v>30</v>
      </c>
      <c r="AX380" s="13" t="s">
        <v>73</v>
      </c>
      <c r="AY380" s="251" t="s">
        <v>165</v>
      </c>
    </row>
    <row r="381" s="14" customFormat="1">
      <c r="A381" s="14"/>
      <c r="B381" s="252"/>
      <c r="C381" s="253"/>
      <c r="D381" s="243" t="s">
        <v>174</v>
      </c>
      <c r="E381" s="254" t="s">
        <v>1</v>
      </c>
      <c r="F381" s="255" t="s">
        <v>493</v>
      </c>
      <c r="G381" s="253"/>
      <c r="H381" s="256">
        <v>1.7050000000000001</v>
      </c>
      <c r="I381" s="257"/>
      <c r="J381" s="253"/>
      <c r="K381" s="253"/>
      <c r="L381" s="258"/>
      <c r="M381" s="259"/>
      <c r="N381" s="260"/>
      <c r="O381" s="260"/>
      <c r="P381" s="260"/>
      <c r="Q381" s="260"/>
      <c r="R381" s="260"/>
      <c r="S381" s="260"/>
      <c r="T381" s="261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62" t="s">
        <v>174</v>
      </c>
      <c r="AU381" s="262" t="s">
        <v>83</v>
      </c>
      <c r="AV381" s="14" t="s">
        <v>83</v>
      </c>
      <c r="AW381" s="14" t="s">
        <v>30</v>
      </c>
      <c r="AX381" s="14" t="s">
        <v>73</v>
      </c>
      <c r="AY381" s="262" t="s">
        <v>165</v>
      </c>
    </row>
    <row r="382" s="15" customFormat="1">
      <c r="A382" s="15"/>
      <c r="B382" s="263"/>
      <c r="C382" s="264"/>
      <c r="D382" s="243" t="s">
        <v>174</v>
      </c>
      <c r="E382" s="265" t="s">
        <v>1</v>
      </c>
      <c r="F382" s="266" t="s">
        <v>180</v>
      </c>
      <c r="G382" s="264"/>
      <c r="H382" s="267">
        <v>1.7050000000000001</v>
      </c>
      <c r="I382" s="268"/>
      <c r="J382" s="264"/>
      <c r="K382" s="264"/>
      <c r="L382" s="269"/>
      <c r="M382" s="270"/>
      <c r="N382" s="271"/>
      <c r="O382" s="271"/>
      <c r="P382" s="271"/>
      <c r="Q382" s="271"/>
      <c r="R382" s="271"/>
      <c r="S382" s="271"/>
      <c r="T382" s="272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T382" s="273" t="s">
        <v>174</v>
      </c>
      <c r="AU382" s="273" t="s">
        <v>83</v>
      </c>
      <c r="AV382" s="15" t="s">
        <v>172</v>
      </c>
      <c r="AW382" s="15" t="s">
        <v>30</v>
      </c>
      <c r="AX382" s="15" t="s">
        <v>81</v>
      </c>
      <c r="AY382" s="273" t="s">
        <v>165</v>
      </c>
    </row>
    <row r="383" s="2" customFormat="1" ht="21.75" customHeight="1">
      <c r="A383" s="39"/>
      <c r="B383" s="40"/>
      <c r="C383" s="228" t="s">
        <v>494</v>
      </c>
      <c r="D383" s="228" t="s">
        <v>167</v>
      </c>
      <c r="E383" s="229" t="s">
        <v>495</v>
      </c>
      <c r="F383" s="230" t="s">
        <v>496</v>
      </c>
      <c r="G383" s="231" t="s">
        <v>266</v>
      </c>
      <c r="H383" s="232">
        <v>394.42000000000002</v>
      </c>
      <c r="I383" s="233"/>
      <c r="J383" s="234">
        <f>ROUND(I383*H383,2)</f>
        <v>0</v>
      </c>
      <c r="K383" s="230" t="s">
        <v>1</v>
      </c>
      <c r="L383" s="45"/>
      <c r="M383" s="235" t="s">
        <v>1</v>
      </c>
      <c r="N383" s="236" t="s">
        <v>38</v>
      </c>
      <c r="O383" s="92"/>
      <c r="P383" s="237">
        <f>O383*H383</f>
        <v>0</v>
      </c>
      <c r="Q383" s="237">
        <v>0.042000000000000003</v>
      </c>
      <c r="R383" s="237">
        <f>Q383*H383</f>
        <v>16.565640000000002</v>
      </c>
      <c r="S383" s="237">
        <v>0</v>
      </c>
      <c r="T383" s="238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39" t="s">
        <v>172</v>
      </c>
      <c r="AT383" s="239" t="s">
        <v>167</v>
      </c>
      <c r="AU383" s="239" t="s">
        <v>83</v>
      </c>
      <c r="AY383" s="18" t="s">
        <v>165</v>
      </c>
      <c r="BE383" s="240">
        <f>IF(N383="základní",J383,0)</f>
        <v>0</v>
      </c>
      <c r="BF383" s="240">
        <f>IF(N383="snížená",J383,0)</f>
        <v>0</v>
      </c>
      <c r="BG383" s="240">
        <f>IF(N383="zákl. přenesená",J383,0)</f>
        <v>0</v>
      </c>
      <c r="BH383" s="240">
        <f>IF(N383="sníž. přenesená",J383,0)</f>
        <v>0</v>
      </c>
      <c r="BI383" s="240">
        <f>IF(N383="nulová",J383,0)</f>
        <v>0</v>
      </c>
      <c r="BJ383" s="18" t="s">
        <v>81</v>
      </c>
      <c r="BK383" s="240">
        <f>ROUND(I383*H383,2)</f>
        <v>0</v>
      </c>
      <c r="BL383" s="18" t="s">
        <v>172</v>
      </c>
      <c r="BM383" s="239" t="s">
        <v>497</v>
      </c>
    </row>
    <row r="384" s="14" customFormat="1">
      <c r="A384" s="14"/>
      <c r="B384" s="252"/>
      <c r="C384" s="253"/>
      <c r="D384" s="243" t="s">
        <v>174</v>
      </c>
      <c r="E384" s="254" t="s">
        <v>1</v>
      </c>
      <c r="F384" s="255" t="s">
        <v>113</v>
      </c>
      <c r="G384" s="253"/>
      <c r="H384" s="256">
        <v>26.23</v>
      </c>
      <c r="I384" s="257"/>
      <c r="J384" s="253"/>
      <c r="K384" s="253"/>
      <c r="L384" s="258"/>
      <c r="M384" s="259"/>
      <c r="N384" s="260"/>
      <c r="O384" s="260"/>
      <c r="P384" s="260"/>
      <c r="Q384" s="260"/>
      <c r="R384" s="260"/>
      <c r="S384" s="260"/>
      <c r="T384" s="261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62" t="s">
        <v>174</v>
      </c>
      <c r="AU384" s="262" t="s">
        <v>83</v>
      </c>
      <c r="AV384" s="14" t="s">
        <v>83</v>
      </c>
      <c r="AW384" s="14" t="s">
        <v>30</v>
      </c>
      <c r="AX384" s="14" t="s">
        <v>73</v>
      </c>
      <c r="AY384" s="262" t="s">
        <v>165</v>
      </c>
    </row>
    <row r="385" s="14" customFormat="1">
      <c r="A385" s="14"/>
      <c r="B385" s="252"/>
      <c r="C385" s="253"/>
      <c r="D385" s="243" t="s">
        <v>174</v>
      </c>
      <c r="E385" s="254" t="s">
        <v>1</v>
      </c>
      <c r="F385" s="255" t="s">
        <v>111</v>
      </c>
      <c r="G385" s="253"/>
      <c r="H385" s="256">
        <v>158.72</v>
      </c>
      <c r="I385" s="257"/>
      <c r="J385" s="253"/>
      <c r="K385" s="253"/>
      <c r="L385" s="258"/>
      <c r="M385" s="259"/>
      <c r="N385" s="260"/>
      <c r="O385" s="260"/>
      <c r="P385" s="260"/>
      <c r="Q385" s="260"/>
      <c r="R385" s="260"/>
      <c r="S385" s="260"/>
      <c r="T385" s="261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62" t="s">
        <v>174</v>
      </c>
      <c r="AU385" s="262" t="s">
        <v>83</v>
      </c>
      <c r="AV385" s="14" t="s">
        <v>83</v>
      </c>
      <c r="AW385" s="14" t="s">
        <v>30</v>
      </c>
      <c r="AX385" s="14" t="s">
        <v>73</v>
      </c>
      <c r="AY385" s="262" t="s">
        <v>165</v>
      </c>
    </row>
    <row r="386" s="14" customFormat="1">
      <c r="A386" s="14"/>
      <c r="B386" s="252"/>
      <c r="C386" s="253"/>
      <c r="D386" s="243" t="s">
        <v>174</v>
      </c>
      <c r="E386" s="254" t="s">
        <v>1</v>
      </c>
      <c r="F386" s="255" t="s">
        <v>116</v>
      </c>
      <c r="G386" s="253"/>
      <c r="H386" s="256">
        <v>174.358</v>
      </c>
      <c r="I386" s="257"/>
      <c r="J386" s="253"/>
      <c r="K386" s="253"/>
      <c r="L386" s="258"/>
      <c r="M386" s="259"/>
      <c r="N386" s="260"/>
      <c r="O386" s="260"/>
      <c r="P386" s="260"/>
      <c r="Q386" s="260"/>
      <c r="R386" s="260"/>
      <c r="S386" s="260"/>
      <c r="T386" s="261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62" t="s">
        <v>174</v>
      </c>
      <c r="AU386" s="262" t="s">
        <v>83</v>
      </c>
      <c r="AV386" s="14" t="s">
        <v>83</v>
      </c>
      <c r="AW386" s="14" t="s">
        <v>30</v>
      </c>
      <c r="AX386" s="14" t="s">
        <v>73</v>
      </c>
      <c r="AY386" s="262" t="s">
        <v>165</v>
      </c>
    </row>
    <row r="387" s="14" customFormat="1">
      <c r="A387" s="14"/>
      <c r="B387" s="252"/>
      <c r="C387" s="253"/>
      <c r="D387" s="243" t="s">
        <v>174</v>
      </c>
      <c r="E387" s="254" t="s">
        <v>1</v>
      </c>
      <c r="F387" s="255" t="s">
        <v>120</v>
      </c>
      <c r="G387" s="253"/>
      <c r="H387" s="256">
        <v>35.112000000000002</v>
      </c>
      <c r="I387" s="257"/>
      <c r="J387" s="253"/>
      <c r="K387" s="253"/>
      <c r="L387" s="258"/>
      <c r="M387" s="259"/>
      <c r="N387" s="260"/>
      <c r="O387" s="260"/>
      <c r="P387" s="260"/>
      <c r="Q387" s="260"/>
      <c r="R387" s="260"/>
      <c r="S387" s="260"/>
      <c r="T387" s="261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62" t="s">
        <v>174</v>
      </c>
      <c r="AU387" s="262" t="s">
        <v>83</v>
      </c>
      <c r="AV387" s="14" t="s">
        <v>83</v>
      </c>
      <c r="AW387" s="14" t="s">
        <v>30</v>
      </c>
      <c r="AX387" s="14" t="s">
        <v>73</v>
      </c>
      <c r="AY387" s="262" t="s">
        <v>165</v>
      </c>
    </row>
    <row r="388" s="15" customFormat="1">
      <c r="A388" s="15"/>
      <c r="B388" s="263"/>
      <c r="C388" s="264"/>
      <c r="D388" s="243" t="s">
        <v>174</v>
      </c>
      <c r="E388" s="265" t="s">
        <v>1</v>
      </c>
      <c r="F388" s="266" t="s">
        <v>180</v>
      </c>
      <c r="G388" s="264"/>
      <c r="H388" s="267">
        <v>394.42000000000002</v>
      </c>
      <c r="I388" s="268"/>
      <c r="J388" s="264"/>
      <c r="K388" s="264"/>
      <c r="L388" s="269"/>
      <c r="M388" s="270"/>
      <c r="N388" s="271"/>
      <c r="O388" s="271"/>
      <c r="P388" s="271"/>
      <c r="Q388" s="271"/>
      <c r="R388" s="271"/>
      <c r="S388" s="271"/>
      <c r="T388" s="272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73" t="s">
        <v>174</v>
      </c>
      <c r="AU388" s="273" t="s">
        <v>83</v>
      </c>
      <c r="AV388" s="15" t="s">
        <v>172</v>
      </c>
      <c r="AW388" s="15" t="s">
        <v>30</v>
      </c>
      <c r="AX388" s="15" t="s">
        <v>81</v>
      </c>
      <c r="AY388" s="273" t="s">
        <v>165</v>
      </c>
    </row>
    <row r="389" s="2" customFormat="1" ht="16.5" customHeight="1">
      <c r="A389" s="39"/>
      <c r="B389" s="40"/>
      <c r="C389" s="228" t="s">
        <v>498</v>
      </c>
      <c r="D389" s="228" t="s">
        <v>167</v>
      </c>
      <c r="E389" s="229" t="s">
        <v>499</v>
      </c>
      <c r="F389" s="230" t="s">
        <v>500</v>
      </c>
      <c r="G389" s="231" t="s">
        <v>266</v>
      </c>
      <c r="H389" s="232">
        <v>35.112000000000002</v>
      </c>
      <c r="I389" s="233"/>
      <c r="J389" s="234">
        <f>ROUND(I389*H389,2)</f>
        <v>0</v>
      </c>
      <c r="K389" s="230" t="s">
        <v>171</v>
      </c>
      <c r="L389" s="45"/>
      <c r="M389" s="235" t="s">
        <v>1</v>
      </c>
      <c r="N389" s="236" t="s">
        <v>38</v>
      </c>
      <c r="O389" s="92"/>
      <c r="P389" s="237">
        <f>O389*H389</f>
        <v>0</v>
      </c>
      <c r="Q389" s="237">
        <v>0.11169999999999999</v>
      </c>
      <c r="R389" s="237">
        <f>Q389*H389</f>
        <v>3.9220104</v>
      </c>
      <c r="S389" s="237">
        <v>0</v>
      </c>
      <c r="T389" s="238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39" t="s">
        <v>172</v>
      </c>
      <c r="AT389" s="239" t="s">
        <v>167</v>
      </c>
      <c r="AU389" s="239" t="s">
        <v>83</v>
      </c>
      <c r="AY389" s="18" t="s">
        <v>165</v>
      </c>
      <c r="BE389" s="240">
        <f>IF(N389="základní",J389,0)</f>
        <v>0</v>
      </c>
      <c r="BF389" s="240">
        <f>IF(N389="snížená",J389,0)</f>
        <v>0</v>
      </c>
      <c r="BG389" s="240">
        <f>IF(N389="zákl. přenesená",J389,0)</f>
        <v>0</v>
      </c>
      <c r="BH389" s="240">
        <f>IF(N389="sníž. přenesená",J389,0)</f>
        <v>0</v>
      </c>
      <c r="BI389" s="240">
        <f>IF(N389="nulová",J389,0)</f>
        <v>0</v>
      </c>
      <c r="BJ389" s="18" t="s">
        <v>81</v>
      </c>
      <c r="BK389" s="240">
        <f>ROUND(I389*H389,2)</f>
        <v>0</v>
      </c>
      <c r="BL389" s="18" t="s">
        <v>172</v>
      </c>
      <c r="BM389" s="239" t="s">
        <v>501</v>
      </c>
    </row>
    <row r="390" s="13" customFormat="1">
      <c r="A390" s="13"/>
      <c r="B390" s="241"/>
      <c r="C390" s="242"/>
      <c r="D390" s="243" t="s">
        <v>174</v>
      </c>
      <c r="E390" s="244" t="s">
        <v>1</v>
      </c>
      <c r="F390" s="245" t="s">
        <v>502</v>
      </c>
      <c r="G390" s="242"/>
      <c r="H390" s="244" t="s">
        <v>1</v>
      </c>
      <c r="I390" s="246"/>
      <c r="J390" s="242"/>
      <c r="K390" s="242"/>
      <c r="L390" s="247"/>
      <c r="M390" s="248"/>
      <c r="N390" s="249"/>
      <c r="O390" s="249"/>
      <c r="P390" s="249"/>
      <c r="Q390" s="249"/>
      <c r="R390" s="249"/>
      <c r="S390" s="249"/>
      <c r="T390" s="250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51" t="s">
        <v>174</v>
      </c>
      <c r="AU390" s="251" t="s">
        <v>83</v>
      </c>
      <c r="AV390" s="13" t="s">
        <v>81</v>
      </c>
      <c r="AW390" s="13" t="s">
        <v>30</v>
      </c>
      <c r="AX390" s="13" t="s">
        <v>73</v>
      </c>
      <c r="AY390" s="251" t="s">
        <v>165</v>
      </c>
    </row>
    <row r="391" s="14" customFormat="1">
      <c r="A391" s="14"/>
      <c r="B391" s="252"/>
      <c r="C391" s="253"/>
      <c r="D391" s="243" t="s">
        <v>174</v>
      </c>
      <c r="E391" s="254" t="s">
        <v>1</v>
      </c>
      <c r="F391" s="255" t="s">
        <v>120</v>
      </c>
      <c r="G391" s="253"/>
      <c r="H391" s="256">
        <v>35.112000000000002</v>
      </c>
      <c r="I391" s="257"/>
      <c r="J391" s="253"/>
      <c r="K391" s="253"/>
      <c r="L391" s="258"/>
      <c r="M391" s="259"/>
      <c r="N391" s="260"/>
      <c r="O391" s="260"/>
      <c r="P391" s="260"/>
      <c r="Q391" s="260"/>
      <c r="R391" s="260"/>
      <c r="S391" s="260"/>
      <c r="T391" s="261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62" t="s">
        <v>174</v>
      </c>
      <c r="AU391" s="262" t="s">
        <v>83</v>
      </c>
      <c r="AV391" s="14" t="s">
        <v>83</v>
      </c>
      <c r="AW391" s="14" t="s">
        <v>30</v>
      </c>
      <c r="AX391" s="14" t="s">
        <v>73</v>
      </c>
      <c r="AY391" s="262" t="s">
        <v>165</v>
      </c>
    </row>
    <row r="392" s="15" customFormat="1">
      <c r="A392" s="15"/>
      <c r="B392" s="263"/>
      <c r="C392" s="264"/>
      <c r="D392" s="243" t="s">
        <v>174</v>
      </c>
      <c r="E392" s="265" t="s">
        <v>1</v>
      </c>
      <c r="F392" s="266" t="s">
        <v>180</v>
      </c>
      <c r="G392" s="264"/>
      <c r="H392" s="267">
        <v>35.112000000000002</v>
      </c>
      <c r="I392" s="268"/>
      <c r="J392" s="264"/>
      <c r="K392" s="264"/>
      <c r="L392" s="269"/>
      <c r="M392" s="270"/>
      <c r="N392" s="271"/>
      <c r="O392" s="271"/>
      <c r="P392" s="271"/>
      <c r="Q392" s="271"/>
      <c r="R392" s="271"/>
      <c r="S392" s="271"/>
      <c r="T392" s="272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T392" s="273" t="s">
        <v>174</v>
      </c>
      <c r="AU392" s="273" t="s">
        <v>83</v>
      </c>
      <c r="AV392" s="15" t="s">
        <v>172</v>
      </c>
      <c r="AW392" s="15" t="s">
        <v>30</v>
      </c>
      <c r="AX392" s="15" t="s">
        <v>81</v>
      </c>
      <c r="AY392" s="273" t="s">
        <v>165</v>
      </c>
    </row>
    <row r="393" s="12" customFormat="1" ht="22.8" customHeight="1">
      <c r="A393" s="12"/>
      <c r="B393" s="212"/>
      <c r="C393" s="213"/>
      <c r="D393" s="214" t="s">
        <v>72</v>
      </c>
      <c r="E393" s="226" t="s">
        <v>227</v>
      </c>
      <c r="F393" s="226" t="s">
        <v>503</v>
      </c>
      <c r="G393" s="213"/>
      <c r="H393" s="213"/>
      <c r="I393" s="216"/>
      <c r="J393" s="227">
        <f>BK393</f>
        <v>0</v>
      </c>
      <c r="K393" s="213"/>
      <c r="L393" s="218"/>
      <c r="M393" s="219"/>
      <c r="N393" s="220"/>
      <c r="O393" s="220"/>
      <c r="P393" s="221">
        <f>SUM(P394:P533)</f>
        <v>0</v>
      </c>
      <c r="Q393" s="220"/>
      <c r="R393" s="221">
        <f>SUM(R394:R533)</f>
        <v>0.069612599999999997</v>
      </c>
      <c r="S393" s="220"/>
      <c r="T393" s="222">
        <f>SUM(T394:T533)</f>
        <v>97.363793000000001</v>
      </c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R393" s="223" t="s">
        <v>81</v>
      </c>
      <c r="AT393" s="224" t="s">
        <v>72</v>
      </c>
      <c r="AU393" s="224" t="s">
        <v>81</v>
      </c>
      <c r="AY393" s="223" t="s">
        <v>165</v>
      </c>
      <c r="BK393" s="225">
        <f>SUM(BK394:BK533)</f>
        <v>0</v>
      </c>
    </row>
    <row r="394" s="2" customFormat="1" ht="21.75" customHeight="1">
      <c r="A394" s="39"/>
      <c r="B394" s="40"/>
      <c r="C394" s="228" t="s">
        <v>504</v>
      </c>
      <c r="D394" s="228" t="s">
        <v>167</v>
      </c>
      <c r="E394" s="229" t="s">
        <v>505</v>
      </c>
      <c r="F394" s="230" t="s">
        <v>506</v>
      </c>
      <c r="G394" s="231" t="s">
        <v>266</v>
      </c>
      <c r="H394" s="232">
        <v>283.16000000000003</v>
      </c>
      <c r="I394" s="233"/>
      <c r="J394" s="234">
        <f>ROUND(I394*H394,2)</f>
        <v>0</v>
      </c>
      <c r="K394" s="230" t="s">
        <v>171</v>
      </c>
      <c r="L394" s="45"/>
      <c r="M394" s="235" t="s">
        <v>1</v>
      </c>
      <c r="N394" s="236" t="s">
        <v>38</v>
      </c>
      <c r="O394" s="92"/>
      <c r="P394" s="237">
        <f>O394*H394</f>
        <v>0</v>
      </c>
      <c r="Q394" s="237">
        <v>0.00012999999999999999</v>
      </c>
      <c r="R394" s="237">
        <f>Q394*H394</f>
        <v>0.036810799999999998</v>
      </c>
      <c r="S394" s="237">
        <v>0</v>
      </c>
      <c r="T394" s="238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39" t="s">
        <v>172</v>
      </c>
      <c r="AT394" s="239" t="s">
        <v>167</v>
      </c>
      <c r="AU394" s="239" t="s">
        <v>83</v>
      </c>
      <c r="AY394" s="18" t="s">
        <v>165</v>
      </c>
      <c r="BE394" s="240">
        <f>IF(N394="základní",J394,0)</f>
        <v>0</v>
      </c>
      <c r="BF394" s="240">
        <f>IF(N394="snížená",J394,0)</f>
        <v>0</v>
      </c>
      <c r="BG394" s="240">
        <f>IF(N394="zákl. přenesená",J394,0)</f>
        <v>0</v>
      </c>
      <c r="BH394" s="240">
        <f>IF(N394="sníž. přenesená",J394,0)</f>
        <v>0</v>
      </c>
      <c r="BI394" s="240">
        <f>IF(N394="nulová",J394,0)</f>
        <v>0</v>
      </c>
      <c r="BJ394" s="18" t="s">
        <v>81</v>
      </c>
      <c r="BK394" s="240">
        <f>ROUND(I394*H394,2)</f>
        <v>0</v>
      </c>
      <c r="BL394" s="18" t="s">
        <v>172</v>
      </c>
      <c r="BM394" s="239" t="s">
        <v>507</v>
      </c>
    </row>
    <row r="395" s="13" customFormat="1">
      <c r="A395" s="13"/>
      <c r="B395" s="241"/>
      <c r="C395" s="242"/>
      <c r="D395" s="243" t="s">
        <v>174</v>
      </c>
      <c r="E395" s="244" t="s">
        <v>1</v>
      </c>
      <c r="F395" s="245" t="s">
        <v>508</v>
      </c>
      <c r="G395" s="242"/>
      <c r="H395" s="244" t="s">
        <v>1</v>
      </c>
      <c r="I395" s="246"/>
      <c r="J395" s="242"/>
      <c r="K395" s="242"/>
      <c r="L395" s="247"/>
      <c r="M395" s="248"/>
      <c r="N395" s="249"/>
      <c r="O395" s="249"/>
      <c r="P395" s="249"/>
      <c r="Q395" s="249"/>
      <c r="R395" s="249"/>
      <c r="S395" s="249"/>
      <c r="T395" s="250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51" t="s">
        <v>174</v>
      </c>
      <c r="AU395" s="251" t="s">
        <v>83</v>
      </c>
      <c r="AV395" s="13" t="s">
        <v>81</v>
      </c>
      <c r="AW395" s="13" t="s">
        <v>30</v>
      </c>
      <c r="AX395" s="13" t="s">
        <v>73</v>
      </c>
      <c r="AY395" s="251" t="s">
        <v>165</v>
      </c>
    </row>
    <row r="396" s="13" customFormat="1">
      <c r="A396" s="13"/>
      <c r="B396" s="241"/>
      <c r="C396" s="242"/>
      <c r="D396" s="243" t="s">
        <v>174</v>
      </c>
      <c r="E396" s="244" t="s">
        <v>1</v>
      </c>
      <c r="F396" s="245" t="s">
        <v>509</v>
      </c>
      <c r="G396" s="242"/>
      <c r="H396" s="244" t="s">
        <v>1</v>
      </c>
      <c r="I396" s="246"/>
      <c r="J396" s="242"/>
      <c r="K396" s="242"/>
      <c r="L396" s="247"/>
      <c r="M396" s="248"/>
      <c r="N396" s="249"/>
      <c r="O396" s="249"/>
      <c r="P396" s="249"/>
      <c r="Q396" s="249"/>
      <c r="R396" s="249"/>
      <c r="S396" s="249"/>
      <c r="T396" s="250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51" t="s">
        <v>174</v>
      </c>
      <c r="AU396" s="251" t="s">
        <v>83</v>
      </c>
      <c r="AV396" s="13" t="s">
        <v>81</v>
      </c>
      <c r="AW396" s="13" t="s">
        <v>30</v>
      </c>
      <c r="AX396" s="13" t="s">
        <v>73</v>
      </c>
      <c r="AY396" s="251" t="s">
        <v>165</v>
      </c>
    </row>
    <row r="397" s="13" customFormat="1">
      <c r="A397" s="13"/>
      <c r="B397" s="241"/>
      <c r="C397" s="242"/>
      <c r="D397" s="243" t="s">
        <v>174</v>
      </c>
      <c r="E397" s="244" t="s">
        <v>1</v>
      </c>
      <c r="F397" s="245" t="s">
        <v>510</v>
      </c>
      <c r="G397" s="242"/>
      <c r="H397" s="244" t="s">
        <v>1</v>
      </c>
      <c r="I397" s="246"/>
      <c r="J397" s="242"/>
      <c r="K397" s="242"/>
      <c r="L397" s="247"/>
      <c r="M397" s="248"/>
      <c r="N397" s="249"/>
      <c r="O397" s="249"/>
      <c r="P397" s="249"/>
      <c r="Q397" s="249"/>
      <c r="R397" s="249"/>
      <c r="S397" s="249"/>
      <c r="T397" s="250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51" t="s">
        <v>174</v>
      </c>
      <c r="AU397" s="251" t="s">
        <v>83</v>
      </c>
      <c r="AV397" s="13" t="s">
        <v>81</v>
      </c>
      <c r="AW397" s="13" t="s">
        <v>30</v>
      </c>
      <c r="AX397" s="13" t="s">
        <v>73</v>
      </c>
      <c r="AY397" s="251" t="s">
        <v>165</v>
      </c>
    </row>
    <row r="398" s="14" customFormat="1">
      <c r="A398" s="14"/>
      <c r="B398" s="252"/>
      <c r="C398" s="253"/>
      <c r="D398" s="243" t="s">
        <v>174</v>
      </c>
      <c r="E398" s="254" t="s">
        <v>1</v>
      </c>
      <c r="F398" s="255" t="s">
        <v>511</v>
      </c>
      <c r="G398" s="253"/>
      <c r="H398" s="256">
        <v>296.69</v>
      </c>
      <c r="I398" s="257"/>
      <c r="J398" s="253"/>
      <c r="K398" s="253"/>
      <c r="L398" s="258"/>
      <c r="M398" s="259"/>
      <c r="N398" s="260"/>
      <c r="O398" s="260"/>
      <c r="P398" s="260"/>
      <c r="Q398" s="260"/>
      <c r="R398" s="260"/>
      <c r="S398" s="260"/>
      <c r="T398" s="261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62" t="s">
        <v>174</v>
      </c>
      <c r="AU398" s="262" t="s">
        <v>83</v>
      </c>
      <c r="AV398" s="14" t="s">
        <v>83</v>
      </c>
      <c r="AW398" s="14" t="s">
        <v>30</v>
      </c>
      <c r="AX398" s="14" t="s">
        <v>73</v>
      </c>
      <c r="AY398" s="262" t="s">
        <v>165</v>
      </c>
    </row>
    <row r="399" s="13" customFormat="1">
      <c r="A399" s="13"/>
      <c r="B399" s="241"/>
      <c r="C399" s="242"/>
      <c r="D399" s="243" t="s">
        <v>174</v>
      </c>
      <c r="E399" s="244" t="s">
        <v>1</v>
      </c>
      <c r="F399" s="245" t="s">
        <v>512</v>
      </c>
      <c r="G399" s="242"/>
      <c r="H399" s="244" t="s">
        <v>1</v>
      </c>
      <c r="I399" s="246"/>
      <c r="J399" s="242"/>
      <c r="K399" s="242"/>
      <c r="L399" s="247"/>
      <c r="M399" s="248"/>
      <c r="N399" s="249"/>
      <c r="O399" s="249"/>
      <c r="P399" s="249"/>
      <c r="Q399" s="249"/>
      <c r="R399" s="249"/>
      <c r="S399" s="249"/>
      <c r="T399" s="250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51" t="s">
        <v>174</v>
      </c>
      <c r="AU399" s="251" t="s">
        <v>83</v>
      </c>
      <c r="AV399" s="13" t="s">
        <v>81</v>
      </c>
      <c r="AW399" s="13" t="s">
        <v>30</v>
      </c>
      <c r="AX399" s="13" t="s">
        <v>73</v>
      </c>
      <c r="AY399" s="251" t="s">
        <v>165</v>
      </c>
    </row>
    <row r="400" s="14" customFormat="1">
      <c r="A400" s="14"/>
      <c r="B400" s="252"/>
      <c r="C400" s="253"/>
      <c r="D400" s="243" t="s">
        <v>174</v>
      </c>
      <c r="E400" s="254" t="s">
        <v>1</v>
      </c>
      <c r="F400" s="255" t="s">
        <v>513</v>
      </c>
      <c r="G400" s="253"/>
      <c r="H400" s="256">
        <v>19.41</v>
      </c>
      <c r="I400" s="257"/>
      <c r="J400" s="253"/>
      <c r="K400" s="253"/>
      <c r="L400" s="258"/>
      <c r="M400" s="259"/>
      <c r="N400" s="260"/>
      <c r="O400" s="260"/>
      <c r="P400" s="260"/>
      <c r="Q400" s="260"/>
      <c r="R400" s="260"/>
      <c r="S400" s="260"/>
      <c r="T400" s="261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62" t="s">
        <v>174</v>
      </c>
      <c r="AU400" s="262" t="s">
        <v>83</v>
      </c>
      <c r="AV400" s="14" t="s">
        <v>83</v>
      </c>
      <c r="AW400" s="14" t="s">
        <v>30</v>
      </c>
      <c r="AX400" s="14" t="s">
        <v>73</v>
      </c>
      <c r="AY400" s="262" t="s">
        <v>165</v>
      </c>
    </row>
    <row r="401" s="14" customFormat="1">
      <c r="A401" s="14"/>
      <c r="B401" s="252"/>
      <c r="C401" s="253"/>
      <c r="D401" s="243" t="s">
        <v>174</v>
      </c>
      <c r="E401" s="254" t="s">
        <v>1</v>
      </c>
      <c r="F401" s="255" t="s">
        <v>514</v>
      </c>
      <c r="G401" s="253"/>
      <c r="H401" s="256">
        <v>14.039999999999999</v>
      </c>
      <c r="I401" s="257"/>
      <c r="J401" s="253"/>
      <c r="K401" s="253"/>
      <c r="L401" s="258"/>
      <c r="M401" s="259"/>
      <c r="N401" s="260"/>
      <c r="O401" s="260"/>
      <c r="P401" s="260"/>
      <c r="Q401" s="260"/>
      <c r="R401" s="260"/>
      <c r="S401" s="260"/>
      <c r="T401" s="261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62" t="s">
        <v>174</v>
      </c>
      <c r="AU401" s="262" t="s">
        <v>83</v>
      </c>
      <c r="AV401" s="14" t="s">
        <v>83</v>
      </c>
      <c r="AW401" s="14" t="s">
        <v>30</v>
      </c>
      <c r="AX401" s="14" t="s">
        <v>73</v>
      </c>
      <c r="AY401" s="262" t="s">
        <v>165</v>
      </c>
    </row>
    <row r="402" s="13" customFormat="1">
      <c r="A402" s="13"/>
      <c r="B402" s="241"/>
      <c r="C402" s="242"/>
      <c r="D402" s="243" t="s">
        <v>174</v>
      </c>
      <c r="E402" s="244" t="s">
        <v>1</v>
      </c>
      <c r="F402" s="245" t="s">
        <v>515</v>
      </c>
      <c r="G402" s="242"/>
      <c r="H402" s="244" t="s">
        <v>1</v>
      </c>
      <c r="I402" s="246"/>
      <c r="J402" s="242"/>
      <c r="K402" s="242"/>
      <c r="L402" s="247"/>
      <c r="M402" s="248"/>
      <c r="N402" s="249"/>
      <c r="O402" s="249"/>
      <c r="P402" s="249"/>
      <c r="Q402" s="249"/>
      <c r="R402" s="249"/>
      <c r="S402" s="249"/>
      <c r="T402" s="250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51" t="s">
        <v>174</v>
      </c>
      <c r="AU402" s="251" t="s">
        <v>83</v>
      </c>
      <c r="AV402" s="13" t="s">
        <v>81</v>
      </c>
      <c r="AW402" s="13" t="s">
        <v>30</v>
      </c>
      <c r="AX402" s="13" t="s">
        <v>73</v>
      </c>
      <c r="AY402" s="251" t="s">
        <v>165</v>
      </c>
    </row>
    <row r="403" s="14" customFormat="1">
      <c r="A403" s="14"/>
      <c r="B403" s="252"/>
      <c r="C403" s="253"/>
      <c r="D403" s="243" t="s">
        <v>174</v>
      </c>
      <c r="E403" s="254" t="s">
        <v>1</v>
      </c>
      <c r="F403" s="255" t="s">
        <v>516</v>
      </c>
      <c r="G403" s="253"/>
      <c r="H403" s="256">
        <v>-46.979999999999997</v>
      </c>
      <c r="I403" s="257"/>
      <c r="J403" s="253"/>
      <c r="K403" s="253"/>
      <c r="L403" s="258"/>
      <c r="M403" s="259"/>
      <c r="N403" s="260"/>
      <c r="O403" s="260"/>
      <c r="P403" s="260"/>
      <c r="Q403" s="260"/>
      <c r="R403" s="260"/>
      <c r="S403" s="260"/>
      <c r="T403" s="261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62" t="s">
        <v>174</v>
      </c>
      <c r="AU403" s="262" t="s">
        <v>83</v>
      </c>
      <c r="AV403" s="14" t="s">
        <v>83</v>
      </c>
      <c r="AW403" s="14" t="s">
        <v>30</v>
      </c>
      <c r="AX403" s="14" t="s">
        <v>73</v>
      </c>
      <c r="AY403" s="262" t="s">
        <v>165</v>
      </c>
    </row>
    <row r="404" s="15" customFormat="1">
      <c r="A404" s="15"/>
      <c r="B404" s="263"/>
      <c r="C404" s="264"/>
      <c r="D404" s="243" t="s">
        <v>174</v>
      </c>
      <c r="E404" s="265" t="s">
        <v>1</v>
      </c>
      <c r="F404" s="266" t="s">
        <v>180</v>
      </c>
      <c r="G404" s="264"/>
      <c r="H404" s="267">
        <v>283.16000000000003</v>
      </c>
      <c r="I404" s="268"/>
      <c r="J404" s="264"/>
      <c r="K404" s="264"/>
      <c r="L404" s="269"/>
      <c r="M404" s="270"/>
      <c r="N404" s="271"/>
      <c r="O404" s="271"/>
      <c r="P404" s="271"/>
      <c r="Q404" s="271"/>
      <c r="R404" s="271"/>
      <c r="S404" s="271"/>
      <c r="T404" s="272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73" t="s">
        <v>174</v>
      </c>
      <c r="AU404" s="273" t="s">
        <v>83</v>
      </c>
      <c r="AV404" s="15" t="s">
        <v>172</v>
      </c>
      <c r="AW404" s="15" t="s">
        <v>30</v>
      </c>
      <c r="AX404" s="15" t="s">
        <v>81</v>
      </c>
      <c r="AY404" s="273" t="s">
        <v>165</v>
      </c>
    </row>
    <row r="405" s="2" customFormat="1" ht="21.75" customHeight="1">
      <c r="A405" s="39"/>
      <c r="B405" s="40"/>
      <c r="C405" s="228" t="s">
        <v>517</v>
      </c>
      <c r="D405" s="228" t="s">
        <v>167</v>
      </c>
      <c r="E405" s="229" t="s">
        <v>518</v>
      </c>
      <c r="F405" s="230" t="s">
        <v>519</v>
      </c>
      <c r="G405" s="231" t="s">
        <v>266</v>
      </c>
      <c r="H405" s="232">
        <v>46.979999999999997</v>
      </c>
      <c r="I405" s="233"/>
      <c r="J405" s="234">
        <f>ROUND(I405*H405,2)</f>
        <v>0</v>
      </c>
      <c r="K405" s="230" t="s">
        <v>1</v>
      </c>
      <c r="L405" s="45"/>
      <c r="M405" s="235" t="s">
        <v>1</v>
      </c>
      <c r="N405" s="236" t="s">
        <v>38</v>
      </c>
      <c r="O405" s="92"/>
      <c r="P405" s="237">
        <f>O405*H405</f>
        <v>0</v>
      </c>
      <c r="Q405" s="237">
        <v>0.00021000000000000001</v>
      </c>
      <c r="R405" s="237">
        <f>Q405*H405</f>
        <v>0.0098657999999999992</v>
      </c>
      <c r="S405" s="237">
        <v>0</v>
      </c>
      <c r="T405" s="238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39" t="s">
        <v>172</v>
      </c>
      <c r="AT405" s="239" t="s">
        <v>167</v>
      </c>
      <c r="AU405" s="239" t="s">
        <v>83</v>
      </c>
      <c r="AY405" s="18" t="s">
        <v>165</v>
      </c>
      <c r="BE405" s="240">
        <f>IF(N405="základní",J405,0)</f>
        <v>0</v>
      </c>
      <c r="BF405" s="240">
        <f>IF(N405="snížená",J405,0)</f>
        <v>0</v>
      </c>
      <c r="BG405" s="240">
        <f>IF(N405="zákl. přenesená",J405,0)</f>
        <v>0</v>
      </c>
      <c r="BH405" s="240">
        <f>IF(N405="sníž. přenesená",J405,0)</f>
        <v>0</v>
      </c>
      <c r="BI405" s="240">
        <f>IF(N405="nulová",J405,0)</f>
        <v>0</v>
      </c>
      <c r="BJ405" s="18" t="s">
        <v>81</v>
      </c>
      <c r="BK405" s="240">
        <f>ROUND(I405*H405,2)</f>
        <v>0</v>
      </c>
      <c r="BL405" s="18" t="s">
        <v>172</v>
      </c>
      <c r="BM405" s="239" t="s">
        <v>520</v>
      </c>
    </row>
    <row r="406" s="13" customFormat="1">
      <c r="A406" s="13"/>
      <c r="B406" s="241"/>
      <c r="C406" s="242"/>
      <c r="D406" s="243" t="s">
        <v>174</v>
      </c>
      <c r="E406" s="244" t="s">
        <v>1</v>
      </c>
      <c r="F406" s="245" t="s">
        <v>521</v>
      </c>
      <c r="G406" s="242"/>
      <c r="H406" s="244" t="s">
        <v>1</v>
      </c>
      <c r="I406" s="246"/>
      <c r="J406" s="242"/>
      <c r="K406" s="242"/>
      <c r="L406" s="247"/>
      <c r="M406" s="248"/>
      <c r="N406" s="249"/>
      <c r="O406" s="249"/>
      <c r="P406" s="249"/>
      <c r="Q406" s="249"/>
      <c r="R406" s="249"/>
      <c r="S406" s="249"/>
      <c r="T406" s="250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51" t="s">
        <v>174</v>
      </c>
      <c r="AU406" s="251" t="s">
        <v>83</v>
      </c>
      <c r="AV406" s="13" t="s">
        <v>81</v>
      </c>
      <c r="AW406" s="13" t="s">
        <v>30</v>
      </c>
      <c r="AX406" s="13" t="s">
        <v>73</v>
      </c>
      <c r="AY406" s="251" t="s">
        <v>165</v>
      </c>
    </row>
    <row r="407" s="14" customFormat="1">
      <c r="A407" s="14"/>
      <c r="B407" s="252"/>
      <c r="C407" s="253"/>
      <c r="D407" s="243" t="s">
        <v>174</v>
      </c>
      <c r="E407" s="254" t="s">
        <v>1</v>
      </c>
      <c r="F407" s="255" t="s">
        <v>522</v>
      </c>
      <c r="G407" s="253"/>
      <c r="H407" s="256">
        <v>46.979999999999997</v>
      </c>
      <c r="I407" s="257"/>
      <c r="J407" s="253"/>
      <c r="K407" s="253"/>
      <c r="L407" s="258"/>
      <c r="M407" s="259"/>
      <c r="N407" s="260"/>
      <c r="O407" s="260"/>
      <c r="P407" s="260"/>
      <c r="Q407" s="260"/>
      <c r="R407" s="260"/>
      <c r="S407" s="260"/>
      <c r="T407" s="261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62" t="s">
        <v>174</v>
      </c>
      <c r="AU407" s="262" t="s">
        <v>83</v>
      </c>
      <c r="AV407" s="14" t="s">
        <v>83</v>
      </c>
      <c r="AW407" s="14" t="s">
        <v>30</v>
      </c>
      <c r="AX407" s="14" t="s">
        <v>73</v>
      </c>
      <c r="AY407" s="262" t="s">
        <v>165</v>
      </c>
    </row>
    <row r="408" s="15" customFormat="1">
      <c r="A408" s="15"/>
      <c r="B408" s="263"/>
      <c r="C408" s="264"/>
      <c r="D408" s="243" t="s">
        <v>174</v>
      </c>
      <c r="E408" s="265" t="s">
        <v>1</v>
      </c>
      <c r="F408" s="266" t="s">
        <v>180</v>
      </c>
      <c r="G408" s="264"/>
      <c r="H408" s="267">
        <v>46.979999999999997</v>
      </c>
      <c r="I408" s="268"/>
      <c r="J408" s="264"/>
      <c r="K408" s="264"/>
      <c r="L408" s="269"/>
      <c r="M408" s="270"/>
      <c r="N408" s="271"/>
      <c r="O408" s="271"/>
      <c r="P408" s="271"/>
      <c r="Q408" s="271"/>
      <c r="R408" s="271"/>
      <c r="S408" s="271"/>
      <c r="T408" s="272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T408" s="273" t="s">
        <v>174</v>
      </c>
      <c r="AU408" s="273" t="s">
        <v>83</v>
      </c>
      <c r="AV408" s="15" t="s">
        <v>172</v>
      </c>
      <c r="AW408" s="15" t="s">
        <v>30</v>
      </c>
      <c r="AX408" s="15" t="s">
        <v>81</v>
      </c>
      <c r="AY408" s="273" t="s">
        <v>165</v>
      </c>
    </row>
    <row r="409" s="2" customFormat="1" ht="16.5" customHeight="1">
      <c r="A409" s="39"/>
      <c r="B409" s="40"/>
      <c r="C409" s="228" t="s">
        <v>523</v>
      </c>
      <c r="D409" s="228" t="s">
        <v>167</v>
      </c>
      <c r="E409" s="229" t="s">
        <v>524</v>
      </c>
      <c r="F409" s="230" t="s">
        <v>525</v>
      </c>
      <c r="G409" s="231" t="s">
        <v>266</v>
      </c>
      <c r="H409" s="232">
        <v>15</v>
      </c>
      <c r="I409" s="233"/>
      <c r="J409" s="234">
        <f>ROUND(I409*H409,2)</f>
        <v>0</v>
      </c>
      <c r="K409" s="230" t="s">
        <v>1</v>
      </c>
      <c r="L409" s="45"/>
      <c r="M409" s="235" t="s">
        <v>1</v>
      </c>
      <c r="N409" s="236" t="s">
        <v>38</v>
      </c>
      <c r="O409" s="92"/>
      <c r="P409" s="237">
        <f>O409*H409</f>
        <v>0</v>
      </c>
      <c r="Q409" s="237">
        <v>4.0000000000000003E-05</v>
      </c>
      <c r="R409" s="237">
        <f>Q409*H409</f>
        <v>0.00060000000000000006</v>
      </c>
      <c r="S409" s="237">
        <v>0</v>
      </c>
      <c r="T409" s="238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39" t="s">
        <v>172</v>
      </c>
      <c r="AT409" s="239" t="s">
        <v>167</v>
      </c>
      <c r="AU409" s="239" t="s">
        <v>83</v>
      </c>
      <c r="AY409" s="18" t="s">
        <v>165</v>
      </c>
      <c r="BE409" s="240">
        <f>IF(N409="základní",J409,0)</f>
        <v>0</v>
      </c>
      <c r="BF409" s="240">
        <f>IF(N409="snížená",J409,0)</f>
        <v>0</v>
      </c>
      <c r="BG409" s="240">
        <f>IF(N409="zákl. přenesená",J409,0)</f>
        <v>0</v>
      </c>
      <c r="BH409" s="240">
        <f>IF(N409="sníž. přenesená",J409,0)</f>
        <v>0</v>
      </c>
      <c r="BI409" s="240">
        <f>IF(N409="nulová",J409,0)</f>
        <v>0</v>
      </c>
      <c r="BJ409" s="18" t="s">
        <v>81</v>
      </c>
      <c r="BK409" s="240">
        <f>ROUND(I409*H409,2)</f>
        <v>0</v>
      </c>
      <c r="BL409" s="18" t="s">
        <v>172</v>
      </c>
      <c r="BM409" s="239" t="s">
        <v>526</v>
      </c>
    </row>
    <row r="410" s="13" customFormat="1">
      <c r="A410" s="13"/>
      <c r="B410" s="241"/>
      <c r="C410" s="242"/>
      <c r="D410" s="243" t="s">
        <v>174</v>
      </c>
      <c r="E410" s="244" t="s">
        <v>1</v>
      </c>
      <c r="F410" s="245" t="s">
        <v>527</v>
      </c>
      <c r="G410" s="242"/>
      <c r="H410" s="244" t="s">
        <v>1</v>
      </c>
      <c r="I410" s="246"/>
      <c r="J410" s="242"/>
      <c r="K410" s="242"/>
      <c r="L410" s="247"/>
      <c r="M410" s="248"/>
      <c r="N410" s="249"/>
      <c r="O410" s="249"/>
      <c r="P410" s="249"/>
      <c r="Q410" s="249"/>
      <c r="R410" s="249"/>
      <c r="S410" s="249"/>
      <c r="T410" s="250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51" t="s">
        <v>174</v>
      </c>
      <c r="AU410" s="251" t="s">
        <v>83</v>
      </c>
      <c r="AV410" s="13" t="s">
        <v>81</v>
      </c>
      <c r="AW410" s="13" t="s">
        <v>30</v>
      </c>
      <c r="AX410" s="13" t="s">
        <v>73</v>
      </c>
      <c r="AY410" s="251" t="s">
        <v>165</v>
      </c>
    </row>
    <row r="411" s="14" customFormat="1">
      <c r="A411" s="14"/>
      <c r="B411" s="252"/>
      <c r="C411" s="253"/>
      <c r="D411" s="243" t="s">
        <v>174</v>
      </c>
      <c r="E411" s="254" t="s">
        <v>1</v>
      </c>
      <c r="F411" s="255" t="s">
        <v>528</v>
      </c>
      <c r="G411" s="253"/>
      <c r="H411" s="256">
        <v>15</v>
      </c>
      <c r="I411" s="257"/>
      <c r="J411" s="253"/>
      <c r="K411" s="253"/>
      <c r="L411" s="258"/>
      <c r="M411" s="259"/>
      <c r="N411" s="260"/>
      <c r="O411" s="260"/>
      <c r="P411" s="260"/>
      <c r="Q411" s="260"/>
      <c r="R411" s="260"/>
      <c r="S411" s="260"/>
      <c r="T411" s="261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62" t="s">
        <v>174</v>
      </c>
      <c r="AU411" s="262" t="s">
        <v>83</v>
      </c>
      <c r="AV411" s="14" t="s">
        <v>83</v>
      </c>
      <c r="AW411" s="14" t="s">
        <v>30</v>
      </c>
      <c r="AX411" s="14" t="s">
        <v>81</v>
      </c>
      <c r="AY411" s="262" t="s">
        <v>165</v>
      </c>
    </row>
    <row r="412" s="2" customFormat="1" ht="16.5" customHeight="1">
      <c r="A412" s="39"/>
      <c r="B412" s="40"/>
      <c r="C412" s="228" t="s">
        <v>529</v>
      </c>
      <c r="D412" s="228" t="s">
        <v>167</v>
      </c>
      <c r="E412" s="229" t="s">
        <v>530</v>
      </c>
      <c r="F412" s="230" t="s">
        <v>531</v>
      </c>
      <c r="G412" s="231" t="s">
        <v>482</v>
      </c>
      <c r="H412" s="232">
        <v>1</v>
      </c>
      <c r="I412" s="233"/>
      <c r="J412" s="234">
        <f>ROUND(I412*H412,2)</f>
        <v>0</v>
      </c>
      <c r="K412" s="230" t="s">
        <v>1</v>
      </c>
      <c r="L412" s="45"/>
      <c r="M412" s="235" t="s">
        <v>1</v>
      </c>
      <c r="N412" s="236" t="s">
        <v>38</v>
      </c>
      <c r="O412" s="92"/>
      <c r="P412" s="237">
        <f>O412*H412</f>
        <v>0</v>
      </c>
      <c r="Q412" s="237">
        <v>4.0000000000000003E-05</v>
      </c>
      <c r="R412" s="237">
        <f>Q412*H412</f>
        <v>4.0000000000000003E-05</v>
      </c>
      <c r="S412" s="237">
        <v>0</v>
      </c>
      <c r="T412" s="238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39" t="s">
        <v>172</v>
      </c>
      <c r="AT412" s="239" t="s">
        <v>167</v>
      </c>
      <c r="AU412" s="239" t="s">
        <v>83</v>
      </c>
      <c r="AY412" s="18" t="s">
        <v>165</v>
      </c>
      <c r="BE412" s="240">
        <f>IF(N412="základní",J412,0)</f>
        <v>0</v>
      </c>
      <c r="BF412" s="240">
        <f>IF(N412="snížená",J412,0)</f>
        <v>0</v>
      </c>
      <c r="BG412" s="240">
        <f>IF(N412="zákl. přenesená",J412,0)</f>
        <v>0</v>
      </c>
      <c r="BH412" s="240">
        <f>IF(N412="sníž. přenesená",J412,0)</f>
        <v>0</v>
      </c>
      <c r="BI412" s="240">
        <f>IF(N412="nulová",J412,0)</f>
        <v>0</v>
      </c>
      <c r="BJ412" s="18" t="s">
        <v>81</v>
      </c>
      <c r="BK412" s="240">
        <f>ROUND(I412*H412,2)</f>
        <v>0</v>
      </c>
      <c r="BL412" s="18" t="s">
        <v>172</v>
      </c>
      <c r="BM412" s="239" t="s">
        <v>532</v>
      </c>
    </row>
    <row r="413" s="14" customFormat="1">
      <c r="A413" s="14"/>
      <c r="B413" s="252"/>
      <c r="C413" s="253"/>
      <c r="D413" s="243" t="s">
        <v>174</v>
      </c>
      <c r="E413" s="254" t="s">
        <v>1</v>
      </c>
      <c r="F413" s="255" t="s">
        <v>81</v>
      </c>
      <c r="G413" s="253"/>
      <c r="H413" s="256">
        <v>1</v>
      </c>
      <c r="I413" s="257"/>
      <c r="J413" s="253"/>
      <c r="K413" s="253"/>
      <c r="L413" s="258"/>
      <c r="M413" s="259"/>
      <c r="N413" s="260"/>
      <c r="O413" s="260"/>
      <c r="P413" s="260"/>
      <c r="Q413" s="260"/>
      <c r="R413" s="260"/>
      <c r="S413" s="260"/>
      <c r="T413" s="261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62" t="s">
        <v>174</v>
      </c>
      <c r="AU413" s="262" t="s">
        <v>83</v>
      </c>
      <c r="AV413" s="14" t="s">
        <v>83</v>
      </c>
      <c r="AW413" s="14" t="s">
        <v>30</v>
      </c>
      <c r="AX413" s="14" t="s">
        <v>81</v>
      </c>
      <c r="AY413" s="262" t="s">
        <v>165</v>
      </c>
    </row>
    <row r="414" s="2" customFormat="1" ht="16.5" customHeight="1">
      <c r="A414" s="39"/>
      <c r="B414" s="40"/>
      <c r="C414" s="228" t="s">
        <v>533</v>
      </c>
      <c r="D414" s="228" t="s">
        <v>167</v>
      </c>
      <c r="E414" s="229" t="s">
        <v>534</v>
      </c>
      <c r="F414" s="230" t="s">
        <v>535</v>
      </c>
      <c r="G414" s="231" t="s">
        <v>266</v>
      </c>
      <c r="H414" s="232">
        <v>557.39999999999998</v>
      </c>
      <c r="I414" s="233"/>
      <c r="J414" s="234">
        <f>ROUND(I414*H414,2)</f>
        <v>0</v>
      </c>
      <c r="K414" s="230" t="s">
        <v>171</v>
      </c>
      <c r="L414" s="45"/>
      <c r="M414" s="235" t="s">
        <v>1</v>
      </c>
      <c r="N414" s="236" t="s">
        <v>38</v>
      </c>
      <c r="O414" s="92"/>
      <c r="P414" s="237">
        <f>O414*H414</f>
        <v>0</v>
      </c>
      <c r="Q414" s="237">
        <v>4.0000000000000003E-05</v>
      </c>
      <c r="R414" s="237">
        <f>Q414*H414</f>
        <v>0.022296</v>
      </c>
      <c r="S414" s="237">
        <v>0</v>
      </c>
      <c r="T414" s="238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39" t="s">
        <v>172</v>
      </c>
      <c r="AT414" s="239" t="s">
        <v>167</v>
      </c>
      <c r="AU414" s="239" t="s">
        <v>83</v>
      </c>
      <c r="AY414" s="18" t="s">
        <v>165</v>
      </c>
      <c r="BE414" s="240">
        <f>IF(N414="základní",J414,0)</f>
        <v>0</v>
      </c>
      <c r="BF414" s="240">
        <f>IF(N414="snížená",J414,0)</f>
        <v>0</v>
      </c>
      <c r="BG414" s="240">
        <f>IF(N414="zákl. přenesená",J414,0)</f>
        <v>0</v>
      </c>
      <c r="BH414" s="240">
        <f>IF(N414="sníž. přenesená",J414,0)</f>
        <v>0</v>
      </c>
      <c r="BI414" s="240">
        <f>IF(N414="nulová",J414,0)</f>
        <v>0</v>
      </c>
      <c r="BJ414" s="18" t="s">
        <v>81</v>
      </c>
      <c r="BK414" s="240">
        <f>ROUND(I414*H414,2)</f>
        <v>0</v>
      </c>
      <c r="BL414" s="18" t="s">
        <v>172</v>
      </c>
      <c r="BM414" s="239" t="s">
        <v>536</v>
      </c>
    </row>
    <row r="415" s="13" customFormat="1">
      <c r="A415" s="13"/>
      <c r="B415" s="241"/>
      <c r="C415" s="242"/>
      <c r="D415" s="243" t="s">
        <v>174</v>
      </c>
      <c r="E415" s="244" t="s">
        <v>1</v>
      </c>
      <c r="F415" s="245" t="s">
        <v>537</v>
      </c>
      <c r="G415" s="242"/>
      <c r="H415" s="244" t="s">
        <v>1</v>
      </c>
      <c r="I415" s="246"/>
      <c r="J415" s="242"/>
      <c r="K415" s="242"/>
      <c r="L415" s="247"/>
      <c r="M415" s="248"/>
      <c r="N415" s="249"/>
      <c r="O415" s="249"/>
      <c r="P415" s="249"/>
      <c r="Q415" s="249"/>
      <c r="R415" s="249"/>
      <c r="S415" s="249"/>
      <c r="T415" s="250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51" t="s">
        <v>174</v>
      </c>
      <c r="AU415" s="251" t="s">
        <v>83</v>
      </c>
      <c r="AV415" s="13" t="s">
        <v>81</v>
      </c>
      <c r="AW415" s="13" t="s">
        <v>30</v>
      </c>
      <c r="AX415" s="13" t="s">
        <v>73</v>
      </c>
      <c r="AY415" s="251" t="s">
        <v>165</v>
      </c>
    </row>
    <row r="416" s="14" customFormat="1">
      <c r="A416" s="14"/>
      <c r="B416" s="252"/>
      <c r="C416" s="253"/>
      <c r="D416" s="243" t="s">
        <v>174</v>
      </c>
      <c r="E416" s="254" t="s">
        <v>1</v>
      </c>
      <c r="F416" s="255" t="s">
        <v>538</v>
      </c>
      <c r="G416" s="253"/>
      <c r="H416" s="256">
        <v>445</v>
      </c>
      <c r="I416" s="257"/>
      <c r="J416" s="253"/>
      <c r="K416" s="253"/>
      <c r="L416" s="258"/>
      <c r="M416" s="259"/>
      <c r="N416" s="260"/>
      <c r="O416" s="260"/>
      <c r="P416" s="260"/>
      <c r="Q416" s="260"/>
      <c r="R416" s="260"/>
      <c r="S416" s="260"/>
      <c r="T416" s="261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62" t="s">
        <v>174</v>
      </c>
      <c r="AU416" s="262" t="s">
        <v>83</v>
      </c>
      <c r="AV416" s="14" t="s">
        <v>83</v>
      </c>
      <c r="AW416" s="14" t="s">
        <v>30</v>
      </c>
      <c r="AX416" s="14" t="s">
        <v>73</v>
      </c>
      <c r="AY416" s="262" t="s">
        <v>165</v>
      </c>
    </row>
    <row r="417" s="13" customFormat="1">
      <c r="A417" s="13"/>
      <c r="B417" s="241"/>
      <c r="C417" s="242"/>
      <c r="D417" s="243" t="s">
        <v>174</v>
      </c>
      <c r="E417" s="244" t="s">
        <v>1</v>
      </c>
      <c r="F417" s="245" t="s">
        <v>539</v>
      </c>
      <c r="G417" s="242"/>
      <c r="H417" s="244" t="s">
        <v>1</v>
      </c>
      <c r="I417" s="246"/>
      <c r="J417" s="242"/>
      <c r="K417" s="242"/>
      <c r="L417" s="247"/>
      <c r="M417" s="248"/>
      <c r="N417" s="249"/>
      <c r="O417" s="249"/>
      <c r="P417" s="249"/>
      <c r="Q417" s="249"/>
      <c r="R417" s="249"/>
      <c r="S417" s="249"/>
      <c r="T417" s="250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51" t="s">
        <v>174</v>
      </c>
      <c r="AU417" s="251" t="s">
        <v>83</v>
      </c>
      <c r="AV417" s="13" t="s">
        <v>81</v>
      </c>
      <c r="AW417" s="13" t="s">
        <v>30</v>
      </c>
      <c r="AX417" s="13" t="s">
        <v>73</v>
      </c>
      <c r="AY417" s="251" t="s">
        <v>165</v>
      </c>
    </row>
    <row r="418" s="14" customFormat="1">
      <c r="A418" s="14"/>
      <c r="B418" s="252"/>
      <c r="C418" s="253"/>
      <c r="D418" s="243" t="s">
        <v>174</v>
      </c>
      <c r="E418" s="254" t="s">
        <v>1</v>
      </c>
      <c r="F418" s="255" t="s">
        <v>540</v>
      </c>
      <c r="G418" s="253"/>
      <c r="H418" s="256">
        <v>112.40000000000001</v>
      </c>
      <c r="I418" s="257"/>
      <c r="J418" s="253"/>
      <c r="K418" s="253"/>
      <c r="L418" s="258"/>
      <c r="M418" s="259"/>
      <c r="N418" s="260"/>
      <c r="O418" s="260"/>
      <c r="P418" s="260"/>
      <c r="Q418" s="260"/>
      <c r="R418" s="260"/>
      <c r="S418" s="260"/>
      <c r="T418" s="261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62" t="s">
        <v>174</v>
      </c>
      <c r="AU418" s="262" t="s">
        <v>83</v>
      </c>
      <c r="AV418" s="14" t="s">
        <v>83</v>
      </c>
      <c r="AW418" s="14" t="s">
        <v>30</v>
      </c>
      <c r="AX418" s="14" t="s">
        <v>73</v>
      </c>
      <c r="AY418" s="262" t="s">
        <v>165</v>
      </c>
    </row>
    <row r="419" s="15" customFormat="1">
      <c r="A419" s="15"/>
      <c r="B419" s="263"/>
      <c r="C419" s="264"/>
      <c r="D419" s="243" t="s">
        <v>174</v>
      </c>
      <c r="E419" s="265" t="s">
        <v>1</v>
      </c>
      <c r="F419" s="266" t="s">
        <v>180</v>
      </c>
      <c r="G419" s="264"/>
      <c r="H419" s="267">
        <v>557.39999999999998</v>
      </c>
      <c r="I419" s="268"/>
      <c r="J419" s="264"/>
      <c r="K419" s="264"/>
      <c r="L419" s="269"/>
      <c r="M419" s="270"/>
      <c r="N419" s="271"/>
      <c r="O419" s="271"/>
      <c r="P419" s="271"/>
      <c r="Q419" s="271"/>
      <c r="R419" s="271"/>
      <c r="S419" s="271"/>
      <c r="T419" s="272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T419" s="273" t="s">
        <v>174</v>
      </c>
      <c r="AU419" s="273" t="s">
        <v>83</v>
      </c>
      <c r="AV419" s="15" t="s">
        <v>172</v>
      </c>
      <c r="AW419" s="15" t="s">
        <v>30</v>
      </c>
      <c r="AX419" s="15" t="s">
        <v>81</v>
      </c>
      <c r="AY419" s="273" t="s">
        <v>165</v>
      </c>
    </row>
    <row r="420" s="2" customFormat="1" ht="16.5" customHeight="1">
      <c r="A420" s="39"/>
      <c r="B420" s="40"/>
      <c r="C420" s="228" t="s">
        <v>541</v>
      </c>
      <c r="D420" s="228" t="s">
        <v>167</v>
      </c>
      <c r="E420" s="229" t="s">
        <v>542</v>
      </c>
      <c r="F420" s="230" t="s">
        <v>543</v>
      </c>
      <c r="G420" s="231" t="s">
        <v>266</v>
      </c>
      <c r="H420" s="232">
        <v>5.4249999999999998</v>
      </c>
      <c r="I420" s="233"/>
      <c r="J420" s="234">
        <f>ROUND(I420*H420,2)</f>
        <v>0</v>
      </c>
      <c r="K420" s="230" t="s">
        <v>171</v>
      </c>
      <c r="L420" s="45"/>
      <c r="M420" s="235" t="s">
        <v>1</v>
      </c>
      <c r="N420" s="236" t="s">
        <v>38</v>
      </c>
      <c r="O420" s="92"/>
      <c r="P420" s="237">
        <f>O420*H420</f>
        <v>0</v>
      </c>
      <c r="Q420" s="237">
        <v>0</v>
      </c>
      <c r="R420" s="237">
        <f>Q420*H420</f>
        <v>0</v>
      </c>
      <c r="S420" s="237">
        <v>0.26100000000000001</v>
      </c>
      <c r="T420" s="238">
        <f>S420*H420</f>
        <v>1.4159250000000001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39" t="s">
        <v>172</v>
      </c>
      <c r="AT420" s="239" t="s">
        <v>167</v>
      </c>
      <c r="AU420" s="239" t="s">
        <v>83</v>
      </c>
      <c r="AY420" s="18" t="s">
        <v>165</v>
      </c>
      <c r="BE420" s="240">
        <f>IF(N420="základní",J420,0)</f>
        <v>0</v>
      </c>
      <c r="BF420" s="240">
        <f>IF(N420="snížená",J420,0)</f>
        <v>0</v>
      </c>
      <c r="BG420" s="240">
        <f>IF(N420="zákl. přenesená",J420,0)</f>
        <v>0</v>
      </c>
      <c r="BH420" s="240">
        <f>IF(N420="sníž. přenesená",J420,0)</f>
        <v>0</v>
      </c>
      <c r="BI420" s="240">
        <f>IF(N420="nulová",J420,0)</f>
        <v>0</v>
      </c>
      <c r="BJ420" s="18" t="s">
        <v>81</v>
      </c>
      <c r="BK420" s="240">
        <f>ROUND(I420*H420,2)</f>
        <v>0</v>
      </c>
      <c r="BL420" s="18" t="s">
        <v>172</v>
      </c>
      <c r="BM420" s="239" t="s">
        <v>544</v>
      </c>
    </row>
    <row r="421" s="14" customFormat="1">
      <c r="A421" s="14"/>
      <c r="B421" s="252"/>
      <c r="C421" s="253"/>
      <c r="D421" s="243" t="s">
        <v>174</v>
      </c>
      <c r="E421" s="254" t="s">
        <v>1</v>
      </c>
      <c r="F421" s="255" t="s">
        <v>545</v>
      </c>
      <c r="G421" s="253"/>
      <c r="H421" s="256">
        <v>5.4249999999999998</v>
      </c>
      <c r="I421" s="257"/>
      <c r="J421" s="253"/>
      <c r="K421" s="253"/>
      <c r="L421" s="258"/>
      <c r="M421" s="259"/>
      <c r="N421" s="260"/>
      <c r="O421" s="260"/>
      <c r="P421" s="260"/>
      <c r="Q421" s="260"/>
      <c r="R421" s="260"/>
      <c r="S421" s="260"/>
      <c r="T421" s="261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62" t="s">
        <v>174</v>
      </c>
      <c r="AU421" s="262" t="s">
        <v>83</v>
      </c>
      <c r="AV421" s="14" t="s">
        <v>83</v>
      </c>
      <c r="AW421" s="14" t="s">
        <v>30</v>
      </c>
      <c r="AX421" s="14" t="s">
        <v>81</v>
      </c>
      <c r="AY421" s="262" t="s">
        <v>165</v>
      </c>
    </row>
    <row r="422" s="2" customFormat="1" ht="16.5" customHeight="1">
      <c r="A422" s="39"/>
      <c r="B422" s="40"/>
      <c r="C422" s="228" t="s">
        <v>546</v>
      </c>
      <c r="D422" s="228" t="s">
        <v>167</v>
      </c>
      <c r="E422" s="229" t="s">
        <v>547</v>
      </c>
      <c r="F422" s="230" t="s">
        <v>548</v>
      </c>
      <c r="G422" s="231" t="s">
        <v>170</v>
      </c>
      <c r="H422" s="232">
        <v>12.218</v>
      </c>
      <c r="I422" s="233"/>
      <c r="J422" s="234">
        <f>ROUND(I422*H422,2)</f>
        <v>0</v>
      </c>
      <c r="K422" s="230" t="s">
        <v>171</v>
      </c>
      <c r="L422" s="45"/>
      <c r="M422" s="235" t="s">
        <v>1</v>
      </c>
      <c r="N422" s="236" t="s">
        <v>38</v>
      </c>
      <c r="O422" s="92"/>
      <c r="P422" s="237">
        <f>O422*H422</f>
        <v>0</v>
      </c>
      <c r="Q422" s="237">
        <v>0</v>
      </c>
      <c r="R422" s="237">
        <f>Q422*H422</f>
        <v>0</v>
      </c>
      <c r="S422" s="237">
        <v>1.8</v>
      </c>
      <c r="T422" s="238">
        <f>S422*H422</f>
        <v>21.9924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39" t="s">
        <v>172</v>
      </c>
      <c r="AT422" s="239" t="s">
        <v>167</v>
      </c>
      <c r="AU422" s="239" t="s">
        <v>83</v>
      </c>
      <c r="AY422" s="18" t="s">
        <v>165</v>
      </c>
      <c r="BE422" s="240">
        <f>IF(N422="základní",J422,0)</f>
        <v>0</v>
      </c>
      <c r="BF422" s="240">
        <f>IF(N422="snížená",J422,0)</f>
        <v>0</v>
      </c>
      <c r="BG422" s="240">
        <f>IF(N422="zákl. přenesená",J422,0)</f>
        <v>0</v>
      </c>
      <c r="BH422" s="240">
        <f>IF(N422="sníž. přenesená",J422,0)</f>
        <v>0</v>
      </c>
      <c r="BI422" s="240">
        <f>IF(N422="nulová",J422,0)</f>
        <v>0</v>
      </c>
      <c r="BJ422" s="18" t="s">
        <v>81</v>
      </c>
      <c r="BK422" s="240">
        <f>ROUND(I422*H422,2)</f>
        <v>0</v>
      </c>
      <c r="BL422" s="18" t="s">
        <v>172</v>
      </c>
      <c r="BM422" s="239" t="s">
        <v>549</v>
      </c>
    </row>
    <row r="423" s="13" customFormat="1">
      <c r="A423" s="13"/>
      <c r="B423" s="241"/>
      <c r="C423" s="242"/>
      <c r="D423" s="243" t="s">
        <v>174</v>
      </c>
      <c r="E423" s="244" t="s">
        <v>1</v>
      </c>
      <c r="F423" s="245" t="s">
        <v>216</v>
      </c>
      <c r="G423" s="242"/>
      <c r="H423" s="244" t="s">
        <v>1</v>
      </c>
      <c r="I423" s="246"/>
      <c r="J423" s="242"/>
      <c r="K423" s="242"/>
      <c r="L423" s="247"/>
      <c r="M423" s="248"/>
      <c r="N423" s="249"/>
      <c r="O423" s="249"/>
      <c r="P423" s="249"/>
      <c r="Q423" s="249"/>
      <c r="R423" s="249"/>
      <c r="S423" s="249"/>
      <c r="T423" s="250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51" t="s">
        <v>174</v>
      </c>
      <c r="AU423" s="251" t="s">
        <v>83</v>
      </c>
      <c r="AV423" s="13" t="s">
        <v>81</v>
      </c>
      <c r="AW423" s="13" t="s">
        <v>30</v>
      </c>
      <c r="AX423" s="13" t="s">
        <v>73</v>
      </c>
      <c r="AY423" s="251" t="s">
        <v>165</v>
      </c>
    </row>
    <row r="424" s="14" customFormat="1">
      <c r="A424" s="14"/>
      <c r="B424" s="252"/>
      <c r="C424" s="253"/>
      <c r="D424" s="243" t="s">
        <v>174</v>
      </c>
      <c r="E424" s="254" t="s">
        <v>1</v>
      </c>
      <c r="F424" s="255" t="s">
        <v>550</v>
      </c>
      <c r="G424" s="253"/>
      <c r="H424" s="256">
        <v>6.6669999999999998</v>
      </c>
      <c r="I424" s="257"/>
      <c r="J424" s="253"/>
      <c r="K424" s="253"/>
      <c r="L424" s="258"/>
      <c r="M424" s="259"/>
      <c r="N424" s="260"/>
      <c r="O424" s="260"/>
      <c r="P424" s="260"/>
      <c r="Q424" s="260"/>
      <c r="R424" s="260"/>
      <c r="S424" s="260"/>
      <c r="T424" s="261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62" t="s">
        <v>174</v>
      </c>
      <c r="AU424" s="262" t="s">
        <v>83</v>
      </c>
      <c r="AV424" s="14" t="s">
        <v>83</v>
      </c>
      <c r="AW424" s="14" t="s">
        <v>30</v>
      </c>
      <c r="AX424" s="14" t="s">
        <v>73</v>
      </c>
      <c r="AY424" s="262" t="s">
        <v>165</v>
      </c>
    </row>
    <row r="425" s="14" customFormat="1">
      <c r="A425" s="14"/>
      <c r="B425" s="252"/>
      <c r="C425" s="253"/>
      <c r="D425" s="243" t="s">
        <v>174</v>
      </c>
      <c r="E425" s="254" t="s">
        <v>1</v>
      </c>
      <c r="F425" s="255" t="s">
        <v>551</v>
      </c>
      <c r="G425" s="253"/>
      <c r="H425" s="256">
        <v>-0.86599999999999999</v>
      </c>
      <c r="I425" s="257"/>
      <c r="J425" s="253"/>
      <c r="K425" s="253"/>
      <c r="L425" s="258"/>
      <c r="M425" s="259"/>
      <c r="N425" s="260"/>
      <c r="O425" s="260"/>
      <c r="P425" s="260"/>
      <c r="Q425" s="260"/>
      <c r="R425" s="260"/>
      <c r="S425" s="260"/>
      <c r="T425" s="261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62" t="s">
        <v>174</v>
      </c>
      <c r="AU425" s="262" t="s">
        <v>83</v>
      </c>
      <c r="AV425" s="14" t="s">
        <v>83</v>
      </c>
      <c r="AW425" s="14" t="s">
        <v>30</v>
      </c>
      <c r="AX425" s="14" t="s">
        <v>73</v>
      </c>
      <c r="AY425" s="262" t="s">
        <v>165</v>
      </c>
    </row>
    <row r="426" s="13" customFormat="1">
      <c r="A426" s="13"/>
      <c r="B426" s="241"/>
      <c r="C426" s="242"/>
      <c r="D426" s="243" t="s">
        <v>174</v>
      </c>
      <c r="E426" s="244" t="s">
        <v>1</v>
      </c>
      <c r="F426" s="245" t="s">
        <v>539</v>
      </c>
      <c r="G426" s="242"/>
      <c r="H426" s="244" t="s">
        <v>1</v>
      </c>
      <c r="I426" s="246"/>
      <c r="J426" s="242"/>
      <c r="K426" s="242"/>
      <c r="L426" s="247"/>
      <c r="M426" s="248"/>
      <c r="N426" s="249"/>
      <c r="O426" s="249"/>
      <c r="P426" s="249"/>
      <c r="Q426" s="249"/>
      <c r="R426" s="249"/>
      <c r="S426" s="249"/>
      <c r="T426" s="250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51" t="s">
        <v>174</v>
      </c>
      <c r="AU426" s="251" t="s">
        <v>83</v>
      </c>
      <c r="AV426" s="13" t="s">
        <v>81</v>
      </c>
      <c r="AW426" s="13" t="s">
        <v>30</v>
      </c>
      <c r="AX426" s="13" t="s">
        <v>73</v>
      </c>
      <c r="AY426" s="251" t="s">
        <v>165</v>
      </c>
    </row>
    <row r="427" s="14" customFormat="1">
      <c r="A427" s="14"/>
      <c r="B427" s="252"/>
      <c r="C427" s="253"/>
      <c r="D427" s="243" t="s">
        <v>174</v>
      </c>
      <c r="E427" s="254" t="s">
        <v>1</v>
      </c>
      <c r="F427" s="255" t="s">
        <v>552</v>
      </c>
      <c r="G427" s="253"/>
      <c r="H427" s="256">
        <v>6.4169999999999998</v>
      </c>
      <c r="I427" s="257"/>
      <c r="J427" s="253"/>
      <c r="K427" s="253"/>
      <c r="L427" s="258"/>
      <c r="M427" s="259"/>
      <c r="N427" s="260"/>
      <c r="O427" s="260"/>
      <c r="P427" s="260"/>
      <c r="Q427" s="260"/>
      <c r="R427" s="260"/>
      <c r="S427" s="260"/>
      <c r="T427" s="261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62" t="s">
        <v>174</v>
      </c>
      <c r="AU427" s="262" t="s">
        <v>83</v>
      </c>
      <c r="AV427" s="14" t="s">
        <v>83</v>
      </c>
      <c r="AW427" s="14" t="s">
        <v>30</v>
      </c>
      <c r="AX427" s="14" t="s">
        <v>73</v>
      </c>
      <c r="AY427" s="262" t="s">
        <v>165</v>
      </c>
    </row>
    <row r="428" s="15" customFormat="1">
      <c r="A428" s="15"/>
      <c r="B428" s="263"/>
      <c r="C428" s="264"/>
      <c r="D428" s="243" t="s">
        <v>174</v>
      </c>
      <c r="E428" s="265" t="s">
        <v>1</v>
      </c>
      <c r="F428" s="266" t="s">
        <v>180</v>
      </c>
      <c r="G428" s="264"/>
      <c r="H428" s="267">
        <v>12.218</v>
      </c>
      <c r="I428" s="268"/>
      <c r="J428" s="264"/>
      <c r="K428" s="264"/>
      <c r="L428" s="269"/>
      <c r="M428" s="270"/>
      <c r="N428" s="271"/>
      <c r="O428" s="271"/>
      <c r="P428" s="271"/>
      <c r="Q428" s="271"/>
      <c r="R428" s="271"/>
      <c r="S428" s="271"/>
      <c r="T428" s="272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T428" s="273" t="s">
        <v>174</v>
      </c>
      <c r="AU428" s="273" t="s">
        <v>83</v>
      </c>
      <c r="AV428" s="15" t="s">
        <v>172</v>
      </c>
      <c r="AW428" s="15" t="s">
        <v>30</v>
      </c>
      <c r="AX428" s="15" t="s">
        <v>81</v>
      </c>
      <c r="AY428" s="273" t="s">
        <v>165</v>
      </c>
    </row>
    <row r="429" s="2" customFormat="1" ht="21.75" customHeight="1">
      <c r="A429" s="39"/>
      <c r="B429" s="40"/>
      <c r="C429" s="228" t="s">
        <v>553</v>
      </c>
      <c r="D429" s="228" t="s">
        <v>167</v>
      </c>
      <c r="E429" s="229" t="s">
        <v>554</v>
      </c>
      <c r="F429" s="230" t="s">
        <v>555</v>
      </c>
      <c r="G429" s="231" t="s">
        <v>170</v>
      </c>
      <c r="H429" s="232">
        <v>0.56000000000000005</v>
      </c>
      <c r="I429" s="233"/>
      <c r="J429" s="234">
        <f>ROUND(I429*H429,2)</f>
        <v>0</v>
      </c>
      <c r="K429" s="230" t="s">
        <v>171</v>
      </c>
      <c r="L429" s="45"/>
      <c r="M429" s="235" t="s">
        <v>1</v>
      </c>
      <c r="N429" s="236" t="s">
        <v>38</v>
      </c>
      <c r="O429" s="92"/>
      <c r="P429" s="237">
        <f>O429*H429</f>
        <v>0</v>
      </c>
      <c r="Q429" s="237">
        <v>0</v>
      </c>
      <c r="R429" s="237">
        <f>Q429*H429</f>
        <v>0</v>
      </c>
      <c r="S429" s="237">
        <v>2.2000000000000002</v>
      </c>
      <c r="T429" s="238">
        <f>S429*H429</f>
        <v>1.2320000000000002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39" t="s">
        <v>172</v>
      </c>
      <c r="AT429" s="239" t="s">
        <v>167</v>
      </c>
      <c r="AU429" s="239" t="s">
        <v>83</v>
      </c>
      <c r="AY429" s="18" t="s">
        <v>165</v>
      </c>
      <c r="BE429" s="240">
        <f>IF(N429="základní",J429,0)</f>
        <v>0</v>
      </c>
      <c r="BF429" s="240">
        <f>IF(N429="snížená",J429,0)</f>
        <v>0</v>
      </c>
      <c r="BG429" s="240">
        <f>IF(N429="zákl. přenesená",J429,0)</f>
        <v>0</v>
      </c>
      <c r="BH429" s="240">
        <f>IF(N429="sníž. přenesená",J429,0)</f>
        <v>0</v>
      </c>
      <c r="BI429" s="240">
        <f>IF(N429="nulová",J429,0)</f>
        <v>0</v>
      </c>
      <c r="BJ429" s="18" t="s">
        <v>81</v>
      </c>
      <c r="BK429" s="240">
        <f>ROUND(I429*H429,2)</f>
        <v>0</v>
      </c>
      <c r="BL429" s="18" t="s">
        <v>172</v>
      </c>
      <c r="BM429" s="239" t="s">
        <v>556</v>
      </c>
    </row>
    <row r="430" s="13" customFormat="1">
      <c r="A430" s="13"/>
      <c r="B430" s="241"/>
      <c r="C430" s="242"/>
      <c r="D430" s="243" t="s">
        <v>174</v>
      </c>
      <c r="E430" s="244" t="s">
        <v>1</v>
      </c>
      <c r="F430" s="245" t="s">
        <v>175</v>
      </c>
      <c r="G430" s="242"/>
      <c r="H430" s="244" t="s">
        <v>1</v>
      </c>
      <c r="I430" s="246"/>
      <c r="J430" s="242"/>
      <c r="K430" s="242"/>
      <c r="L430" s="247"/>
      <c r="M430" s="248"/>
      <c r="N430" s="249"/>
      <c r="O430" s="249"/>
      <c r="P430" s="249"/>
      <c r="Q430" s="249"/>
      <c r="R430" s="249"/>
      <c r="S430" s="249"/>
      <c r="T430" s="250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51" t="s">
        <v>174</v>
      </c>
      <c r="AU430" s="251" t="s">
        <v>83</v>
      </c>
      <c r="AV430" s="13" t="s">
        <v>81</v>
      </c>
      <c r="AW430" s="13" t="s">
        <v>30</v>
      </c>
      <c r="AX430" s="13" t="s">
        <v>73</v>
      </c>
      <c r="AY430" s="251" t="s">
        <v>165</v>
      </c>
    </row>
    <row r="431" s="14" customFormat="1">
      <c r="A431" s="14"/>
      <c r="B431" s="252"/>
      <c r="C431" s="253"/>
      <c r="D431" s="243" t="s">
        <v>174</v>
      </c>
      <c r="E431" s="254" t="s">
        <v>1</v>
      </c>
      <c r="F431" s="255" t="s">
        <v>557</v>
      </c>
      <c r="G431" s="253"/>
      <c r="H431" s="256">
        <v>0.20999999999999999</v>
      </c>
      <c r="I431" s="257"/>
      <c r="J431" s="253"/>
      <c r="K431" s="253"/>
      <c r="L431" s="258"/>
      <c r="M431" s="259"/>
      <c r="N431" s="260"/>
      <c r="O431" s="260"/>
      <c r="P431" s="260"/>
      <c r="Q431" s="260"/>
      <c r="R431" s="260"/>
      <c r="S431" s="260"/>
      <c r="T431" s="261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62" t="s">
        <v>174</v>
      </c>
      <c r="AU431" s="262" t="s">
        <v>83</v>
      </c>
      <c r="AV431" s="14" t="s">
        <v>83</v>
      </c>
      <c r="AW431" s="14" t="s">
        <v>30</v>
      </c>
      <c r="AX431" s="14" t="s">
        <v>73</v>
      </c>
      <c r="AY431" s="262" t="s">
        <v>165</v>
      </c>
    </row>
    <row r="432" s="13" customFormat="1">
      <c r="A432" s="13"/>
      <c r="B432" s="241"/>
      <c r="C432" s="242"/>
      <c r="D432" s="243" t="s">
        <v>174</v>
      </c>
      <c r="E432" s="244" t="s">
        <v>1</v>
      </c>
      <c r="F432" s="245" t="s">
        <v>177</v>
      </c>
      <c r="G432" s="242"/>
      <c r="H432" s="244" t="s">
        <v>1</v>
      </c>
      <c r="I432" s="246"/>
      <c r="J432" s="242"/>
      <c r="K432" s="242"/>
      <c r="L432" s="247"/>
      <c r="M432" s="248"/>
      <c r="N432" s="249"/>
      <c r="O432" s="249"/>
      <c r="P432" s="249"/>
      <c r="Q432" s="249"/>
      <c r="R432" s="249"/>
      <c r="S432" s="249"/>
      <c r="T432" s="250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51" t="s">
        <v>174</v>
      </c>
      <c r="AU432" s="251" t="s">
        <v>83</v>
      </c>
      <c r="AV432" s="13" t="s">
        <v>81</v>
      </c>
      <c r="AW432" s="13" t="s">
        <v>30</v>
      </c>
      <c r="AX432" s="13" t="s">
        <v>73</v>
      </c>
      <c r="AY432" s="251" t="s">
        <v>165</v>
      </c>
    </row>
    <row r="433" s="14" customFormat="1">
      <c r="A433" s="14"/>
      <c r="B433" s="252"/>
      <c r="C433" s="253"/>
      <c r="D433" s="243" t="s">
        <v>174</v>
      </c>
      <c r="E433" s="254" t="s">
        <v>1</v>
      </c>
      <c r="F433" s="255" t="s">
        <v>558</v>
      </c>
      <c r="G433" s="253"/>
      <c r="H433" s="256">
        <v>0.23499999999999999</v>
      </c>
      <c r="I433" s="257"/>
      <c r="J433" s="253"/>
      <c r="K433" s="253"/>
      <c r="L433" s="258"/>
      <c r="M433" s="259"/>
      <c r="N433" s="260"/>
      <c r="O433" s="260"/>
      <c r="P433" s="260"/>
      <c r="Q433" s="260"/>
      <c r="R433" s="260"/>
      <c r="S433" s="260"/>
      <c r="T433" s="261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62" t="s">
        <v>174</v>
      </c>
      <c r="AU433" s="262" t="s">
        <v>83</v>
      </c>
      <c r="AV433" s="14" t="s">
        <v>83</v>
      </c>
      <c r="AW433" s="14" t="s">
        <v>30</v>
      </c>
      <c r="AX433" s="14" t="s">
        <v>73</v>
      </c>
      <c r="AY433" s="262" t="s">
        <v>165</v>
      </c>
    </row>
    <row r="434" s="14" customFormat="1">
      <c r="A434" s="14"/>
      <c r="B434" s="252"/>
      <c r="C434" s="253"/>
      <c r="D434" s="243" t="s">
        <v>174</v>
      </c>
      <c r="E434" s="254" t="s">
        <v>1</v>
      </c>
      <c r="F434" s="255" t="s">
        <v>559</v>
      </c>
      <c r="G434" s="253"/>
      <c r="H434" s="256">
        <v>0.11500000000000001</v>
      </c>
      <c r="I434" s="257"/>
      <c r="J434" s="253"/>
      <c r="K434" s="253"/>
      <c r="L434" s="258"/>
      <c r="M434" s="259"/>
      <c r="N434" s="260"/>
      <c r="O434" s="260"/>
      <c r="P434" s="260"/>
      <c r="Q434" s="260"/>
      <c r="R434" s="260"/>
      <c r="S434" s="260"/>
      <c r="T434" s="261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62" t="s">
        <v>174</v>
      </c>
      <c r="AU434" s="262" t="s">
        <v>83</v>
      </c>
      <c r="AV434" s="14" t="s">
        <v>83</v>
      </c>
      <c r="AW434" s="14" t="s">
        <v>30</v>
      </c>
      <c r="AX434" s="14" t="s">
        <v>73</v>
      </c>
      <c r="AY434" s="262" t="s">
        <v>165</v>
      </c>
    </row>
    <row r="435" s="15" customFormat="1">
      <c r="A435" s="15"/>
      <c r="B435" s="263"/>
      <c r="C435" s="264"/>
      <c r="D435" s="243" t="s">
        <v>174</v>
      </c>
      <c r="E435" s="265" t="s">
        <v>1</v>
      </c>
      <c r="F435" s="266" t="s">
        <v>180</v>
      </c>
      <c r="G435" s="264"/>
      <c r="H435" s="267">
        <v>0.55999999999999994</v>
      </c>
      <c r="I435" s="268"/>
      <c r="J435" s="264"/>
      <c r="K435" s="264"/>
      <c r="L435" s="269"/>
      <c r="M435" s="270"/>
      <c r="N435" s="271"/>
      <c r="O435" s="271"/>
      <c r="P435" s="271"/>
      <c r="Q435" s="271"/>
      <c r="R435" s="271"/>
      <c r="S435" s="271"/>
      <c r="T435" s="272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73" t="s">
        <v>174</v>
      </c>
      <c r="AU435" s="273" t="s">
        <v>83</v>
      </c>
      <c r="AV435" s="15" t="s">
        <v>172</v>
      </c>
      <c r="AW435" s="15" t="s">
        <v>30</v>
      </c>
      <c r="AX435" s="15" t="s">
        <v>81</v>
      </c>
      <c r="AY435" s="273" t="s">
        <v>165</v>
      </c>
    </row>
    <row r="436" s="2" customFormat="1" ht="21.75" customHeight="1">
      <c r="A436" s="39"/>
      <c r="B436" s="40"/>
      <c r="C436" s="228" t="s">
        <v>560</v>
      </c>
      <c r="D436" s="228" t="s">
        <v>167</v>
      </c>
      <c r="E436" s="229" t="s">
        <v>561</v>
      </c>
      <c r="F436" s="230" t="s">
        <v>562</v>
      </c>
      <c r="G436" s="231" t="s">
        <v>170</v>
      </c>
      <c r="H436" s="232">
        <v>10.099</v>
      </c>
      <c r="I436" s="233"/>
      <c r="J436" s="234">
        <f>ROUND(I436*H436,2)</f>
        <v>0</v>
      </c>
      <c r="K436" s="230" t="s">
        <v>171</v>
      </c>
      <c r="L436" s="45"/>
      <c r="M436" s="235" t="s">
        <v>1</v>
      </c>
      <c r="N436" s="236" t="s">
        <v>38</v>
      </c>
      <c r="O436" s="92"/>
      <c r="P436" s="237">
        <f>O436*H436</f>
        <v>0</v>
      </c>
      <c r="Q436" s="237">
        <v>0</v>
      </c>
      <c r="R436" s="237">
        <f>Q436*H436</f>
        <v>0</v>
      </c>
      <c r="S436" s="237">
        <v>2.2000000000000002</v>
      </c>
      <c r="T436" s="238">
        <f>S436*H436</f>
        <v>22.217800000000004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39" t="s">
        <v>172</v>
      </c>
      <c r="AT436" s="239" t="s">
        <v>167</v>
      </c>
      <c r="AU436" s="239" t="s">
        <v>83</v>
      </c>
      <c r="AY436" s="18" t="s">
        <v>165</v>
      </c>
      <c r="BE436" s="240">
        <f>IF(N436="základní",J436,0)</f>
        <v>0</v>
      </c>
      <c r="BF436" s="240">
        <f>IF(N436="snížená",J436,0)</f>
        <v>0</v>
      </c>
      <c r="BG436" s="240">
        <f>IF(N436="zákl. přenesená",J436,0)</f>
        <v>0</v>
      </c>
      <c r="BH436" s="240">
        <f>IF(N436="sníž. přenesená",J436,0)</f>
        <v>0</v>
      </c>
      <c r="BI436" s="240">
        <f>IF(N436="nulová",J436,0)</f>
        <v>0</v>
      </c>
      <c r="BJ436" s="18" t="s">
        <v>81</v>
      </c>
      <c r="BK436" s="240">
        <f>ROUND(I436*H436,2)</f>
        <v>0</v>
      </c>
      <c r="BL436" s="18" t="s">
        <v>172</v>
      </c>
      <c r="BM436" s="239" t="s">
        <v>563</v>
      </c>
    </row>
    <row r="437" s="13" customFormat="1">
      <c r="A437" s="13"/>
      <c r="B437" s="241"/>
      <c r="C437" s="242"/>
      <c r="D437" s="243" t="s">
        <v>174</v>
      </c>
      <c r="E437" s="244" t="s">
        <v>1</v>
      </c>
      <c r="F437" s="245" t="s">
        <v>564</v>
      </c>
      <c r="G437" s="242"/>
      <c r="H437" s="244" t="s">
        <v>1</v>
      </c>
      <c r="I437" s="246"/>
      <c r="J437" s="242"/>
      <c r="K437" s="242"/>
      <c r="L437" s="247"/>
      <c r="M437" s="248"/>
      <c r="N437" s="249"/>
      <c r="O437" s="249"/>
      <c r="P437" s="249"/>
      <c r="Q437" s="249"/>
      <c r="R437" s="249"/>
      <c r="S437" s="249"/>
      <c r="T437" s="250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51" t="s">
        <v>174</v>
      </c>
      <c r="AU437" s="251" t="s">
        <v>83</v>
      </c>
      <c r="AV437" s="13" t="s">
        <v>81</v>
      </c>
      <c r="AW437" s="13" t="s">
        <v>30</v>
      </c>
      <c r="AX437" s="13" t="s">
        <v>73</v>
      </c>
      <c r="AY437" s="251" t="s">
        <v>165</v>
      </c>
    </row>
    <row r="438" s="14" customFormat="1">
      <c r="A438" s="14"/>
      <c r="B438" s="252"/>
      <c r="C438" s="253"/>
      <c r="D438" s="243" t="s">
        <v>174</v>
      </c>
      <c r="E438" s="254" t="s">
        <v>1</v>
      </c>
      <c r="F438" s="255" t="s">
        <v>565</v>
      </c>
      <c r="G438" s="253"/>
      <c r="H438" s="256">
        <v>1.7050000000000001</v>
      </c>
      <c r="I438" s="257"/>
      <c r="J438" s="253"/>
      <c r="K438" s="253"/>
      <c r="L438" s="258"/>
      <c r="M438" s="259"/>
      <c r="N438" s="260"/>
      <c r="O438" s="260"/>
      <c r="P438" s="260"/>
      <c r="Q438" s="260"/>
      <c r="R438" s="260"/>
      <c r="S438" s="260"/>
      <c r="T438" s="261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62" t="s">
        <v>174</v>
      </c>
      <c r="AU438" s="262" t="s">
        <v>83</v>
      </c>
      <c r="AV438" s="14" t="s">
        <v>83</v>
      </c>
      <c r="AW438" s="14" t="s">
        <v>30</v>
      </c>
      <c r="AX438" s="14" t="s">
        <v>73</v>
      </c>
      <c r="AY438" s="262" t="s">
        <v>165</v>
      </c>
    </row>
    <row r="439" s="13" customFormat="1">
      <c r="A439" s="13"/>
      <c r="B439" s="241"/>
      <c r="C439" s="242"/>
      <c r="D439" s="243" t="s">
        <v>174</v>
      </c>
      <c r="E439" s="244" t="s">
        <v>1</v>
      </c>
      <c r="F439" s="245" t="s">
        <v>566</v>
      </c>
      <c r="G439" s="242"/>
      <c r="H439" s="244" t="s">
        <v>1</v>
      </c>
      <c r="I439" s="246"/>
      <c r="J439" s="242"/>
      <c r="K439" s="242"/>
      <c r="L439" s="247"/>
      <c r="M439" s="248"/>
      <c r="N439" s="249"/>
      <c r="O439" s="249"/>
      <c r="P439" s="249"/>
      <c r="Q439" s="249"/>
      <c r="R439" s="249"/>
      <c r="S439" s="249"/>
      <c r="T439" s="250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51" t="s">
        <v>174</v>
      </c>
      <c r="AU439" s="251" t="s">
        <v>83</v>
      </c>
      <c r="AV439" s="13" t="s">
        <v>81</v>
      </c>
      <c r="AW439" s="13" t="s">
        <v>30</v>
      </c>
      <c r="AX439" s="13" t="s">
        <v>73</v>
      </c>
      <c r="AY439" s="251" t="s">
        <v>165</v>
      </c>
    </row>
    <row r="440" s="13" customFormat="1">
      <c r="A440" s="13"/>
      <c r="B440" s="241"/>
      <c r="C440" s="242"/>
      <c r="D440" s="243" t="s">
        <v>174</v>
      </c>
      <c r="E440" s="244" t="s">
        <v>1</v>
      </c>
      <c r="F440" s="245" t="s">
        <v>567</v>
      </c>
      <c r="G440" s="242"/>
      <c r="H440" s="244" t="s">
        <v>1</v>
      </c>
      <c r="I440" s="246"/>
      <c r="J440" s="242"/>
      <c r="K440" s="242"/>
      <c r="L440" s="247"/>
      <c r="M440" s="248"/>
      <c r="N440" s="249"/>
      <c r="O440" s="249"/>
      <c r="P440" s="249"/>
      <c r="Q440" s="249"/>
      <c r="R440" s="249"/>
      <c r="S440" s="249"/>
      <c r="T440" s="250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51" t="s">
        <v>174</v>
      </c>
      <c r="AU440" s="251" t="s">
        <v>83</v>
      </c>
      <c r="AV440" s="13" t="s">
        <v>81</v>
      </c>
      <c r="AW440" s="13" t="s">
        <v>30</v>
      </c>
      <c r="AX440" s="13" t="s">
        <v>73</v>
      </c>
      <c r="AY440" s="251" t="s">
        <v>165</v>
      </c>
    </row>
    <row r="441" s="14" customFormat="1">
      <c r="A441" s="14"/>
      <c r="B441" s="252"/>
      <c r="C441" s="253"/>
      <c r="D441" s="243" t="s">
        <v>174</v>
      </c>
      <c r="E441" s="254" t="s">
        <v>1</v>
      </c>
      <c r="F441" s="255" t="s">
        <v>568</v>
      </c>
      <c r="G441" s="253"/>
      <c r="H441" s="256">
        <v>8.3940000000000001</v>
      </c>
      <c r="I441" s="257"/>
      <c r="J441" s="253"/>
      <c r="K441" s="253"/>
      <c r="L441" s="258"/>
      <c r="M441" s="259"/>
      <c r="N441" s="260"/>
      <c r="O441" s="260"/>
      <c r="P441" s="260"/>
      <c r="Q441" s="260"/>
      <c r="R441" s="260"/>
      <c r="S441" s="260"/>
      <c r="T441" s="261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62" t="s">
        <v>174</v>
      </c>
      <c r="AU441" s="262" t="s">
        <v>83</v>
      </c>
      <c r="AV441" s="14" t="s">
        <v>83</v>
      </c>
      <c r="AW441" s="14" t="s">
        <v>30</v>
      </c>
      <c r="AX441" s="14" t="s">
        <v>73</v>
      </c>
      <c r="AY441" s="262" t="s">
        <v>165</v>
      </c>
    </row>
    <row r="442" s="15" customFormat="1">
      <c r="A442" s="15"/>
      <c r="B442" s="263"/>
      <c r="C442" s="264"/>
      <c r="D442" s="243" t="s">
        <v>174</v>
      </c>
      <c r="E442" s="265" t="s">
        <v>1</v>
      </c>
      <c r="F442" s="266" t="s">
        <v>180</v>
      </c>
      <c r="G442" s="264"/>
      <c r="H442" s="267">
        <v>10.099</v>
      </c>
      <c r="I442" s="268"/>
      <c r="J442" s="264"/>
      <c r="K442" s="264"/>
      <c r="L442" s="269"/>
      <c r="M442" s="270"/>
      <c r="N442" s="271"/>
      <c r="O442" s="271"/>
      <c r="P442" s="271"/>
      <c r="Q442" s="271"/>
      <c r="R442" s="271"/>
      <c r="S442" s="271"/>
      <c r="T442" s="272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T442" s="273" t="s">
        <v>174</v>
      </c>
      <c r="AU442" s="273" t="s">
        <v>83</v>
      </c>
      <c r="AV442" s="15" t="s">
        <v>172</v>
      </c>
      <c r="AW442" s="15" t="s">
        <v>30</v>
      </c>
      <c r="AX442" s="15" t="s">
        <v>81</v>
      </c>
      <c r="AY442" s="273" t="s">
        <v>165</v>
      </c>
    </row>
    <row r="443" s="2" customFormat="1" ht="16.5" customHeight="1">
      <c r="A443" s="39"/>
      <c r="B443" s="40"/>
      <c r="C443" s="228" t="s">
        <v>569</v>
      </c>
      <c r="D443" s="228" t="s">
        <v>167</v>
      </c>
      <c r="E443" s="229" t="s">
        <v>570</v>
      </c>
      <c r="F443" s="230" t="s">
        <v>571</v>
      </c>
      <c r="G443" s="231" t="s">
        <v>266</v>
      </c>
      <c r="H443" s="232">
        <v>362</v>
      </c>
      <c r="I443" s="233"/>
      <c r="J443" s="234">
        <f>ROUND(I443*H443,2)</f>
        <v>0</v>
      </c>
      <c r="K443" s="230" t="s">
        <v>171</v>
      </c>
      <c r="L443" s="45"/>
      <c r="M443" s="235" t="s">
        <v>1</v>
      </c>
      <c r="N443" s="236" t="s">
        <v>38</v>
      </c>
      <c r="O443" s="92"/>
      <c r="P443" s="237">
        <f>O443*H443</f>
        <v>0</v>
      </c>
      <c r="Q443" s="237">
        <v>0</v>
      </c>
      <c r="R443" s="237">
        <f>Q443*H443</f>
        <v>0</v>
      </c>
      <c r="S443" s="237">
        <v>0.035000000000000003</v>
      </c>
      <c r="T443" s="238">
        <f>S443*H443</f>
        <v>12.670000000000002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39" t="s">
        <v>172</v>
      </c>
      <c r="AT443" s="239" t="s">
        <v>167</v>
      </c>
      <c r="AU443" s="239" t="s">
        <v>83</v>
      </c>
      <c r="AY443" s="18" t="s">
        <v>165</v>
      </c>
      <c r="BE443" s="240">
        <f>IF(N443="základní",J443,0)</f>
        <v>0</v>
      </c>
      <c r="BF443" s="240">
        <f>IF(N443="snížená",J443,0)</f>
        <v>0</v>
      </c>
      <c r="BG443" s="240">
        <f>IF(N443="zákl. přenesená",J443,0)</f>
        <v>0</v>
      </c>
      <c r="BH443" s="240">
        <f>IF(N443="sníž. přenesená",J443,0)</f>
        <v>0</v>
      </c>
      <c r="BI443" s="240">
        <f>IF(N443="nulová",J443,0)</f>
        <v>0</v>
      </c>
      <c r="BJ443" s="18" t="s">
        <v>81</v>
      </c>
      <c r="BK443" s="240">
        <f>ROUND(I443*H443,2)</f>
        <v>0</v>
      </c>
      <c r="BL443" s="18" t="s">
        <v>172</v>
      </c>
      <c r="BM443" s="239" t="s">
        <v>572</v>
      </c>
    </row>
    <row r="444" s="13" customFormat="1">
      <c r="A444" s="13"/>
      <c r="B444" s="241"/>
      <c r="C444" s="242"/>
      <c r="D444" s="243" t="s">
        <v>174</v>
      </c>
      <c r="E444" s="244" t="s">
        <v>1</v>
      </c>
      <c r="F444" s="245" t="s">
        <v>573</v>
      </c>
      <c r="G444" s="242"/>
      <c r="H444" s="244" t="s">
        <v>1</v>
      </c>
      <c r="I444" s="246"/>
      <c r="J444" s="242"/>
      <c r="K444" s="242"/>
      <c r="L444" s="247"/>
      <c r="M444" s="248"/>
      <c r="N444" s="249"/>
      <c r="O444" s="249"/>
      <c r="P444" s="249"/>
      <c r="Q444" s="249"/>
      <c r="R444" s="249"/>
      <c r="S444" s="249"/>
      <c r="T444" s="250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51" t="s">
        <v>174</v>
      </c>
      <c r="AU444" s="251" t="s">
        <v>83</v>
      </c>
      <c r="AV444" s="13" t="s">
        <v>81</v>
      </c>
      <c r="AW444" s="13" t="s">
        <v>30</v>
      </c>
      <c r="AX444" s="13" t="s">
        <v>73</v>
      </c>
      <c r="AY444" s="251" t="s">
        <v>165</v>
      </c>
    </row>
    <row r="445" s="14" customFormat="1">
      <c r="A445" s="14"/>
      <c r="B445" s="252"/>
      <c r="C445" s="253"/>
      <c r="D445" s="243" t="s">
        <v>174</v>
      </c>
      <c r="E445" s="254" t="s">
        <v>1</v>
      </c>
      <c r="F445" s="255" t="s">
        <v>574</v>
      </c>
      <c r="G445" s="253"/>
      <c r="H445" s="256">
        <v>312.62</v>
      </c>
      <c r="I445" s="257"/>
      <c r="J445" s="253"/>
      <c r="K445" s="253"/>
      <c r="L445" s="258"/>
      <c r="M445" s="259"/>
      <c r="N445" s="260"/>
      <c r="O445" s="260"/>
      <c r="P445" s="260"/>
      <c r="Q445" s="260"/>
      <c r="R445" s="260"/>
      <c r="S445" s="260"/>
      <c r="T445" s="261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62" t="s">
        <v>174</v>
      </c>
      <c r="AU445" s="262" t="s">
        <v>83</v>
      </c>
      <c r="AV445" s="14" t="s">
        <v>83</v>
      </c>
      <c r="AW445" s="14" t="s">
        <v>30</v>
      </c>
      <c r="AX445" s="14" t="s">
        <v>73</v>
      </c>
      <c r="AY445" s="262" t="s">
        <v>165</v>
      </c>
    </row>
    <row r="446" s="13" customFormat="1">
      <c r="A446" s="13"/>
      <c r="B446" s="241"/>
      <c r="C446" s="242"/>
      <c r="D446" s="243" t="s">
        <v>174</v>
      </c>
      <c r="E446" s="244" t="s">
        <v>1</v>
      </c>
      <c r="F446" s="245" t="s">
        <v>575</v>
      </c>
      <c r="G446" s="242"/>
      <c r="H446" s="244" t="s">
        <v>1</v>
      </c>
      <c r="I446" s="246"/>
      <c r="J446" s="242"/>
      <c r="K446" s="242"/>
      <c r="L446" s="247"/>
      <c r="M446" s="248"/>
      <c r="N446" s="249"/>
      <c r="O446" s="249"/>
      <c r="P446" s="249"/>
      <c r="Q446" s="249"/>
      <c r="R446" s="249"/>
      <c r="S446" s="249"/>
      <c r="T446" s="250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51" t="s">
        <v>174</v>
      </c>
      <c r="AU446" s="251" t="s">
        <v>83</v>
      </c>
      <c r="AV446" s="13" t="s">
        <v>81</v>
      </c>
      <c r="AW446" s="13" t="s">
        <v>30</v>
      </c>
      <c r="AX446" s="13" t="s">
        <v>73</v>
      </c>
      <c r="AY446" s="251" t="s">
        <v>165</v>
      </c>
    </row>
    <row r="447" s="14" customFormat="1">
      <c r="A447" s="14"/>
      <c r="B447" s="252"/>
      <c r="C447" s="253"/>
      <c r="D447" s="243" t="s">
        <v>174</v>
      </c>
      <c r="E447" s="254" t="s">
        <v>1</v>
      </c>
      <c r="F447" s="255" t="s">
        <v>576</v>
      </c>
      <c r="G447" s="253"/>
      <c r="H447" s="256">
        <v>49.380000000000003</v>
      </c>
      <c r="I447" s="257"/>
      <c r="J447" s="253"/>
      <c r="K447" s="253"/>
      <c r="L447" s="258"/>
      <c r="M447" s="259"/>
      <c r="N447" s="260"/>
      <c r="O447" s="260"/>
      <c r="P447" s="260"/>
      <c r="Q447" s="260"/>
      <c r="R447" s="260"/>
      <c r="S447" s="260"/>
      <c r="T447" s="261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62" t="s">
        <v>174</v>
      </c>
      <c r="AU447" s="262" t="s">
        <v>83</v>
      </c>
      <c r="AV447" s="14" t="s">
        <v>83</v>
      </c>
      <c r="AW447" s="14" t="s">
        <v>30</v>
      </c>
      <c r="AX447" s="14" t="s">
        <v>73</v>
      </c>
      <c r="AY447" s="262" t="s">
        <v>165</v>
      </c>
    </row>
    <row r="448" s="15" customFormat="1">
      <c r="A448" s="15"/>
      <c r="B448" s="263"/>
      <c r="C448" s="264"/>
      <c r="D448" s="243" t="s">
        <v>174</v>
      </c>
      <c r="E448" s="265" t="s">
        <v>1</v>
      </c>
      <c r="F448" s="266" t="s">
        <v>180</v>
      </c>
      <c r="G448" s="264"/>
      <c r="H448" s="267">
        <v>362</v>
      </c>
      <c r="I448" s="268"/>
      <c r="J448" s="264"/>
      <c r="K448" s="264"/>
      <c r="L448" s="269"/>
      <c r="M448" s="270"/>
      <c r="N448" s="271"/>
      <c r="O448" s="271"/>
      <c r="P448" s="271"/>
      <c r="Q448" s="271"/>
      <c r="R448" s="271"/>
      <c r="S448" s="271"/>
      <c r="T448" s="272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73" t="s">
        <v>174</v>
      </c>
      <c r="AU448" s="273" t="s">
        <v>83</v>
      </c>
      <c r="AV448" s="15" t="s">
        <v>172</v>
      </c>
      <c r="AW448" s="15" t="s">
        <v>30</v>
      </c>
      <c r="AX448" s="15" t="s">
        <v>81</v>
      </c>
      <c r="AY448" s="273" t="s">
        <v>165</v>
      </c>
    </row>
    <row r="449" s="2" customFormat="1" ht="16.5" customHeight="1">
      <c r="A449" s="39"/>
      <c r="B449" s="40"/>
      <c r="C449" s="228" t="s">
        <v>577</v>
      </c>
      <c r="D449" s="228" t="s">
        <v>167</v>
      </c>
      <c r="E449" s="229" t="s">
        <v>578</v>
      </c>
      <c r="F449" s="230" t="s">
        <v>579</v>
      </c>
      <c r="G449" s="231" t="s">
        <v>381</v>
      </c>
      <c r="H449" s="232">
        <v>289.60000000000002</v>
      </c>
      <c r="I449" s="233"/>
      <c r="J449" s="234">
        <f>ROUND(I449*H449,2)</f>
        <v>0</v>
      </c>
      <c r="K449" s="230" t="s">
        <v>171</v>
      </c>
      <c r="L449" s="45"/>
      <c r="M449" s="235" t="s">
        <v>1</v>
      </c>
      <c r="N449" s="236" t="s">
        <v>38</v>
      </c>
      <c r="O449" s="92"/>
      <c r="P449" s="237">
        <f>O449*H449</f>
        <v>0</v>
      </c>
      <c r="Q449" s="237">
        <v>0</v>
      </c>
      <c r="R449" s="237">
        <f>Q449*H449</f>
        <v>0</v>
      </c>
      <c r="S449" s="237">
        <v>0.0089999999999999993</v>
      </c>
      <c r="T449" s="238">
        <f>S449*H449</f>
        <v>2.6063999999999998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39" t="s">
        <v>172</v>
      </c>
      <c r="AT449" s="239" t="s">
        <v>167</v>
      </c>
      <c r="AU449" s="239" t="s">
        <v>83</v>
      </c>
      <c r="AY449" s="18" t="s">
        <v>165</v>
      </c>
      <c r="BE449" s="240">
        <f>IF(N449="základní",J449,0)</f>
        <v>0</v>
      </c>
      <c r="BF449" s="240">
        <f>IF(N449="snížená",J449,0)</f>
        <v>0</v>
      </c>
      <c r="BG449" s="240">
        <f>IF(N449="zákl. přenesená",J449,0)</f>
        <v>0</v>
      </c>
      <c r="BH449" s="240">
        <f>IF(N449="sníž. přenesená",J449,0)</f>
        <v>0</v>
      </c>
      <c r="BI449" s="240">
        <f>IF(N449="nulová",J449,0)</f>
        <v>0</v>
      </c>
      <c r="BJ449" s="18" t="s">
        <v>81</v>
      </c>
      <c r="BK449" s="240">
        <f>ROUND(I449*H449,2)</f>
        <v>0</v>
      </c>
      <c r="BL449" s="18" t="s">
        <v>172</v>
      </c>
      <c r="BM449" s="239" t="s">
        <v>580</v>
      </c>
    </row>
    <row r="450" s="13" customFormat="1">
      <c r="A450" s="13"/>
      <c r="B450" s="241"/>
      <c r="C450" s="242"/>
      <c r="D450" s="243" t="s">
        <v>174</v>
      </c>
      <c r="E450" s="244" t="s">
        <v>1</v>
      </c>
      <c r="F450" s="245" t="s">
        <v>581</v>
      </c>
      <c r="G450" s="242"/>
      <c r="H450" s="244" t="s">
        <v>1</v>
      </c>
      <c r="I450" s="246"/>
      <c r="J450" s="242"/>
      <c r="K450" s="242"/>
      <c r="L450" s="247"/>
      <c r="M450" s="248"/>
      <c r="N450" s="249"/>
      <c r="O450" s="249"/>
      <c r="P450" s="249"/>
      <c r="Q450" s="249"/>
      <c r="R450" s="249"/>
      <c r="S450" s="249"/>
      <c r="T450" s="250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51" t="s">
        <v>174</v>
      </c>
      <c r="AU450" s="251" t="s">
        <v>83</v>
      </c>
      <c r="AV450" s="13" t="s">
        <v>81</v>
      </c>
      <c r="AW450" s="13" t="s">
        <v>30</v>
      </c>
      <c r="AX450" s="13" t="s">
        <v>73</v>
      </c>
      <c r="AY450" s="251" t="s">
        <v>165</v>
      </c>
    </row>
    <row r="451" s="14" customFormat="1">
      <c r="A451" s="14"/>
      <c r="B451" s="252"/>
      <c r="C451" s="253"/>
      <c r="D451" s="243" t="s">
        <v>174</v>
      </c>
      <c r="E451" s="254" t="s">
        <v>1</v>
      </c>
      <c r="F451" s="255" t="s">
        <v>582</v>
      </c>
      <c r="G451" s="253"/>
      <c r="H451" s="256">
        <v>289.60000000000002</v>
      </c>
      <c r="I451" s="257"/>
      <c r="J451" s="253"/>
      <c r="K451" s="253"/>
      <c r="L451" s="258"/>
      <c r="M451" s="259"/>
      <c r="N451" s="260"/>
      <c r="O451" s="260"/>
      <c r="P451" s="260"/>
      <c r="Q451" s="260"/>
      <c r="R451" s="260"/>
      <c r="S451" s="260"/>
      <c r="T451" s="261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62" t="s">
        <v>174</v>
      </c>
      <c r="AU451" s="262" t="s">
        <v>83</v>
      </c>
      <c r="AV451" s="14" t="s">
        <v>83</v>
      </c>
      <c r="AW451" s="14" t="s">
        <v>30</v>
      </c>
      <c r="AX451" s="14" t="s">
        <v>73</v>
      </c>
      <c r="AY451" s="262" t="s">
        <v>165</v>
      </c>
    </row>
    <row r="452" s="15" customFormat="1">
      <c r="A452" s="15"/>
      <c r="B452" s="263"/>
      <c r="C452" s="264"/>
      <c r="D452" s="243" t="s">
        <v>174</v>
      </c>
      <c r="E452" s="265" t="s">
        <v>1</v>
      </c>
      <c r="F452" s="266" t="s">
        <v>180</v>
      </c>
      <c r="G452" s="264"/>
      <c r="H452" s="267">
        <v>289.60000000000002</v>
      </c>
      <c r="I452" s="268"/>
      <c r="J452" s="264"/>
      <c r="K452" s="264"/>
      <c r="L452" s="269"/>
      <c r="M452" s="270"/>
      <c r="N452" s="271"/>
      <c r="O452" s="271"/>
      <c r="P452" s="271"/>
      <c r="Q452" s="271"/>
      <c r="R452" s="271"/>
      <c r="S452" s="271"/>
      <c r="T452" s="272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273" t="s">
        <v>174</v>
      </c>
      <c r="AU452" s="273" t="s">
        <v>83</v>
      </c>
      <c r="AV452" s="15" t="s">
        <v>172</v>
      </c>
      <c r="AW452" s="15" t="s">
        <v>30</v>
      </c>
      <c r="AX452" s="15" t="s">
        <v>81</v>
      </c>
      <c r="AY452" s="273" t="s">
        <v>165</v>
      </c>
    </row>
    <row r="453" s="2" customFormat="1" ht="16.5" customHeight="1">
      <c r="A453" s="39"/>
      <c r="B453" s="40"/>
      <c r="C453" s="228" t="s">
        <v>583</v>
      </c>
      <c r="D453" s="228" t="s">
        <v>167</v>
      </c>
      <c r="E453" s="229" t="s">
        <v>584</v>
      </c>
      <c r="F453" s="230" t="s">
        <v>585</v>
      </c>
      <c r="G453" s="231" t="s">
        <v>266</v>
      </c>
      <c r="H453" s="232">
        <v>15.880000000000001</v>
      </c>
      <c r="I453" s="233"/>
      <c r="J453" s="234">
        <f>ROUND(I453*H453,2)</f>
        <v>0</v>
      </c>
      <c r="K453" s="230" t="s">
        <v>171</v>
      </c>
      <c r="L453" s="45"/>
      <c r="M453" s="235" t="s">
        <v>1</v>
      </c>
      <c r="N453" s="236" t="s">
        <v>38</v>
      </c>
      <c r="O453" s="92"/>
      <c r="P453" s="237">
        <f>O453*H453</f>
        <v>0</v>
      </c>
      <c r="Q453" s="237">
        <v>0</v>
      </c>
      <c r="R453" s="237">
        <f>Q453*H453</f>
        <v>0</v>
      </c>
      <c r="S453" s="237">
        <v>0.055</v>
      </c>
      <c r="T453" s="238">
        <f>S453*H453</f>
        <v>0.87340000000000007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39" t="s">
        <v>172</v>
      </c>
      <c r="AT453" s="239" t="s">
        <v>167</v>
      </c>
      <c r="AU453" s="239" t="s">
        <v>83</v>
      </c>
      <c r="AY453" s="18" t="s">
        <v>165</v>
      </c>
      <c r="BE453" s="240">
        <f>IF(N453="základní",J453,0)</f>
        <v>0</v>
      </c>
      <c r="BF453" s="240">
        <f>IF(N453="snížená",J453,0)</f>
        <v>0</v>
      </c>
      <c r="BG453" s="240">
        <f>IF(N453="zákl. přenesená",J453,0)</f>
        <v>0</v>
      </c>
      <c r="BH453" s="240">
        <f>IF(N453="sníž. přenesená",J453,0)</f>
        <v>0</v>
      </c>
      <c r="BI453" s="240">
        <f>IF(N453="nulová",J453,0)</f>
        <v>0</v>
      </c>
      <c r="BJ453" s="18" t="s">
        <v>81</v>
      </c>
      <c r="BK453" s="240">
        <f>ROUND(I453*H453,2)</f>
        <v>0</v>
      </c>
      <c r="BL453" s="18" t="s">
        <v>172</v>
      </c>
      <c r="BM453" s="239" t="s">
        <v>586</v>
      </c>
    </row>
    <row r="454" s="14" customFormat="1">
      <c r="A454" s="14"/>
      <c r="B454" s="252"/>
      <c r="C454" s="253"/>
      <c r="D454" s="243" t="s">
        <v>174</v>
      </c>
      <c r="E454" s="254" t="s">
        <v>1</v>
      </c>
      <c r="F454" s="255" t="s">
        <v>587</v>
      </c>
      <c r="G454" s="253"/>
      <c r="H454" s="256">
        <v>11.199999999999999</v>
      </c>
      <c r="I454" s="257"/>
      <c r="J454" s="253"/>
      <c r="K454" s="253"/>
      <c r="L454" s="258"/>
      <c r="M454" s="259"/>
      <c r="N454" s="260"/>
      <c r="O454" s="260"/>
      <c r="P454" s="260"/>
      <c r="Q454" s="260"/>
      <c r="R454" s="260"/>
      <c r="S454" s="260"/>
      <c r="T454" s="261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62" t="s">
        <v>174</v>
      </c>
      <c r="AU454" s="262" t="s">
        <v>83</v>
      </c>
      <c r="AV454" s="14" t="s">
        <v>83</v>
      </c>
      <c r="AW454" s="14" t="s">
        <v>30</v>
      </c>
      <c r="AX454" s="14" t="s">
        <v>73</v>
      </c>
      <c r="AY454" s="262" t="s">
        <v>165</v>
      </c>
    </row>
    <row r="455" s="14" customFormat="1">
      <c r="A455" s="14"/>
      <c r="B455" s="252"/>
      <c r="C455" s="253"/>
      <c r="D455" s="243" t="s">
        <v>174</v>
      </c>
      <c r="E455" s="254" t="s">
        <v>1</v>
      </c>
      <c r="F455" s="255" t="s">
        <v>588</v>
      </c>
      <c r="G455" s="253"/>
      <c r="H455" s="256">
        <v>2.79</v>
      </c>
      <c r="I455" s="257"/>
      <c r="J455" s="253"/>
      <c r="K455" s="253"/>
      <c r="L455" s="258"/>
      <c r="M455" s="259"/>
      <c r="N455" s="260"/>
      <c r="O455" s="260"/>
      <c r="P455" s="260"/>
      <c r="Q455" s="260"/>
      <c r="R455" s="260"/>
      <c r="S455" s="260"/>
      <c r="T455" s="261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62" t="s">
        <v>174</v>
      </c>
      <c r="AU455" s="262" t="s">
        <v>83</v>
      </c>
      <c r="AV455" s="14" t="s">
        <v>83</v>
      </c>
      <c r="AW455" s="14" t="s">
        <v>30</v>
      </c>
      <c r="AX455" s="14" t="s">
        <v>73</v>
      </c>
      <c r="AY455" s="262" t="s">
        <v>165</v>
      </c>
    </row>
    <row r="456" s="14" customFormat="1">
      <c r="A456" s="14"/>
      <c r="B456" s="252"/>
      <c r="C456" s="253"/>
      <c r="D456" s="243" t="s">
        <v>174</v>
      </c>
      <c r="E456" s="254" t="s">
        <v>1</v>
      </c>
      <c r="F456" s="255" t="s">
        <v>589</v>
      </c>
      <c r="G456" s="253"/>
      <c r="H456" s="256">
        <v>1.8899999999999999</v>
      </c>
      <c r="I456" s="257"/>
      <c r="J456" s="253"/>
      <c r="K456" s="253"/>
      <c r="L456" s="258"/>
      <c r="M456" s="259"/>
      <c r="N456" s="260"/>
      <c r="O456" s="260"/>
      <c r="P456" s="260"/>
      <c r="Q456" s="260"/>
      <c r="R456" s="260"/>
      <c r="S456" s="260"/>
      <c r="T456" s="261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62" t="s">
        <v>174</v>
      </c>
      <c r="AU456" s="262" t="s">
        <v>83</v>
      </c>
      <c r="AV456" s="14" t="s">
        <v>83</v>
      </c>
      <c r="AW456" s="14" t="s">
        <v>30</v>
      </c>
      <c r="AX456" s="14" t="s">
        <v>73</v>
      </c>
      <c r="AY456" s="262" t="s">
        <v>165</v>
      </c>
    </row>
    <row r="457" s="15" customFormat="1">
      <c r="A457" s="15"/>
      <c r="B457" s="263"/>
      <c r="C457" s="264"/>
      <c r="D457" s="243" t="s">
        <v>174</v>
      </c>
      <c r="E457" s="265" t="s">
        <v>1</v>
      </c>
      <c r="F457" s="266" t="s">
        <v>180</v>
      </c>
      <c r="G457" s="264"/>
      <c r="H457" s="267">
        <v>15.880000000000001</v>
      </c>
      <c r="I457" s="268"/>
      <c r="J457" s="264"/>
      <c r="K457" s="264"/>
      <c r="L457" s="269"/>
      <c r="M457" s="270"/>
      <c r="N457" s="271"/>
      <c r="O457" s="271"/>
      <c r="P457" s="271"/>
      <c r="Q457" s="271"/>
      <c r="R457" s="271"/>
      <c r="S457" s="271"/>
      <c r="T457" s="272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73" t="s">
        <v>174</v>
      </c>
      <c r="AU457" s="273" t="s">
        <v>83</v>
      </c>
      <c r="AV457" s="15" t="s">
        <v>172</v>
      </c>
      <c r="AW457" s="15" t="s">
        <v>30</v>
      </c>
      <c r="AX457" s="15" t="s">
        <v>81</v>
      </c>
      <c r="AY457" s="273" t="s">
        <v>165</v>
      </c>
    </row>
    <row r="458" s="2" customFormat="1" ht="16.5" customHeight="1">
      <c r="A458" s="39"/>
      <c r="B458" s="40"/>
      <c r="C458" s="228" t="s">
        <v>590</v>
      </c>
      <c r="D458" s="228" t="s">
        <v>167</v>
      </c>
      <c r="E458" s="229" t="s">
        <v>591</v>
      </c>
      <c r="F458" s="230" t="s">
        <v>592</v>
      </c>
      <c r="G458" s="231" t="s">
        <v>266</v>
      </c>
      <c r="H458" s="232">
        <v>4.3200000000000003</v>
      </c>
      <c r="I458" s="233"/>
      <c r="J458" s="234">
        <f>ROUND(I458*H458,2)</f>
        <v>0</v>
      </c>
      <c r="K458" s="230" t="s">
        <v>171</v>
      </c>
      <c r="L458" s="45"/>
      <c r="M458" s="235" t="s">
        <v>1</v>
      </c>
      <c r="N458" s="236" t="s">
        <v>38</v>
      </c>
      <c r="O458" s="92"/>
      <c r="P458" s="237">
        <f>O458*H458</f>
        <v>0</v>
      </c>
      <c r="Q458" s="237">
        <v>0</v>
      </c>
      <c r="R458" s="237">
        <f>Q458*H458</f>
        <v>0</v>
      </c>
      <c r="S458" s="237">
        <v>0.023</v>
      </c>
      <c r="T458" s="238">
        <f>S458*H458</f>
        <v>0.099360000000000004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39" t="s">
        <v>172</v>
      </c>
      <c r="AT458" s="239" t="s">
        <v>167</v>
      </c>
      <c r="AU458" s="239" t="s">
        <v>83</v>
      </c>
      <c r="AY458" s="18" t="s">
        <v>165</v>
      </c>
      <c r="BE458" s="240">
        <f>IF(N458="základní",J458,0)</f>
        <v>0</v>
      </c>
      <c r="BF458" s="240">
        <f>IF(N458="snížená",J458,0)</f>
        <v>0</v>
      </c>
      <c r="BG458" s="240">
        <f>IF(N458="zákl. přenesená",J458,0)</f>
        <v>0</v>
      </c>
      <c r="BH458" s="240">
        <f>IF(N458="sníž. přenesená",J458,0)</f>
        <v>0</v>
      </c>
      <c r="BI458" s="240">
        <f>IF(N458="nulová",J458,0)</f>
        <v>0</v>
      </c>
      <c r="BJ458" s="18" t="s">
        <v>81</v>
      </c>
      <c r="BK458" s="240">
        <f>ROUND(I458*H458,2)</f>
        <v>0</v>
      </c>
      <c r="BL458" s="18" t="s">
        <v>172</v>
      </c>
      <c r="BM458" s="239" t="s">
        <v>593</v>
      </c>
    </row>
    <row r="459" s="13" customFormat="1">
      <c r="A459" s="13"/>
      <c r="B459" s="241"/>
      <c r="C459" s="242"/>
      <c r="D459" s="243" t="s">
        <v>174</v>
      </c>
      <c r="E459" s="244" t="s">
        <v>1</v>
      </c>
      <c r="F459" s="245" t="s">
        <v>594</v>
      </c>
      <c r="G459" s="242"/>
      <c r="H459" s="244" t="s">
        <v>1</v>
      </c>
      <c r="I459" s="246"/>
      <c r="J459" s="242"/>
      <c r="K459" s="242"/>
      <c r="L459" s="247"/>
      <c r="M459" s="248"/>
      <c r="N459" s="249"/>
      <c r="O459" s="249"/>
      <c r="P459" s="249"/>
      <c r="Q459" s="249"/>
      <c r="R459" s="249"/>
      <c r="S459" s="249"/>
      <c r="T459" s="250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51" t="s">
        <v>174</v>
      </c>
      <c r="AU459" s="251" t="s">
        <v>83</v>
      </c>
      <c r="AV459" s="13" t="s">
        <v>81</v>
      </c>
      <c r="AW459" s="13" t="s">
        <v>30</v>
      </c>
      <c r="AX459" s="13" t="s">
        <v>73</v>
      </c>
      <c r="AY459" s="251" t="s">
        <v>165</v>
      </c>
    </row>
    <row r="460" s="14" customFormat="1">
      <c r="A460" s="14"/>
      <c r="B460" s="252"/>
      <c r="C460" s="253"/>
      <c r="D460" s="243" t="s">
        <v>174</v>
      </c>
      <c r="E460" s="254" t="s">
        <v>1</v>
      </c>
      <c r="F460" s="255" t="s">
        <v>595</v>
      </c>
      <c r="G460" s="253"/>
      <c r="H460" s="256">
        <v>4.3200000000000003</v>
      </c>
      <c r="I460" s="257"/>
      <c r="J460" s="253"/>
      <c r="K460" s="253"/>
      <c r="L460" s="258"/>
      <c r="M460" s="259"/>
      <c r="N460" s="260"/>
      <c r="O460" s="260"/>
      <c r="P460" s="260"/>
      <c r="Q460" s="260"/>
      <c r="R460" s="260"/>
      <c r="S460" s="260"/>
      <c r="T460" s="261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62" t="s">
        <v>174</v>
      </c>
      <c r="AU460" s="262" t="s">
        <v>83</v>
      </c>
      <c r="AV460" s="14" t="s">
        <v>83</v>
      </c>
      <c r="AW460" s="14" t="s">
        <v>30</v>
      </c>
      <c r="AX460" s="14" t="s">
        <v>73</v>
      </c>
      <c r="AY460" s="262" t="s">
        <v>165</v>
      </c>
    </row>
    <row r="461" s="15" customFormat="1">
      <c r="A461" s="15"/>
      <c r="B461" s="263"/>
      <c r="C461" s="264"/>
      <c r="D461" s="243" t="s">
        <v>174</v>
      </c>
      <c r="E461" s="265" t="s">
        <v>1</v>
      </c>
      <c r="F461" s="266" t="s">
        <v>180</v>
      </c>
      <c r="G461" s="264"/>
      <c r="H461" s="267">
        <v>4.3200000000000003</v>
      </c>
      <c r="I461" s="268"/>
      <c r="J461" s="264"/>
      <c r="K461" s="264"/>
      <c r="L461" s="269"/>
      <c r="M461" s="270"/>
      <c r="N461" s="271"/>
      <c r="O461" s="271"/>
      <c r="P461" s="271"/>
      <c r="Q461" s="271"/>
      <c r="R461" s="271"/>
      <c r="S461" s="271"/>
      <c r="T461" s="272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T461" s="273" t="s">
        <v>174</v>
      </c>
      <c r="AU461" s="273" t="s">
        <v>83</v>
      </c>
      <c r="AV461" s="15" t="s">
        <v>172</v>
      </c>
      <c r="AW461" s="15" t="s">
        <v>30</v>
      </c>
      <c r="AX461" s="15" t="s">
        <v>81</v>
      </c>
      <c r="AY461" s="273" t="s">
        <v>165</v>
      </c>
    </row>
    <row r="462" s="2" customFormat="1" ht="16.5" customHeight="1">
      <c r="A462" s="39"/>
      <c r="B462" s="40"/>
      <c r="C462" s="228" t="s">
        <v>596</v>
      </c>
      <c r="D462" s="228" t="s">
        <v>167</v>
      </c>
      <c r="E462" s="229" t="s">
        <v>597</v>
      </c>
      <c r="F462" s="230" t="s">
        <v>598</v>
      </c>
      <c r="G462" s="231" t="s">
        <v>266</v>
      </c>
      <c r="H462" s="232">
        <v>22.902000000000001</v>
      </c>
      <c r="I462" s="233"/>
      <c r="J462" s="234">
        <f>ROUND(I462*H462,2)</f>
        <v>0</v>
      </c>
      <c r="K462" s="230" t="s">
        <v>1</v>
      </c>
      <c r="L462" s="45"/>
      <c r="M462" s="235" t="s">
        <v>1</v>
      </c>
      <c r="N462" s="236" t="s">
        <v>38</v>
      </c>
      <c r="O462" s="92"/>
      <c r="P462" s="237">
        <f>O462*H462</f>
        <v>0</v>
      </c>
      <c r="Q462" s="237">
        <v>0</v>
      </c>
      <c r="R462" s="237">
        <f>Q462*H462</f>
        <v>0</v>
      </c>
      <c r="S462" s="237">
        <v>0.075999999999999998</v>
      </c>
      <c r="T462" s="238">
        <f>S462*H462</f>
        <v>1.7405520000000001</v>
      </c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R462" s="239" t="s">
        <v>172</v>
      </c>
      <c r="AT462" s="239" t="s">
        <v>167</v>
      </c>
      <c r="AU462" s="239" t="s">
        <v>83</v>
      </c>
      <c r="AY462" s="18" t="s">
        <v>165</v>
      </c>
      <c r="BE462" s="240">
        <f>IF(N462="základní",J462,0)</f>
        <v>0</v>
      </c>
      <c r="BF462" s="240">
        <f>IF(N462="snížená",J462,0)</f>
        <v>0</v>
      </c>
      <c r="BG462" s="240">
        <f>IF(N462="zákl. přenesená",J462,0)</f>
        <v>0</v>
      </c>
      <c r="BH462" s="240">
        <f>IF(N462="sníž. přenesená",J462,0)</f>
        <v>0</v>
      </c>
      <c r="BI462" s="240">
        <f>IF(N462="nulová",J462,0)</f>
        <v>0</v>
      </c>
      <c r="BJ462" s="18" t="s">
        <v>81</v>
      </c>
      <c r="BK462" s="240">
        <f>ROUND(I462*H462,2)</f>
        <v>0</v>
      </c>
      <c r="BL462" s="18" t="s">
        <v>172</v>
      </c>
      <c r="BM462" s="239" t="s">
        <v>599</v>
      </c>
    </row>
    <row r="463" s="13" customFormat="1">
      <c r="A463" s="13"/>
      <c r="B463" s="241"/>
      <c r="C463" s="242"/>
      <c r="D463" s="243" t="s">
        <v>174</v>
      </c>
      <c r="E463" s="244" t="s">
        <v>1</v>
      </c>
      <c r="F463" s="245" t="s">
        <v>216</v>
      </c>
      <c r="G463" s="242"/>
      <c r="H463" s="244" t="s">
        <v>1</v>
      </c>
      <c r="I463" s="246"/>
      <c r="J463" s="242"/>
      <c r="K463" s="242"/>
      <c r="L463" s="247"/>
      <c r="M463" s="248"/>
      <c r="N463" s="249"/>
      <c r="O463" s="249"/>
      <c r="P463" s="249"/>
      <c r="Q463" s="249"/>
      <c r="R463" s="249"/>
      <c r="S463" s="249"/>
      <c r="T463" s="250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51" t="s">
        <v>174</v>
      </c>
      <c r="AU463" s="251" t="s">
        <v>83</v>
      </c>
      <c r="AV463" s="13" t="s">
        <v>81</v>
      </c>
      <c r="AW463" s="13" t="s">
        <v>30</v>
      </c>
      <c r="AX463" s="13" t="s">
        <v>73</v>
      </c>
      <c r="AY463" s="251" t="s">
        <v>165</v>
      </c>
    </row>
    <row r="464" s="14" customFormat="1">
      <c r="A464" s="14"/>
      <c r="B464" s="252"/>
      <c r="C464" s="253"/>
      <c r="D464" s="243" t="s">
        <v>174</v>
      </c>
      <c r="E464" s="254" t="s">
        <v>1</v>
      </c>
      <c r="F464" s="255" t="s">
        <v>600</v>
      </c>
      <c r="G464" s="253"/>
      <c r="H464" s="256">
        <v>17.239000000000001</v>
      </c>
      <c r="I464" s="257"/>
      <c r="J464" s="253"/>
      <c r="K464" s="253"/>
      <c r="L464" s="258"/>
      <c r="M464" s="259"/>
      <c r="N464" s="260"/>
      <c r="O464" s="260"/>
      <c r="P464" s="260"/>
      <c r="Q464" s="260"/>
      <c r="R464" s="260"/>
      <c r="S464" s="260"/>
      <c r="T464" s="261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62" t="s">
        <v>174</v>
      </c>
      <c r="AU464" s="262" t="s">
        <v>83</v>
      </c>
      <c r="AV464" s="14" t="s">
        <v>83</v>
      </c>
      <c r="AW464" s="14" t="s">
        <v>30</v>
      </c>
      <c r="AX464" s="14" t="s">
        <v>73</v>
      </c>
      <c r="AY464" s="262" t="s">
        <v>165</v>
      </c>
    </row>
    <row r="465" s="14" customFormat="1">
      <c r="A465" s="14"/>
      <c r="B465" s="252"/>
      <c r="C465" s="253"/>
      <c r="D465" s="243" t="s">
        <v>174</v>
      </c>
      <c r="E465" s="254" t="s">
        <v>1</v>
      </c>
      <c r="F465" s="255" t="s">
        <v>601</v>
      </c>
      <c r="G465" s="253"/>
      <c r="H465" s="256">
        <v>3.2000000000000002</v>
      </c>
      <c r="I465" s="257"/>
      <c r="J465" s="253"/>
      <c r="K465" s="253"/>
      <c r="L465" s="258"/>
      <c r="M465" s="259"/>
      <c r="N465" s="260"/>
      <c r="O465" s="260"/>
      <c r="P465" s="260"/>
      <c r="Q465" s="260"/>
      <c r="R465" s="260"/>
      <c r="S465" s="260"/>
      <c r="T465" s="261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62" t="s">
        <v>174</v>
      </c>
      <c r="AU465" s="262" t="s">
        <v>83</v>
      </c>
      <c r="AV465" s="14" t="s">
        <v>83</v>
      </c>
      <c r="AW465" s="14" t="s">
        <v>30</v>
      </c>
      <c r="AX465" s="14" t="s">
        <v>73</v>
      </c>
      <c r="AY465" s="262" t="s">
        <v>165</v>
      </c>
    </row>
    <row r="466" s="13" customFormat="1">
      <c r="A466" s="13"/>
      <c r="B466" s="241"/>
      <c r="C466" s="242"/>
      <c r="D466" s="243" t="s">
        <v>174</v>
      </c>
      <c r="E466" s="244" t="s">
        <v>1</v>
      </c>
      <c r="F466" s="245" t="s">
        <v>602</v>
      </c>
      <c r="G466" s="242"/>
      <c r="H466" s="244" t="s">
        <v>1</v>
      </c>
      <c r="I466" s="246"/>
      <c r="J466" s="242"/>
      <c r="K466" s="242"/>
      <c r="L466" s="247"/>
      <c r="M466" s="248"/>
      <c r="N466" s="249"/>
      <c r="O466" s="249"/>
      <c r="P466" s="249"/>
      <c r="Q466" s="249"/>
      <c r="R466" s="249"/>
      <c r="S466" s="249"/>
      <c r="T466" s="250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51" t="s">
        <v>174</v>
      </c>
      <c r="AU466" s="251" t="s">
        <v>83</v>
      </c>
      <c r="AV466" s="13" t="s">
        <v>81</v>
      </c>
      <c r="AW466" s="13" t="s">
        <v>30</v>
      </c>
      <c r="AX466" s="13" t="s">
        <v>73</v>
      </c>
      <c r="AY466" s="251" t="s">
        <v>165</v>
      </c>
    </row>
    <row r="467" s="14" customFormat="1">
      <c r="A467" s="14"/>
      <c r="B467" s="252"/>
      <c r="C467" s="253"/>
      <c r="D467" s="243" t="s">
        <v>174</v>
      </c>
      <c r="E467" s="254" t="s">
        <v>1</v>
      </c>
      <c r="F467" s="255" t="s">
        <v>603</v>
      </c>
      <c r="G467" s="253"/>
      <c r="H467" s="256">
        <v>2.4630000000000001</v>
      </c>
      <c r="I467" s="257"/>
      <c r="J467" s="253"/>
      <c r="K467" s="253"/>
      <c r="L467" s="258"/>
      <c r="M467" s="259"/>
      <c r="N467" s="260"/>
      <c r="O467" s="260"/>
      <c r="P467" s="260"/>
      <c r="Q467" s="260"/>
      <c r="R467" s="260"/>
      <c r="S467" s="260"/>
      <c r="T467" s="261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62" t="s">
        <v>174</v>
      </c>
      <c r="AU467" s="262" t="s">
        <v>83</v>
      </c>
      <c r="AV467" s="14" t="s">
        <v>83</v>
      </c>
      <c r="AW467" s="14" t="s">
        <v>30</v>
      </c>
      <c r="AX467" s="14" t="s">
        <v>73</v>
      </c>
      <c r="AY467" s="262" t="s">
        <v>165</v>
      </c>
    </row>
    <row r="468" s="15" customFormat="1">
      <c r="A468" s="15"/>
      <c r="B468" s="263"/>
      <c r="C468" s="264"/>
      <c r="D468" s="243" t="s">
        <v>174</v>
      </c>
      <c r="E468" s="265" t="s">
        <v>1</v>
      </c>
      <c r="F468" s="266" t="s">
        <v>180</v>
      </c>
      <c r="G468" s="264"/>
      <c r="H468" s="267">
        <v>22.902000000000001</v>
      </c>
      <c r="I468" s="268"/>
      <c r="J468" s="264"/>
      <c r="K468" s="264"/>
      <c r="L468" s="269"/>
      <c r="M468" s="270"/>
      <c r="N468" s="271"/>
      <c r="O468" s="271"/>
      <c r="P468" s="271"/>
      <c r="Q468" s="271"/>
      <c r="R468" s="271"/>
      <c r="S468" s="271"/>
      <c r="T468" s="272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T468" s="273" t="s">
        <v>174</v>
      </c>
      <c r="AU468" s="273" t="s">
        <v>83</v>
      </c>
      <c r="AV468" s="15" t="s">
        <v>172</v>
      </c>
      <c r="AW468" s="15" t="s">
        <v>30</v>
      </c>
      <c r="AX468" s="15" t="s">
        <v>81</v>
      </c>
      <c r="AY468" s="273" t="s">
        <v>165</v>
      </c>
    </row>
    <row r="469" s="2" customFormat="1" ht="16.5" customHeight="1">
      <c r="A469" s="39"/>
      <c r="B469" s="40"/>
      <c r="C469" s="228" t="s">
        <v>604</v>
      </c>
      <c r="D469" s="228" t="s">
        <v>167</v>
      </c>
      <c r="E469" s="229" t="s">
        <v>605</v>
      </c>
      <c r="F469" s="230" t="s">
        <v>606</v>
      </c>
      <c r="G469" s="231" t="s">
        <v>266</v>
      </c>
      <c r="H469" s="232">
        <v>30.893000000000001</v>
      </c>
      <c r="I469" s="233"/>
      <c r="J469" s="234">
        <f>ROUND(I469*H469,2)</f>
        <v>0</v>
      </c>
      <c r="K469" s="230" t="s">
        <v>1</v>
      </c>
      <c r="L469" s="45"/>
      <c r="M469" s="235" t="s">
        <v>1</v>
      </c>
      <c r="N469" s="236" t="s">
        <v>38</v>
      </c>
      <c r="O469" s="92"/>
      <c r="P469" s="237">
        <f>O469*H469</f>
        <v>0</v>
      </c>
      <c r="Q469" s="237">
        <v>0</v>
      </c>
      <c r="R469" s="237">
        <f>Q469*H469</f>
        <v>0</v>
      </c>
      <c r="S469" s="237">
        <v>0.019</v>
      </c>
      <c r="T469" s="238">
        <f>S469*H469</f>
        <v>0.58696700000000002</v>
      </c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R469" s="239" t="s">
        <v>172</v>
      </c>
      <c r="AT469" s="239" t="s">
        <v>167</v>
      </c>
      <c r="AU469" s="239" t="s">
        <v>83</v>
      </c>
      <c r="AY469" s="18" t="s">
        <v>165</v>
      </c>
      <c r="BE469" s="240">
        <f>IF(N469="základní",J469,0)</f>
        <v>0</v>
      </c>
      <c r="BF469" s="240">
        <f>IF(N469="snížená",J469,0)</f>
        <v>0</v>
      </c>
      <c r="BG469" s="240">
        <f>IF(N469="zákl. přenesená",J469,0)</f>
        <v>0</v>
      </c>
      <c r="BH469" s="240">
        <f>IF(N469="sníž. přenesená",J469,0)</f>
        <v>0</v>
      </c>
      <c r="BI469" s="240">
        <f>IF(N469="nulová",J469,0)</f>
        <v>0</v>
      </c>
      <c r="BJ469" s="18" t="s">
        <v>81</v>
      </c>
      <c r="BK469" s="240">
        <f>ROUND(I469*H469,2)</f>
        <v>0</v>
      </c>
      <c r="BL469" s="18" t="s">
        <v>172</v>
      </c>
      <c r="BM469" s="239" t="s">
        <v>607</v>
      </c>
    </row>
    <row r="470" s="14" customFormat="1">
      <c r="A470" s="14"/>
      <c r="B470" s="252"/>
      <c r="C470" s="253"/>
      <c r="D470" s="243" t="s">
        <v>174</v>
      </c>
      <c r="E470" s="254" t="s">
        <v>1</v>
      </c>
      <c r="F470" s="255" t="s">
        <v>608</v>
      </c>
      <c r="G470" s="253"/>
      <c r="H470" s="256">
        <v>17.68</v>
      </c>
      <c r="I470" s="257"/>
      <c r="J470" s="253"/>
      <c r="K470" s="253"/>
      <c r="L470" s="258"/>
      <c r="M470" s="259"/>
      <c r="N470" s="260"/>
      <c r="O470" s="260"/>
      <c r="P470" s="260"/>
      <c r="Q470" s="260"/>
      <c r="R470" s="260"/>
      <c r="S470" s="260"/>
      <c r="T470" s="261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62" t="s">
        <v>174</v>
      </c>
      <c r="AU470" s="262" t="s">
        <v>83</v>
      </c>
      <c r="AV470" s="14" t="s">
        <v>83</v>
      </c>
      <c r="AW470" s="14" t="s">
        <v>30</v>
      </c>
      <c r="AX470" s="14" t="s">
        <v>73</v>
      </c>
      <c r="AY470" s="262" t="s">
        <v>165</v>
      </c>
    </row>
    <row r="471" s="14" customFormat="1">
      <c r="A471" s="14"/>
      <c r="B471" s="252"/>
      <c r="C471" s="253"/>
      <c r="D471" s="243" t="s">
        <v>174</v>
      </c>
      <c r="E471" s="254" t="s">
        <v>1</v>
      </c>
      <c r="F471" s="255" t="s">
        <v>609</v>
      </c>
      <c r="G471" s="253"/>
      <c r="H471" s="256">
        <v>3.4409999999999998</v>
      </c>
      <c r="I471" s="257"/>
      <c r="J471" s="253"/>
      <c r="K471" s="253"/>
      <c r="L471" s="258"/>
      <c r="M471" s="259"/>
      <c r="N471" s="260"/>
      <c r="O471" s="260"/>
      <c r="P471" s="260"/>
      <c r="Q471" s="260"/>
      <c r="R471" s="260"/>
      <c r="S471" s="260"/>
      <c r="T471" s="261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62" t="s">
        <v>174</v>
      </c>
      <c r="AU471" s="262" t="s">
        <v>83</v>
      </c>
      <c r="AV471" s="14" t="s">
        <v>83</v>
      </c>
      <c r="AW471" s="14" t="s">
        <v>30</v>
      </c>
      <c r="AX471" s="14" t="s">
        <v>73</v>
      </c>
      <c r="AY471" s="262" t="s">
        <v>165</v>
      </c>
    </row>
    <row r="472" s="14" customFormat="1">
      <c r="A472" s="14"/>
      <c r="B472" s="252"/>
      <c r="C472" s="253"/>
      <c r="D472" s="243" t="s">
        <v>174</v>
      </c>
      <c r="E472" s="254" t="s">
        <v>1</v>
      </c>
      <c r="F472" s="255" t="s">
        <v>610</v>
      </c>
      <c r="G472" s="253"/>
      <c r="H472" s="256">
        <v>5.742</v>
      </c>
      <c r="I472" s="257"/>
      <c r="J472" s="253"/>
      <c r="K472" s="253"/>
      <c r="L472" s="258"/>
      <c r="M472" s="259"/>
      <c r="N472" s="260"/>
      <c r="O472" s="260"/>
      <c r="P472" s="260"/>
      <c r="Q472" s="260"/>
      <c r="R472" s="260"/>
      <c r="S472" s="260"/>
      <c r="T472" s="261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62" t="s">
        <v>174</v>
      </c>
      <c r="AU472" s="262" t="s">
        <v>83</v>
      </c>
      <c r="AV472" s="14" t="s">
        <v>83</v>
      </c>
      <c r="AW472" s="14" t="s">
        <v>30</v>
      </c>
      <c r="AX472" s="14" t="s">
        <v>73</v>
      </c>
      <c r="AY472" s="262" t="s">
        <v>165</v>
      </c>
    </row>
    <row r="473" s="14" customFormat="1">
      <c r="A473" s="14"/>
      <c r="B473" s="252"/>
      <c r="C473" s="253"/>
      <c r="D473" s="243" t="s">
        <v>174</v>
      </c>
      <c r="E473" s="254" t="s">
        <v>1</v>
      </c>
      <c r="F473" s="255" t="s">
        <v>611</v>
      </c>
      <c r="G473" s="253"/>
      <c r="H473" s="256">
        <v>4.0300000000000002</v>
      </c>
      <c r="I473" s="257"/>
      <c r="J473" s="253"/>
      <c r="K473" s="253"/>
      <c r="L473" s="258"/>
      <c r="M473" s="259"/>
      <c r="N473" s="260"/>
      <c r="O473" s="260"/>
      <c r="P473" s="260"/>
      <c r="Q473" s="260"/>
      <c r="R473" s="260"/>
      <c r="S473" s="260"/>
      <c r="T473" s="261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62" t="s">
        <v>174</v>
      </c>
      <c r="AU473" s="262" t="s">
        <v>83</v>
      </c>
      <c r="AV473" s="14" t="s">
        <v>83</v>
      </c>
      <c r="AW473" s="14" t="s">
        <v>30</v>
      </c>
      <c r="AX473" s="14" t="s">
        <v>73</v>
      </c>
      <c r="AY473" s="262" t="s">
        <v>165</v>
      </c>
    </row>
    <row r="474" s="15" customFormat="1">
      <c r="A474" s="15"/>
      <c r="B474" s="263"/>
      <c r="C474" s="264"/>
      <c r="D474" s="243" t="s">
        <v>174</v>
      </c>
      <c r="E474" s="265" t="s">
        <v>1</v>
      </c>
      <c r="F474" s="266" t="s">
        <v>180</v>
      </c>
      <c r="G474" s="264"/>
      <c r="H474" s="267">
        <v>30.893000000000001</v>
      </c>
      <c r="I474" s="268"/>
      <c r="J474" s="264"/>
      <c r="K474" s="264"/>
      <c r="L474" s="269"/>
      <c r="M474" s="270"/>
      <c r="N474" s="271"/>
      <c r="O474" s="271"/>
      <c r="P474" s="271"/>
      <c r="Q474" s="271"/>
      <c r="R474" s="271"/>
      <c r="S474" s="271"/>
      <c r="T474" s="272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T474" s="273" t="s">
        <v>174</v>
      </c>
      <c r="AU474" s="273" t="s">
        <v>83</v>
      </c>
      <c r="AV474" s="15" t="s">
        <v>172</v>
      </c>
      <c r="AW474" s="15" t="s">
        <v>30</v>
      </c>
      <c r="AX474" s="15" t="s">
        <v>81</v>
      </c>
      <c r="AY474" s="273" t="s">
        <v>165</v>
      </c>
    </row>
    <row r="475" s="2" customFormat="1" ht="16.5" customHeight="1">
      <c r="A475" s="39"/>
      <c r="B475" s="40"/>
      <c r="C475" s="228" t="s">
        <v>612</v>
      </c>
      <c r="D475" s="228" t="s">
        <v>167</v>
      </c>
      <c r="E475" s="229" t="s">
        <v>613</v>
      </c>
      <c r="F475" s="230" t="s">
        <v>614</v>
      </c>
      <c r="G475" s="231" t="s">
        <v>266</v>
      </c>
      <c r="H475" s="232">
        <v>17.204999999999998</v>
      </c>
      <c r="I475" s="233"/>
      <c r="J475" s="234">
        <f>ROUND(I475*H475,2)</f>
        <v>0</v>
      </c>
      <c r="K475" s="230" t="s">
        <v>1</v>
      </c>
      <c r="L475" s="45"/>
      <c r="M475" s="235" t="s">
        <v>1</v>
      </c>
      <c r="N475" s="236" t="s">
        <v>38</v>
      </c>
      <c r="O475" s="92"/>
      <c r="P475" s="237">
        <f>O475*H475</f>
        <v>0</v>
      </c>
      <c r="Q475" s="237">
        <v>0</v>
      </c>
      <c r="R475" s="237">
        <f>Q475*H475</f>
        <v>0</v>
      </c>
      <c r="S475" s="237">
        <v>0.025000000000000001</v>
      </c>
      <c r="T475" s="238">
        <f>S475*H475</f>
        <v>0.43012499999999998</v>
      </c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R475" s="239" t="s">
        <v>172</v>
      </c>
      <c r="AT475" s="239" t="s">
        <v>167</v>
      </c>
      <c r="AU475" s="239" t="s">
        <v>83</v>
      </c>
      <c r="AY475" s="18" t="s">
        <v>165</v>
      </c>
      <c r="BE475" s="240">
        <f>IF(N475="základní",J475,0)</f>
        <v>0</v>
      </c>
      <c r="BF475" s="240">
        <f>IF(N475="snížená",J475,0)</f>
        <v>0</v>
      </c>
      <c r="BG475" s="240">
        <f>IF(N475="zákl. přenesená",J475,0)</f>
        <v>0</v>
      </c>
      <c r="BH475" s="240">
        <f>IF(N475="sníž. přenesená",J475,0)</f>
        <v>0</v>
      </c>
      <c r="BI475" s="240">
        <f>IF(N475="nulová",J475,0)</f>
        <v>0</v>
      </c>
      <c r="BJ475" s="18" t="s">
        <v>81</v>
      </c>
      <c r="BK475" s="240">
        <f>ROUND(I475*H475,2)</f>
        <v>0</v>
      </c>
      <c r="BL475" s="18" t="s">
        <v>172</v>
      </c>
      <c r="BM475" s="239" t="s">
        <v>615</v>
      </c>
    </row>
    <row r="476" s="13" customFormat="1">
      <c r="A476" s="13"/>
      <c r="B476" s="241"/>
      <c r="C476" s="242"/>
      <c r="D476" s="243" t="s">
        <v>174</v>
      </c>
      <c r="E476" s="244" t="s">
        <v>1</v>
      </c>
      <c r="F476" s="245" t="s">
        <v>616</v>
      </c>
      <c r="G476" s="242"/>
      <c r="H476" s="244" t="s">
        <v>1</v>
      </c>
      <c r="I476" s="246"/>
      <c r="J476" s="242"/>
      <c r="K476" s="242"/>
      <c r="L476" s="247"/>
      <c r="M476" s="248"/>
      <c r="N476" s="249"/>
      <c r="O476" s="249"/>
      <c r="P476" s="249"/>
      <c r="Q476" s="249"/>
      <c r="R476" s="249"/>
      <c r="S476" s="249"/>
      <c r="T476" s="250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51" t="s">
        <v>174</v>
      </c>
      <c r="AU476" s="251" t="s">
        <v>83</v>
      </c>
      <c r="AV476" s="13" t="s">
        <v>81</v>
      </c>
      <c r="AW476" s="13" t="s">
        <v>30</v>
      </c>
      <c r="AX476" s="13" t="s">
        <v>73</v>
      </c>
      <c r="AY476" s="251" t="s">
        <v>165</v>
      </c>
    </row>
    <row r="477" s="14" customFormat="1">
      <c r="A477" s="14"/>
      <c r="B477" s="252"/>
      <c r="C477" s="253"/>
      <c r="D477" s="243" t="s">
        <v>174</v>
      </c>
      <c r="E477" s="254" t="s">
        <v>1</v>
      </c>
      <c r="F477" s="255" t="s">
        <v>617</v>
      </c>
      <c r="G477" s="253"/>
      <c r="H477" s="256">
        <v>17.204999999999998</v>
      </c>
      <c r="I477" s="257"/>
      <c r="J477" s="253"/>
      <c r="K477" s="253"/>
      <c r="L477" s="258"/>
      <c r="M477" s="259"/>
      <c r="N477" s="260"/>
      <c r="O477" s="260"/>
      <c r="P477" s="260"/>
      <c r="Q477" s="260"/>
      <c r="R477" s="260"/>
      <c r="S477" s="260"/>
      <c r="T477" s="261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62" t="s">
        <v>174</v>
      </c>
      <c r="AU477" s="262" t="s">
        <v>83</v>
      </c>
      <c r="AV477" s="14" t="s">
        <v>83</v>
      </c>
      <c r="AW477" s="14" t="s">
        <v>30</v>
      </c>
      <c r="AX477" s="14" t="s">
        <v>73</v>
      </c>
      <c r="AY477" s="262" t="s">
        <v>165</v>
      </c>
    </row>
    <row r="478" s="15" customFormat="1">
      <c r="A478" s="15"/>
      <c r="B478" s="263"/>
      <c r="C478" s="264"/>
      <c r="D478" s="243" t="s">
        <v>174</v>
      </c>
      <c r="E478" s="265" t="s">
        <v>1</v>
      </c>
      <c r="F478" s="266" t="s">
        <v>180</v>
      </c>
      <c r="G478" s="264"/>
      <c r="H478" s="267">
        <v>17.204999999999998</v>
      </c>
      <c r="I478" s="268"/>
      <c r="J478" s="264"/>
      <c r="K478" s="264"/>
      <c r="L478" s="269"/>
      <c r="M478" s="270"/>
      <c r="N478" s="271"/>
      <c r="O478" s="271"/>
      <c r="P478" s="271"/>
      <c r="Q478" s="271"/>
      <c r="R478" s="271"/>
      <c r="S478" s="271"/>
      <c r="T478" s="272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73" t="s">
        <v>174</v>
      </c>
      <c r="AU478" s="273" t="s">
        <v>83</v>
      </c>
      <c r="AV478" s="15" t="s">
        <v>172</v>
      </c>
      <c r="AW478" s="15" t="s">
        <v>30</v>
      </c>
      <c r="AX478" s="15" t="s">
        <v>81</v>
      </c>
      <c r="AY478" s="273" t="s">
        <v>165</v>
      </c>
    </row>
    <row r="479" s="2" customFormat="1" ht="16.5" customHeight="1">
      <c r="A479" s="39"/>
      <c r="B479" s="40"/>
      <c r="C479" s="228" t="s">
        <v>618</v>
      </c>
      <c r="D479" s="228" t="s">
        <v>167</v>
      </c>
      <c r="E479" s="229" t="s">
        <v>619</v>
      </c>
      <c r="F479" s="230" t="s">
        <v>620</v>
      </c>
      <c r="G479" s="231" t="s">
        <v>266</v>
      </c>
      <c r="H479" s="232">
        <v>3.3599999999999999</v>
      </c>
      <c r="I479" s="233"/>
      <c r="J479" s="234">
        <f>ROUND(I479*H479,2)</f>
        <v>0</v>
      </c>
      <c r="K479" s="230" t="s">
        <v>171</v>
      </c>
      <c r="L479" s="45"/>
      <c r="M479" s="235" t="s">
        <v>1</v>
      </c>
      <c r="N479" s="236" t="s">
        <v>38</v>
      </c>
      <c r="O479" s="92"/>
      <c r="P479" s="237">
        <f>O479*H479</f>
        <v>0</v>
      </c>
      <c r="Q479" s="237">
        <v>0</v>
      </c>
      <c r="R479" s="237">
        <f>Q479*H479</f>
        <v>0</v>
      </c>
      <c r="S479" s="237">
        <v>0.27000000000000002</v>
      </c>
      <c r="T479" s="238">
        <f>S479*H479</f>
        <v>0.90720000000000001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39" t="s">
        <v>172</v>
      </c>
      <c r="AT479" s="239" t="s">
        <v>167</v>
      </c>
      <c r="AU479" s="239" t="s">
        <v>83</v>
      </c>
      <c r="AY479" s="18" t="s">
        <v>165</v>
      </c>
      <c r="BE479" s="240">
        <f>IF(N479="základní",J479,0)</f>
        <v>0</v>
      </c>
      <c r="BF479" s="240">
        <f>IF(N479="snížená",J479,0)</f>
        <v>0</v>
      </c>
      <c r="BG479" s="240">
        <f>IF(N479="zákl. přenesená",J479,0)</f>
        <v>0</v>
      </c>
      <c r="BH479" s="240">
        <f>IF(N479="sníž. přenesená",J479,0)</f>
        <v>0</v>
      </c>
      <c r="BI479" s="240">
        <f>IF(N479="nulová",J479,0)</f>
        <v>0</v>
      </c>
      <c r="BJ479" s="18" t="s">
        <v>81</v>
      </c>
      <c r="BK479" s="240">
        <f>ROUND(I479*H479,2)</f>
        <v>0</v>
      </c>
      <c r="BL479" s="18" t="s">
        <v>172</v>
      </c>
      <c r="BM479" s="239" t="s">
        <v>621</v>
      </c>
    </row>
    <row r="480" s="14" customFormat="1">
      <c r="A480" s="14"/>
      <c r="B480" s="252"/>
      <c r="C480" s="253"/>
      <c r="D480" s="243" t="s">
        <v>174</v>
      </c>
      <c r="E480" s="254" t="s">
        <v>1</v>
      </c>
      <c r="F480" s="255" t="s">
        <v>622</v>
      </c>
      <c r="G480" s="253"/>
      <c r="H480" s="256">
        <v>3.3599999999999999</v>
      </c>
      <c r="I480" s="257"/>
      <c r="J480" s="253"/>
      <c r="K480" s="253"/>
      <c r="L480" s="258"/>
      <c r="M480" s="259"/>
      <c r="N480" s="260"/>
      <c r="O480" s="260"/>
      <c r="P480" s="260"/>
      <c r="Q480" s="260"/>
      <c r="R480" s="260"/>
      <c r="S480" s="260"/>
      <c r="T480" s="261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62" t="s">
        <v>174</v>
      </c>
      <c r="AU480" s="262" t="s">
        <v>83</v>
      </c>
      <c r="AV480" s="14" t="s">
        <v>83</v>
      </c>
      <c r="AW480" s="14" t="s">
        <v>30</v>
      </c>
      <c r="AX480" s="14" t="s">
        <v>81</v>
      </c>
      <c r="AY480" s="262" t="s">
        <v>165</v>
      </c>
    </row>
    <row r="481" s="2" customFormat="1" ht="16.5" customHeight="1">
      <c r="A481" s="39"/>
      <c r="B481" s="40"/>
      <c r="C481" s="228" t="s">
        <v>623</v>
      </c>
      <c r="D481" s="228" t="s">
        <v>167</v>
      </c>
      <c r="E481" s="229" t="s">
        <v>624</v>
      </c>
      <c r="F481" s="230" t="s">
        <v>625</v>
      </c>
      <c r="G481" s="231" t="s">
        <v>170</v>
      </c>
      <c r="H481" s="232">
        <v>11.129</v>
      </c>
      <c r="I481" s="233"/>
      <c r="J481" s="234">
        <f>ROUND(I481*H481,2)</f>
        <v>0</v>
      </c>
      <c r="K481" s="230" t="s">
        <v>171</v>
      </c>
      <c r="L481" s="45"/>
      <c r="M481" s="235" t="s">
        <v>1</v>
      </c>
      <c r="N481" s="236" t="s">
        <v>38</v>
      </c>
      <c r="O481" s="92"/>
      <c r="P481" s="237">
        <f>O481*H481</f>
        <v>0</v>
      </c>
      <c r="Q481" s="237">
        <v>0</v>
      </c>
      <c r="R481" s="237">
        <f>Q481*H481</f>
        <v>0</v>
      </c>
      <c r="S481" s="237">
        <v>1.8</v>
      </c>
      <c r="T481" s="238">
        <f>S481*H481</f>
        <v>20.0322</v>
      </c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R481" s="239" t="s">
        <v>172</v>
      </c>
      <c r="AT481" s="239" t="s">
        <v>167</v>
      </c>
      <c r="AU481" s="239" t="s">
        <v>83</v>
      </c>
      <c r="AY481" s="18" t="s">
        <v>165</v>
      </c>
      <c r="BE481" s="240">
        <f>IF(N481="základní",J481,0)</f>
        <v>0</v>
      </c>
      <c r="BF481" s="240">
        <f>IF(N481="snížená",J481,0)</f>
        <v>0</v>
      </c>
      <c r="BG481" s="240">
        <f>IF(N481="zákl. přenesená",J481,0)</f>
        <v>0</v>
      </c>
      <c r="BH481" s="240">
        <f>IF(N481="sníž. přenesená",J481,0)</f>
        <v>0</v>
      </c>
      <c r="BI481" s="240">
        <f>IF(N481="nulová",J481,0)</f>
        <v>0</v>
      </c>
      <c r="BJ481" s="18" t="s">
        <v>81</v>
      </c>
      <c r="BK481" s="240">
        <f>ROUND(I481*H481,2)</f>
        <v>0</v>
      </c>
      <c r="BL481" s="18" t="s">
        <v>172</v>
      </c>
      <c r="BM481" s="239" t="s">
        <v>626</v>
      </c>
    </row>
    <row r="482" s="14" customFormat="1">
      <c r="A482" s="14"/>
      <c r="B482" s="252"/>
      <c r="C482" s="253"/>
      <c r="D482" s="243" t="s">
        <v>174</v>
      </c>
      <c r="E482" s="254" t="s">
        <v>1</v>
      </c>
      <c r="F482" s="255" t="s">
        <v>627</v>
      </c>
      <c r="G482" s="253"/>
      <c r="H482" s="256">
        <v>8.8480000000000008</v>
      </c>
      <c r="I482" s="257"/>
      <c r="J482" s="253"/>
      <c r="K482" s="253"/>
      <c r="L482" s="258"/>
      <c r="M482" s="259"/>
      <c r="N482" s="260"/>
      <c r="O482" s="260"/>
      <c r="P482" s="260"/>
      <c r="Q482" s="260"/>
      <c r="R482" s="260"/>
      <c r="S482" s="260"/>
      <c r="T482" s="261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62" t="s">
        <v>174</v>
      </c>
      <c r="AU482" s="262" t="s">
        <v>83</v>
      </c>
      <c r="AV482" s="14" t="s">
        <v>83</v>
      </c>
      <c r="AW482" s="14" t="s">
        <v>30</v>
      </c>
      <c r="AX482" s="14" t="s">
        <v>73</v>
      </c>
      <c r="AY482" s="262" t="s">
        <v>165</v>
      </c>
    </row>
    <row r="483" s="14" customFormat="1">
      <c r="A483" s="14"/>
      <c r="B483" s="252"/>
      <c r="C483" s="253"/>
      <c r="D483" s="243" t="s">
        <v>174</v>
      </c>
      <c r="E483" s="254" t="s">
        <v>1</v>
      </c>
      <c r="F483" s="255" t="s">
        <v>628</v>
      </c>
      <c r="G483" s="253"/>
      <c r="H483" s="256">
        <v>1.1279999999999999</v>
      </c>
      <c r="I483" s="257"/>
      <c r="J483" s="253"/>
      <c r="K483" s="253"/>
      <c r="L483" s="258"/>
      <c r="M483" s="259"/>
      <c r="N483" s="260"/>
      <c r="O483" s="260"/>
      <c r="P483" s="260"/>
      <c r="Q483" s="260"/>
      <c r="R483" s="260"/>
      <c r="S483" s="260"/>
      <c r="T483" s="261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62" t="s">
        <v>174</v>
      </c>
      <c r="AU483" s="262" t="s">
        <v>83</v>
      </c>
      <c r="AV483" s="14" t="s">
        <v>83</v>
      </c>
      <c r="AW483" s="14" t="s">
        <v>30</v>
      </c>
      <c r="AX483" s="14" t="s">
        <v>73</v>
      </c>
      <c r="AY483" s="262" t="s">
        <v>165</v>
      </c>
    </row>
    <row r="484" s="14" customFormat="1">
      <c r="A484" s="14"/>
      <c r="B484" s="252"/>
      <c r="C484" s="253"/>
      <c r="D484" s="243" t="s">
        <v>174</v>
      </c>
      <c r="E484" s="254" t="s">
        <v>1</v>
      </c>
      <c r="F484" s="255" t="s">
        <v>629</v>
      </c>
      <c r="G484" s="253"/>
      <c r="H484" s="256">
        <v>1.153</v>
      </c>
      <c r="I484" s="257"/>
      <c r="J484" s="253"/>
      <c r="K484" s="253"/>
      <c r="L484" s="258"/>
      <c r="M484" s="259"/>
      <c r="N484" s="260"/>
      <c r="O484" s="260"/>
      <c r="P484" s="260"/>
      <c r="Q484" s="260"/>
      <c r="R484" s="260"/>
      <c r="S484" s="260"/>
      <c r="T484" s="261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62" t="s">
        <v>174</v>
      </c>
      <c r="AU484" s="262" t="s">
        <v>83</v>
      </c>
      <c r="AV484" s="14" t="s">
        <v>83</v>
      </c>
      <c r="AW484" s="14" t="s">
        <v>30</v>
      </c>
      <c r="AX484" s="14" t="s">
        <v>73</v>
      </c>
      <c r="AY484" s="262" t="s">
        <v>165</v>
      </c>
    </row>
    <row r="485" s="15" customFormat="1">
      <c r="A485" s="15"/>
      <c r="B485" s="263"/>
      <c r="C485" s="264"/>
      <c r="D485" s="243" t="s">
        <v>174</v>
      </c>
      <c r="E485" s="265" t="s">
        <v>1</v>
      </c>
      <c r="F485" s="266" t="s">
        <v>180</v>
      </c>
      <c r="G485" s="264"/>
      <c r="H485" s="267">
        <v>11.129</v>
      </c>
      <c r="I485" s="268"/>
      <c r="J485" s="264"/>
      <c r="K485" s="264"/>
      <c r="L485" s="269"/>
      <c r="M485" s="270"/>
      <c r="N485" s="271"/>
      <c r="O485" s="271"/>
      <c r="P485" s="271"/>
      <c r="Q485" s="271"/>
      <c r="R485" s="271"/>
      <c r="S485" s="271"/>
      <c r="T485" s="272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T485" s="273" t="s">
        <v>174</v>
      </c>
      <c r="AU485" s="273" t="s">
        <v>83</v>
      </c>
      <c r="AV485" s="15" t="s">
        <v>172</v>
      </c>
      <c r="AW485" s="15" t="s">
        <v>30</v>
      </c>
      <c r="AX485" s="15" t="s">
        <v>81</v>
      </c>
      <c r="AY485" s="273" t="s">
        <v>165</v>
      </c>
    </row>
    <row r="486" s="2" customFormat="1" ht="16.5" customHeight="1">
      <c r="A486" s="39"/>
      <c r="B486" s="40"/>
      <c r="C486" s="228" t="s">
        <v>630</v>
      </c>
      <c r="D486" s="228" t="s">
        <v>167</v>
      </c>
      <c r="E486" s="229" t="s">
        <v>631</v>
      </c>
      <c r="F486" s="230" t="s">
        <v>632</v>
      </c>
      <c r="G486" s="231" t="s">
        <v>170</v>
      </c>
      <c r="H486" s="232">
        <v>0.5</v>
      </c>
      <c r="I486" s="233"/>
      <c r="J486" s="234">
        <f>ROUND(I486*H486,2)</f>
        <v>0</v>
      </c>
      <c r="K486" s="230" t="s">
        <v>171</v>
      </c>
      <c r="L486" s="45"/>
      <c r="M486" s="235" t="s">
        <v>1</v>
      </c>
      <c r="N486" s="236" t="s">
        <v>38</v>
      </c>
      <c r="O486" s="92"/>
      <c r="P486" s="237">
        <f>O486*H486</f>
        <v>0</v>
      </c>
      <c r="Q486" s="237">
        <v>0</v>
      </c>
      <c r="R486" s="237">
        <f>Q486*H486</f>
        <v>0</v>
      </c>
      <c r="S486" s="237">
        <v>1.8</v>
      </c>
      <c r="T486" s="238">
        <f>S486*H486</f>
        <v>0.90000000000000002</v>
      </c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R486" s="239" t="s">
        <v>172</v>
      </c>
      <c r="AT486" s="239" t="s">
        <v>167</v>
      </c>
      <c r="AU486" s="239" t="s">
        <v>83</v>
      </c>
      <c r="AY486" s="18" t="s">
        <v>165</v>
      </c>
      <c r="BE486" s="240">
        <f>IF(N486="základní",J486,0)</f>
        <v>0</v>
      </c>
      <c r="BF486" s="240">
        <f>IF(N486="snížená",J486,0)</f>
        <v>0</v>
      </c>
      <c r="BG486" s="240">
        <f>IF(N486="zákl. přenesená",J486,0)</f>
        <v>0</v>
      </c>
      <c r="BH486" s="240">
        <f>IF(N486="sníž. přenesená",J486,0)</f>
        <v>0</v>
      </c>
      <c r="BI486" s="240">
        <f>IF(N486="nulová",J486,0)</f>
        <v>0</v>
      </c>
      <c r="BJ486" s="18" t="s">
        <v>81</v>
      </c>
      <c r="BK486" s="240">
        <f>ROUND(I486*H486,2)</f>
        <v>0</v>
      </c>
      <c r="BL486" s="18" t="s">
        <v>172</v>
      </c>
      <c r="BM486" s="239" t="s">
        <v>633</v>
      </c>
    </row>
    <row r="487" s="13" customFormat="1">
      <c r="A487" s="13"/>
      <c r="B487" s="241"/>
      <c r="C487" s="242"/>
      <c r="D487" s="243" t="s">
        <v>174</v>
      </c>
      <c r="E487" s="244" t="s">
        <v>1</v>
      </c>
      <c r="F487" s="245" t="s">
        <v>436</v>
      </c>
      <c r="G487" s="242"/>
      <c r="H487" s="244" t="s">
        <v>1</v>
      </c>
      <c r="I487" s="246"/>
      <c r="J487" s="242"/>
      <c r="K487" s="242"/>
      <c r="L487" s="247"/>
      <c r="M487" s="248"/>
      <c r="N487" s="249"/>
      <c r="O487" s="249"/>
      <c r="P487" s="249"/>
      <c r="Q487" s="249"/>
      <c r="R487" s="249"/>
      <c r="S487" s="249"/>
      <c r="T487" s="250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51" t="s">
        <v>174</v>
      </c>
      <c r="AU487" s="251" t="s">
        <v>83</v>
      </c>
      <c r="AV487" s="13" t="s">
        <v>81</v>
      </c>
      <c r="AW487" s="13" t="s">
        <v>30</v>
      </c>
      <c r="AX487" s="13" t="s">
        <v>73</v>
      </c>
      <c r="AY487" s="251" t="s">
        <v>165</v>
      </c>
    </row>
    <row r="488" s="14" customFormat="1">
      <c r="A488" s="14"/>
      <c r="B488" s="252"/>
      <c r="C488" s="253"/>
      <c r="D488" s="243" t="s">
        <v>174</v>
      </c>
      <c r="E488" s="254" t="s">
        <v>1</v>
      </c>
      <c r="F488" s="255" t="s">
        <v>634</v>
      </c>
      <c r="G488" s="253"/>
      <c r="H488" s="256">
        <v>0.5</v>
      </c>
      <c r="I488" s="257"/>
      <c r="J488" s="253"/>
      <c r="K488" s="253"/>
      <c r="L488" s="258"/>
      <c r="M488" s="259"/>
      <c r="N488" s="260"/>
      <c r="O488" s="260"/>
      <c r="P488" s="260"/>
      <c r="Q488" s="260"/>
      <c r="R488" s="260"/>
      <c r="S488" s="260"/>
      <c r="T488" s="261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62" t="s">
        <v>174</v>
      </c>
      <c r="AU488" s="262" t="s">
        <v>83</v>
      </c>
      <c r="AV488" s="14" t="s">
        <v>83</v>
      </c>
      <c r="AW488" s="14" t="s">
        <v>30</v>
      </c>
      <c r="AX488" s="14" t="s">
        <v>73</v>
      </c>
      <c r="AY488" s="262" t="s">
        <v>165</v>
      </c>
    </row>
    <row r="489" s="15" customFormat="1">
      <c r="A489" s="15"/>
      <c r="B489" s="263"/>
      <c r="C489" s="264"/>
      <c r="D489" s="243" t="s">
        <v>174</v>
      </c>
      <c r="E489" s="265" t="s">
        <v>1</v>
      </c>
      <c r="F489" s="266" t="s">
        <v>180</v>
      </c>
      <c r="G489" s="264"/>
      <c r="H489" s="267">
        <v>0.5</v>
      </c>
      <c r="I489" s="268"/>
      <c r="J489" s="264"/>
      <c r="K489" s="264"/>
      <c r="L489" s="269"/>
      <c r="M489" s="270"/>
      <c r="N489" s="271"/>
      <c r="O489" s="271"/>
      <c r="P489" s="271"/>
      <c r="Q489" s="271"/>
      <c r="R489" s="271"/>
      <c r="S489" s="271"/>
      <c r="T489" s="272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T489" s="273" t="s">
        <v>174</v>
      </c>
      <c r="AU489" s="273" t="s">
        <v>83</v>
      </c>
      <c r="AV489" s="15" t="s">
        <v>172</v>
      </c>
      <c r="AW489" s="15" t="s">
        <v>30</v>
      </c>
      <c r="AX489" s="15" t="s">
        <v>81</v>
      </c>
      <c r="AY489" s="273" t="s">
        <v>165</v>
      </c>
    </row>
    <row r="490" s="2" customFormat="1" ht="16.5" customHeight="1">
      <c r="A490" s="39"/>
      <c r="B490" s="40"/>
      <c r="C490" s="228" t="s">
        <v>635</v>
      </c>
      <c r="D490" s="228" t="s">
        <v>167</v>
      </c>
      <c r="E490" s="229" t="s">
        <v>636</v>
      </c>
      <c r="F490" s="230" t="s">
        <v>637</v>
      </c>
      <c r="G490" s="231" t="s">
        <v>230</v>
      </c>
      <c r="H490" s="232">
        <v>10</v>
      </c>
      <c r="I490" s="233"/>
      <c r="J490" s="234">
        <f>ROUND(I490*H490,2)</f>
        <v>0</v>
      </c>
      <c r="K490" s="230" t="s">
        <v>171</v>
      </c>
      <c r="L490" s="45"/>
      <c r="M490" s="235" t="s">
        <v>1</v>
      </c>
      <c r="N490" s="236" t="s">
        <v>38</v>
      </c>
      <c r="O490" s="92"/>
      <c r="P490" s="237">
        <f>O490*H490</f>
        <v>0</v>
      </c>
      <c r="Q490" s="237">
        <v>0</v>
      </c>
      <c r="R490" s="237">
        <f>Q490*H490</f>
        <v>0</v>
      </c>
      <c r="S490" s="237">
        <v>0.097000000000000003</v>
      </c>
      <c r="T490" s="238">
        <f>S490*H490</f>
        <v>0.96999999999999997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39" t="s">
        <v>172</v>
      </c>
      <c r="AT490" s="239" t="s">
        <v>167</v>
      </c>
      <c r="AU490" s="239" t="s">
        <v>83</v>
      </c>
      <c r="AY490" s="18" t="s">
        <v>165</v>
      </c>
      <c r="BE490" s="240">
        <f>IF(N490="základní",J490,0)</f>
        <v>0</v>
      </c>
      <c r="BF490" s="240">
        <f>IF(N490="snížená",J490,0)</f>
        <v>0</v>
      </c>
      <c r="BG490" s="240">
        <f>IF(N490="zákl. přenesená",J490,0)</f>
        <v>0</v>
      </c>
      <c r="BH490" s="240">
        <f>IF(N490="sníž. přenesená",J490,0)</f>
        <v>0</v>
      </c>
      <c r="BI490" s="240">
        <f>IF(N490="nulová",J490,0)</f>
        <v>0</v>
      </c>
      <c r="BJ490" s="18" t="s">
        <v>81</v>
      </c>
      <c r="BK490" s="240">
        <f>ROUND(I490*H490,2)</f>
        <v>0</v>
      </c>
      <c r="BL490" s="18" t="s">
        <v>172</v>
      </c>
      <c r="BM490" s="239" t="s">
        <v>638</v>
      </c>
    </row>
    <row r="491" s="13" customFormat="1">
      <c r="A491" s="13"/>
      <c r="B491" s="241"/>
      <c r="C491" s="242"/>
      <c r="D491" s="243" t="s">
        <v>174</v>
      </c>
      <c r="E491" s="244" t="s">
        <v>1</v>
      </c>
      <c r="F491" s="245" t="s">
        <v>639</v>
      </c>
      <c r="G491" s="242"/>
      <c r="H491" s="244" t="s">
        <v>1</v>
      </c>
      <c r="I491" s="246"/>
      <c r="J491" s="242"/>
      <c r="K491" s="242"/>
      <c r="L491" s="247"/>
      <c r="M491" s="248"/>
      <c r="N491" s="249"/>
      <c r="O491" s="249"/>
      <c r="P491" s="249"/>
      <c r="Q491" s="249"/>
      <c r="R491" s="249"/>
      <c r="S491" s="249"/>
      <c r="T491" s="250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51" t="s">
        <v>174</v>
      </c>
      <c r="AU491" s="251" t="s">
        <v>83</v>
      </c>
      <c r="AV491" s="13" t="s">
        <v>81</v>
      </c>
      <c r="AW491" s="13" t="s">
        <v>30</v>
      </c>
      <c r="AX491" s="13" t="s">
        <v>73</v>
      </c>
      <c r="AY491" s="251" t="s">
        <v>165</v>
      </c>
    </row>
    <row r="492" s="14" customFormat="1">
      <c r="A492" s="14"/>
      <c r="B492" s="252"/>
      <c r="C492" s="253"/>
      <c r="D492" s="243" t="s">
        <v>174</v>
      </c>
      <c r="E492" s="254" t="s">
        <v>1</v>
      </c>
      <c r="F492" s="255" t="s">
        <v>328</v>
      </c>
      <c r="G492" s="253"/>
      <c r="H492" s="256">
        <v>10</v>
      </c>
      <c r="I492" s="257"/>
      <c r="J492" s="253"/>
      <c r="K492" s="253"/>
      <c r="L492" s="258"/>
      <c r="M492" s="259"/>
      <c r="N492" s="260"/>
      <c r="O492" s="260"/>
      <c r="P492" s="260"/>
      <c r="Q492" s="260"/>
      <c r="R492" s="260"/>
      <c r="S492" s="260"/>
      <c r="T492" s="261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62" t="s">
        <v>174</v>
      </c>
      <c r="AU492" s="262" t="s">
        <v>83</v>
      </c>
      <c r="AV492" s="14" t="s">
        <v>83</v>
      </c>
      <c r="AW492" s="14" t="s">
        <v>30</v>
      </c>
      <c r="AX492" s="14" t="s">
        <v>73</v>
      </c>
      <c r="AY492" s="262" t="s">
        <v>165</v>
      </c>
    </row>
    <row r="493" s="15" customFormat="1">
      <c r="A493" s="15"/>
      <c r="B493" s="263"/>
      <c r="C493" s="264"/>
      <c r="D493" s="243" t="s">
        <v>174</v>
      </c>
      <c r="E493" s="265" t="s">
        <v>1</v>
      </c>
      <c r="F493" s="266" t="s">
        <v>180</v>
      </c>
      <c r="G493" s="264"/>
      <c r="H493" s="267">
        <v>10</v>
      </c>
      <c r="I493" s="268"/>
      <c r="J493" s="264"/>
      <c r="K493" s="264"/>
      <c r="L493" s="269"/>
      <c r="M493" s="270"/>
      <c r="N493" s="271"/>
      <c r="O493" s="271"/>
      <c r="P493" s="271"/>
      <c r="Q493" s="271"/>
      <c r="R493" s="271"/>
      <c r="S493" s="271"/>
      <c r="T493" s="272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273" t="s">
        <v>174</v>
      </c>
      <c r="AU493" s="273" t="s">
        <v>83</v>
      </c>
      <c r="AV493" s="15" t="s">
        <v>172</v>
      </c>
      <c r="AW493" s="15" t="s">
        <v>30</v>
      </c>
      <c r="AX493" s="15" t="s">
        <v>81</v>
      </c>
      <c r="AY493" s="273" t="s">
        <v>165</v>
      </c>
    </row>
    <row r="494" s="2" customFormat="1" ht="16.5" customHeight="1">
      <c r="A494" s="39"/>
      <c r="B494" s="40"/>
      <c r="C494" s="228" t="s">
        <v>640</v>
      </c>
      <c r="D494" s="228" t="s">
        <v>167</v>
      </c>
      <c r="E494" s="229" t="s">
        <v>641</v>
      </c>
      <c r="F494" s="230" t="s">
        <v>642</v>
      </c>
      <c r="G494" s="231" t="s">
        <v>381</v>
      </c>
      <c r="H494" s="232">
        <v>15.5</v>
      </c>
      <c r="I494" s="233"/>
      <c r="J494" s="234">
        <f>ROUND(I494*H494,2)</f>
        <v>0</v>
      </c>
      <c r="K494" s="230" t="s">
        <v>171</v>
      </c>
      <c r="L494" s="45"/>
      <c r="M494" s="235" t="s">
        <v>1</v>
      </c>
      <c r="N494" s="236" t="s">
        <v>38</v>
      </c>
      <c r="O494" s="92"/>
      <c r="P494" s="237">
        <f>O494*H494</f>
        <v>0</v>
      </c>
      <c r="Q494" s="237">
        <v>0</v>
      </c>
      <c r="R494" s="237">
        <f>Q494*H494</f>
        <v>0</v>
      </c>
      <c r="S494" s="237">
        <v>0.0089999999999999993</v>
      </c>
      <c r="T494" s="238">
        <f>S494*H494</f>
        <v>0.13949999999999999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39" t="s">
        <v>172</v>
      </c>
      <c r="AT494" s="239" t="s">
        <v>167</v>
      </c>
      <c r="AU494" s="239" t="s">
        <v>83</v>
      </c>
      <c r="AY494" s="18" t="s">
        <v>165</v>
      </c>
      <c r="BE494" s="240">
        <f>IF(N494="základní",J494,0)</f>
        <v>0</v>
      </c>
      <c r="BF494" s="240">
        <f>IF(N494="snížená",J494,0)</f>
        <v>0</v>
      </c>
      <c r="BG494" s="240">
        <f>IF(N494="zákl. přenesená",J494,0)</f>
        <v>0</v>
      </c>
      <c r="BH494" s="240">
        <f>IF(N494="sníž. přenesená",J494,0)</f>
        <v>0</v>
      </c>
      <c r="BI494" s="240">
        <f>IF(N494="nulová",J494,0)</f>
        <v>0</v>
      </c>
      <c r="BJ494" s="18" t="s">
        <v>81</v>
      </c>
      <c r="BK494" s="240">
        <f>ROUND(I494*H494,2)</f>
        <v>0</v>
      </c>
      <c r="BL494" s="18" t="s">
        <v>172</v>
      </c>
      <c r="BM494" s="239" t="s">
        <v>643</v>
      </c>
    </row>
    <row r="495" s="14" customFormat="1">
      <c r="A495" s="14"/>
      <c r="B495" s="252"/>
      <c r="C495" s="253"/>
      <c r="D495" s="243" t="s">
        <v>174</v>
      </c>
      <c r="E495" s="254" t="s">
        <v>1</v>
      </c>
      <c r="F495" s="255" t="s">
        <v>644</v>
      </c>
      <c r="G495" s="253"/>
      <c r="H495" s="256">
        <v>15.5</v>
      </c>
      <c r="I495" s="257"/>
      <c r="J495" s="253"/>
      <c r="K495" s="253"/>
      <c r="L495" s="258"/>
      <c r="M495" s="259"/>
      <c r="N495" s="260"/>
      <c r="O495" s="260"/>
      <c r="P495" s="260"/>
      <c r="Q495" s="260"/>
      <c r="R495" s="260"/>
      <c r="S495" s="260"/>
      <c r="T495" s="261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62" t="s">
        <v>174</v>
      </c>
      <c r="AU495" s="262" t="s">
        <v>83</v>
      </c>
      <c r="AV495" s="14" t="s">
        <v>83</v>
      </c>
      <c r="AW495" s="14" t="s">
        <v>30</v>
      </c>
      <c r="AX495" s="14" t="s">
        <v>81</v>
      </c>
      <c r="AY495" s="262" t="s">
        <v>165</v>
      </c>
    </row>
    <row r="496" s="2" customFormat="1" ht="16.5" customHeight="1">
      <c r="A496" s="39"/>
      <c r="B496" s="40"/>
      <c r="C496" s="228" t="s">
        <v>645</v>
      </c>
      <c r="D496" s="228" t="s">
        <v>167</v>
      </c>
      <c r="E496" s="229" t="s">
        <v>646</v>
      </c>
      <c r="F496" s="230" t="s">
        <v>647</v>
      </c>
      <c r="G496" s="231" t="s">
        <v>381</v>
      </c>
      <c r="H496" s="232">
        <v>9.3000000000000007</v>
      </c>
      <c r="I496" s="233"/>
      <c r="J496" s="234">
        <f>ROUND(I496*H496,2)</f>
        <v>0</v>
      </c>
      <c r="K496" s="230" t="s">
        <v>171</v>
      </c>
      <c r="L496" s="45"/>
      <c r="M496" s="235" t="s">
        <v>1</v>
      </c>
      <c r="N496" s="236" t="s">
        <v>38</v>
      </c>
      <c r="O496" s="92"/>
      <c r="P496" s="237">
        <f>O496*H496</f>
        <v>0</v>
      </c>
      <c r="Q496" s="237">
        <v>0</v>
      </c>
      <c r="R496" s="237">
        <f>Q496*H496</f>
        <v>0</v>
      </c>
      <c r="S496" s="237">
        <v>0.0089999999999999993</v>
      </c>
      <c r="T496" s="238">
        <f>S496*H496</f>
        <v>0.083699999999999997</v>
      </c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R496" s="239" t="s">
        <v>172</v>
      </c>
      <c r="AT496" s="239" t="s">
        <v>167</v>
      </c>
      <c r="AU496" s="239" t="s">
        <v>83</v>
      </c>
      <c r="AY496" s="18" t="s">
        <v>165</v>
      </c>
      <c r="BE496" s="240">
        <f>IF(N496="základní",J496,0)</f>
        <v>0</v>
      </c>
      <c r="BF496" s="240">
        <f>IF(N496="snížená",J496,0)</f>
        <v>0</v>
      </c>
      <c r="BG496" s="240">
        <f>IF(N496="zákl. přenesená",J496,0)</f>
        <v>0</v>
      </c>
      <c r="BH496" s="240">
        <f>IF(N496="sníž. přenesená",J496,0)</f>
        <v>0</v>
      </c>
      <c r="BI496" s="240">
        <f>IF(N496="nulová",J496,0)</f>
        <v>0</v>
      </c>
      <c r="BJ496" s="18" t="s">
        <v>81</v>
      </c>
      <c r="BK496" s="240">
        <f>ROUND(I496*H496,2)</f>
        <v>0</v>
      </c>
      <c r="BL496" s="18" t="s">
        <v>172</v>
      </c>
      <c r="BM496" s="239" t="s">
        <v>648</v>
      </c>
    </row>
    <row r="497" s="14" customFormat="1">
      <c r="A497" s="14"/>
      <c r="B497" s="252"/>
      <c r="C497" s="253"/>
      <c r="D497" s="243" t="s">
        <v>174</v>
      </c>
      <c r="E497" s="254" t="s">
        <v>1</v>
      </c>
      <c r="F497" s="255" t="s">
        <v>649</v>
      </c>
      <c r="G497" s="253"/>
      <c r="H497" s="256">
        <v>9.3000000000000007</v>
      </c>
      <c r="I497" s="257"/>
      <c r="J497" s="253"/>
      <c r="K497" s="253"/>
      <c r="L497" s="258"/>
      <c r="M497" s="259"/>
      <c r="N497" s="260"/>
      <c r="O497" s="260"/>
      <c r="P497" s="260"/>
      <c r="Q497" s="260"/>
      <c r="R497" s="260"/>
      <c r="S497" s="260"/>
      <c r="T497" s="261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62" t="s">
        <v>174</v>
      </c>
      <c r="AU497" s="262" t="s">
        <v>83</v>
      </c>
      <c r="AV497" s="14" t="s">
        <v>83</v>
      </c>
      <c r="AW497" s="14" t="s">
        <v>30</v>
      </c>
      <c r="AX497" s="14" t="s">
        <v>81</v>
      </c>
      <c r="AY497" s="262" t="s">
        <v>165</v>
      </c>
    </row>
    <row r="498" s="2" customFormat="1" ht="16.5" customHeight="1">
      <c r="A498" s="39"/>
      <c r="B498" s="40"/>
      <c r="C498" s="228" t="s">
        <v>650</v>
      </c>
      <c r="D498" s="228" t="s">
        <v>167</v>
      </c>
      <c r="E498" s="229" t="s">
        <v>651</v>
      </c>
      <c r="F498" s="230" t="s">
        <v>652</v>
      </c>
      <c r="G498" s="231" t="s">
        <v>381</v>
      </c>
      <c r="H498" s="232">
        <v>14.58</v>
      </c>
      <c r="I498" s="233"/>
      <c r="J498" s="234">
        <f>ROUND(I498*H498,2)</f>
        <v>0</v>
      </c>
      <c r="K498" s="230" t="s">
        <v>171</v>
      </c>
      <c r="L498" s="45"/>
      <c r="M498" s="235" t="s">
        <v>1</v>
      </c>
      <c r="N498" s="236" t="s">
        <v>38</v>
      </c>
      <c r="O498" s="92"/>
      <c r="P498" s="237">
        <f>O498*H498</f>
        <v>0</v>
      </c>
      <c r="Q498" s="237">
        <v>0</v>
      </c>
      <c r="R498" s="237">
        <f>Q498*H498</f>
        <v>0</v>
      </c>
      <c r="S498" s="237">
        <v>0.014999999999999999</v>
      </c>
      <c r="T498" s="238">
        <f>S498*H498</f>
        <v>0.21870000000000001</v>
      </c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R498" s="239" t="s">
        <v>172</v>
      </c>
      <c r="AT498" s="239" t="s">
        <v>167</v>
      </c>
      <c r="AU498" s="239" t="s">
        <v>83</v>
      </c>
      <c r="AY498" s="18" t="s">
        <v>165</v>
      </c>
      <c r="BE498" s="240">
        <f>IF(N498="základní",J498,0)</f>
        <v>0</v>
      </c>
      <c r="BF498" s="240">
        <f>IF(N498="snížená",J498,0)</f>
        <v>0</v>
      </c>
      <c r="BG498" s="240">
        <f>IF(N498="zákl. přenesená",J498,0)</f>
        <v>0</v>
      </c>
      <c r="BH498" s="240">
        <f>IF(N498="sníž. přenesená",J498,0)</f>
        <v>0</v>
      </c>
      <c r="BI498" s="240">
        <f>IF(N498="nulová",J498,0)</f>
        <v>0</v>
      </c>
      <c r="BJ498" s="18" t="s">
        <v>81</v>
      </c>
      <c r="BK498" s="240">
        <f>ROUND(I498*H498,2)</f>
        <v>0</v>
      </c>
      <c r="BL498" s="18" t="s">
        <v>172</v>
      </c>
      <c r="BM498" s="239" t="s">
        <v>653</v>
      </c>
    </row>
    <row r="499" s="14" customFormat="1">
      <c r="A499" s="14"/>
      <c r="B499" s="252"/>
      <c r="C499" s="253"/>
      <c r="D499" s="243" t="s">
        <v>174</v>
      </c>
      <c r="E499" s="254" t="s">
        <v>1</v>
      </c>
      <c r="F499" s="255" t="s">
        <v>654</v>
      </c>
      <c r="G499" s="253"/>
      <c r="H499" s="256">
        <v>8.0800000000000001</v>
      </c>
      <c r="I499" s="257"/>
      <c r="J499" s="253"/>
      <c r="K499" s="253"/>
      <c r="L499" s="258"/>
      <c r="M499" s="259"/>
      <c r="N499" s="260"/>
      <c r="O499" s="260"/>
      <c r="P499" s="260"/>
      <c r="Q499" s="260"/>
      <c r="R499" s="260"/>
      <c r="S499" s="260"/>
      <c r="T499" s="261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62" t="s">
        <v>174</v>
      </c>
      <c r="AU499" s="262" t="s">
        <v>83</v>
      </c>
      <c r="AV499" s="14" t="s">
        <v>83</v>
      </c>
      <c r="AW499" s="14" t="s">
        <v>30</v>
      </c>
      <c r="AX499" s="14" t="s">
        <v>73</v>
      </c>
      <c r="AY499" s="262" t="s">
        <v>165</v>
      </c>
    </row>
    <row r="500" s="14" customFormat="1">
      <c r="A500" s="14"/>
      <c r="B500" s="252"/>
      <c r="C500" s="253"/>
      <c r="D500" s="243" t="s">
        <v>174</v>
      </c>
      <c r="E500" s="254" t="s">
        <v>1</v>
      </c>
      <c r="F500" s="255" t="s">
        <v>655</v>
      </c>
      <c r="G500" s="253"/>
      <c r="H500" s="256">
        <v>2.5</v>
      </c>
      <c r="I500" s="257"/>
      <c r="J500" s="253"/>
      <c r="K500" s="253"/>
      <c r="L500" s="258"/>
      <c r="M500" s="259"/>
      <c r="N500" s="260"/>
      <c r="O500" s="260"/>
      <c r="P500" s="260"/>
      <c r="Q500" s="260"/>
      <c r="R500" s="260"/>
      <c r="S500" s="260"/>
      <c r="T500" s="261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62" t="s">
        <v>174</v>
      </c>
      <c r="AU500" s="262" t="s">
        <v>83</v>
      </c>
      <c r="AV500" s="14" t="s">
        <v>83</v>
      </c>
      <c r="AW500" s="14" t="s">
        <v>30</v>
      </c>
      <c r="AX500" s="14" t="s">
        <v>73</v>
      </c>
      <c r="AY500" s="262" t="s">
        <v>165</v>
      </c>
    </row>
    <row r="501" s="14" customFormat="1">
      <c r="A501" s="14"/>
      <c r="B501" s="252"/>
      <c r="C501" s="253"/>
      <c r="D501" s="243" t="s">
        <v>174</v>
      </c>
      <c r="E501" s="254" t="s">
        <v>1</v>
      </c>
      <c r="F501" s="255" t="s">
        <v>656</v>
      </c>
      <c r="G501" s="253"/>
      <c r="H501" s="256">
        <v>4</v>
      </c>
      <c r="I501" s="257"/>
      <c r="J501" s="253"/>
      <c r="K501" s="253"/>
      <c r="L501" s="258"/>
      <c r="M501" s="259"/>
      <c r="N501" s="260"/>
      <c r="O501" s="260"/>
      <c r="P501" s="260"/>
      <c r="Q501" s="260"/>
      <c r="R501" s="260"/>
      <c r="S501" s="260"/>
      <c r="T501" s="261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62" t="s">
        <v>174</v>
      </c>
      <c r="AU501" s="262" t="s">
        <v>83</v>
      </c>
      <c r="AV501" s="14" t="s">
        <v>83</v>
      </c>
      <c r="AW501" s="14" t="s">
        <v>30</v>
      </c>
      <c r="AX501" s="14" t="s">
        <v>73</v>
      </c>
      <c r="AY501" s="262" t="s">
        <v>165</v>
      </c>
    </row>
    <row r="502" s="15" customFormat="1">
      <c r="A502" s="15"/>
      <c r="B502" s="263"/>
      <c r="C502" s="264"/>
      <c r="D502" s="243" t="s">
        <v>174</v>
      </c>
      <c r="E502" s="265" t="s">
        <v>1</v>
      </c>
      <c r="F502" s="266" t="s">
        <v>180</v>
      </c>
      <c r="G502" s="264"/>
      <c r="H502" s="267">
        <v>14.58</v>
      </c>
      <c r="I502" s="268"/>
      <c r="J502" s="264"/>
      <c r="K502" s="264"/>
      <c r="L502" s="269"/>
      <c r="M502" s="270"/>
      <c r="N502" s="271"/>
      <c r="O502" s="271"/>
      <c r="P502" s="271"/>
      <c r="Q502" s="271"/>
      <c r="R502" s="271"/>
      <c r="S502" s="271"/>
      <c r="T502" s="272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T502" s="273" t="s">
        <v>174</v>
      </c>
      <c r="AU502" s="273" t="s">
        <v>83</v>
      </c>
      <c r="AV502" s="15" t="s">
        <v>172</v>
      </c>
      <c r="AW502" s="15" t="s">
        <v>30</v>
      </c>
      <c r="AX502" s="15" t="s">
        <v>81</v>
      </c>
      <c r="AY502" s="273" t="s">
        <v>165</v>
      </c>
    </row>
    <row r="503" s="2" customFormat="1" ht="16.5" customHeight="1">
      <c r="A503" s="39"/>
      <c r="B503" s="40"/>
      <c r="C503" s="228" t="s">
        <v>657</v>
      </c>
      <c r="D503" s="228" t="s">
        <v>167</v>
      </c>
      <c r="E503" s="229" t="s">
        <v>658</v>
      </c>
      <c r="F503" s="230" t="s">
        <v>659</v>
      </c>
      <c r="G503" s="231" t="s">
        <v>381</v>
      </c>
      <c r="H503" s="232">
        <v>7.54</v>
      </c>
      <c r="I503" s="233"/>
      <c r="J503" s="234">
        <f>ROUND(I503*H503,2)</f>
        <v>0</v>
      </c>
      <c r="K503" s="230" t="s">
        <v>171</v>
      </c>
      <c r="L503" s="45"/>
      <c r="M503" s="235" t="s">
        <v>1</v>
      </c>
      <c r="N503" s="236" t="s">
        <v>38</v>
      </c>
      <c r="O503" s="92"/>
      <c r="P503" s="237">
        <f>O503*H503</f>
        <v>0</v>
      </c>
      <c r="Q503" s="237">
        <v>0</v>
      </c>
      <c r="R503" s="237">
        <f>Q503*H503</f>
        <v>0</v>
      </c>
      <c r="S503" s="237">
        <v>0.019</v>
      </c>
      <c r="T503" s="238">
        <f>S503*H503</f>
        <v>0.14326</v>
      </c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R503" s="239" t="s">
        <v>172</v>
      </c>
      <c r="AT503" s="239" t="s">
        <v>167</v>
      </c>
      <c r="AU503" s="239" t="s">
        <v>83</v>
      </c>
      <c r="AY503" s="18" t="s">
        <v>165</v>
      </c>
      <c r="BE503" s="240">
        <f>IF(N503="základní",J503,0)</f>
        <v>0</v>
      </c>
      <c r="BF503" s="240">
        <f>IF(N503="snížená",J503,0)</f>
        <v>0</v>
      </c>
      <c r="BG503" s="240">
        <f>IF(N503="zákl. přenesená",J503,0)</f>
        <v>0</v>
      </c>
      <c r="BH503" s="240">
        <f>IF(N503="sníž. přenesená",J503,0)</f>
        <v>0</v>
      </c>
      <c r="BI503" s="240">
        <f>IF(N503="nulová",J503,0)</f>
        <v>0</v>
      </c>
      <c r="BJ503" s="18" t="s">
        <v>81</v>
      </c>
      <c r="BK503" s="240">
        <f>ROUND(I503*H503,2)</f>
        <v>0</v>
      </c>
      <c r="BL503" s="18" t="s">
        <v>172</v>
      </c>
      <c r="BM503" s="239" t="s">
        <v>660</v>
      </c>
    </row>
    <row r="504" s="14" customFormat="1">
      <c r="A504" s="14"/>
      <c r="B504" s="252"/>
      <c r="C504" s="253"/>
      <c r="D504" s="243" t="s">
        <v>174</v>
      </c>
      <c r="E504" s="254" t="s">
        <v>1</v>
      </c>
      <c r="F504" s="255" t="s">
        <v>661</v>
      </c>
      <c r="G504" s="253"/>
      <c r="H504" s="256">
        <v>4.04</v>
      </c>
      <c r="I504" s="257"/>
      <c r="J504" s="253"/>
      <c r="K504" s="253"/>
      <c r="L504" s="258"/>
      <c r="M504" s="259"/>
      <c r="N504" s="260"/>
      <c r="O504" s="260"/>
      <c r="P504" s="260"/>
      <c r="Q504" s="260"/>
      <c r="R504" s="260"/>
      <c r="S504" s="260"/>
      <c r="T504" s="261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62" t="s">
        <v>174</v>
      </c>
      <c r="AU504" s="262" t="s">
        <v>83</v>
      </c>
      <c r="AV504" s="14" t="s">
        <v>83</v>
      </c>
      <c r="AW504" s="14" t="s">
        <v>30</v>
      </c>
      <c r="AX504" s="14" t="s">
        <v>73</v>
      </c>
      <c r="AY504" s="262" t="s">
        <v>165</v>
      </c>
    </row>
    <row r="505" s="14" customFormat="1">
      <c r="A505" s="14"/>
      <c r="B505" s="252"/>
      <c r="C505" s="253"/>
      <c r="D505" s="243" t="s">
        <v>174</v>
      </c>
      <c r="E505" s="254" t="s">
        <v>1</v>
      </c>
      <c r="F505" s="255" t="s">
        <v>662</v>
      </c>
      <c r="G505" s="253"/>
      <c r="H505" s="256">
        <v>3.5</v>
      </c>
      <c r="I505" s="257"/>
      <c r="J505" s="253"/>
      <c r="K505" s="253"/>
      <c r="L505" s="258"/>
      <c r="M505" s="259"/>
      <c r="N505" s="260"/>
      <c r="O505" s="260"/>
      <c r="P505" s="260"/>
      <c r="Q505" s="260"/>
      <c r="R505" s="260"/>
      <c r="S505" s="260"/>
      <c r="T505" s="261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62" t="s">
        <v>174</v>
      </c>
      <c r="AU505" s="262" t="s">
        <v>83</v>
      </c>
      <c r="AV505" s="14" t="s">
        <v>83</v>
      </c>
      <c r="AW505" s="14" t="s">
        <v>30</v>
      </c>
      <c r="AX505" s="14" t="s">
        <v>73</v>
      </c>
      <c r="AY505" s="262" t="s">
        <v>165</v>
      </c>
    </row>
    <row r="506" s="15" customFormat="1">
      <c r="A506" s="15"/>
      <c r="B506" s="263"/>
      <c r="C506" s="264"/>
      <c r="D506" s="243" t="s">
        <v>174</v>
      </c>
      <c r="E506" s="265" t="s">
        <v>1</v>
      </c>
      <c r="F506" s="266" t="s">
        <v>180</v>
      </c>
      <c r="G506" s="264"/>
      <c r="H506" s="267">
        <v>7.54</v>
      </c>
      <c r="I506" s="268"/>
      <c r="J506" s="264"/>
      <c r="K506" s="264"/>
      <c r="L506" s="269"/>
      <c r="M506" s="270"/>
      <c r="N506" s="271"/>
      <c r="O506" s="271"/>
      <c r="P506" s="271"/>
      <c r="Q506" s="271"/>
      <c r="R506" s="271"/>
      <c r="S506" s="271"/>
      <c r="T506" s="272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T506" s="273" t="s">
        <v>174</v>
      </c>
      <c r="AU506" s="273" t="s">
        <v>83</v>
      </c>
      <c r="AV506" s="15" t="s">
        <v>172</v>
      </c>
      <c r="AW506" s="15" t="s">
        <v>30</v>
      </c>
      <c r="AX506" s="15" t="s">
        <v>81</v>
      </c>
      <c r="AY506" s="273" t="s">
        <v>165</v>
      </c>
    </row>
    <row r="507" s="2" customFormat="1" ht="16.5" customHeight="1">
      <c r="A507" s="39"/>
      <c r="B507" s="40"/>
      <c r="C507" s="228" t="s">
        <v>663</v>
      </c>
      <c r="D507" s="228" t="s">
        <v>167</v>
      </c>
      <c r="E507" s="229" t="s">
        <v>664</v>
      </c>
      <c r="F507" s="230" t="s">
        <v>665</v>
      </c>
      <c r="G507" s="231" t="s">
        <v>381</v>
      </c>
      <c r="H507" s="232">
        <v>30</v>
      </c>
      <c r="I507" s="233"/>
      <c r="J507" s="234">
        <f>ROUND(I507*H507,2)</f>
        <v>0</v>
      </c>
      <c r="K507" s="230" t="s">
        <v>171</v>
      </c>
      <c r="L507" s="45"/>
      <c r="M507" s="235" t="s">
        <v>1</v>
      </c>
      <c r="N507" s="236" t="s">
        <v>38</v>
      </c>
      <c r="O507" s="92"/>
      <c r="P507" s="237">
        <f>O507*H507</f>
        <v>0</v>
      </c>
      <c r="Q507" s="237">
        <v>0</v>
      </c>
      <c r="R507" s="237">
        <f>Q507*H507</f>
        <v>0</v>
      </c>
      <c r="S507" s="237">
        <v>0.0050000000000000001</v>
      </c>
      <c r="T507" s="238">
        <f>S507*H507</f>
        <v>0.14999999999999999</v>
      </c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R507" s="239" t="s">
        <v>172</v>
      </c>
      <c r="AT507" s="239" t="s">
        <v>167</v>
      </c>
      <c r="AU507" s="239" t="s">
        <v>83</v>
      </c>
      <c r="AY507" s="18" t="s">
        <v>165</v>
      </c>
      <c r="BE507" s="240">
        <f>IF(N507="základní",J507,0)</f>
        <v>0</v>
      </c>
      <c r="BF507" s="240">
        <f>IF(N507="snížená",J507,0)</f>
        <v>0</v>
      </c>
      <c r="BG507" s="240">
        <f>IF(N507="zákl. přenesená",J507,0)</f>
        <v>0</v>
      </c>
      <c r="BH507" s="240">
        <f>IF(N507="sníž. přenesená",J507,0)</f>
        <v>0</v>
      </c>
      <c r="BI507" s="240">
        <f>IF(N507="nulová",J507,0)</f>
        <v>0</v>
      </c>
      <c r="BJ507" s="18" t="s">
        <v>81</v>
      </c>
      <c r="BK507" s="240">
        <f>ROUND(I507*H507,2)</f>
        <v>0</v>
      </c>
      <c r="BL507" s="18" t="s">
        <v>172</v>
      </c>
      <c r="BM507" s="239" t="s">
        <v>666</v>
      </c>
    </row>
    <row r="508" s="13" customFormat="1">
      <c r="A508" s="13"/>
      <c r="B508" s="241"/>
      <c r="C508" s="242"/>
      <c r="D508" s="243" t="s">
        <v>174</v>
      </c>
      <c r="E508" s="244" t="s">
        <v>1</v>
      </c>
      <c r="F508" s="245" t="s">
        <v>436</v>
      </c>
      <c r="G508" s="242"/>
      <c r="H508" s="244" t="s">
        <v>1</v>
      </c>
      <c r="I508" s="246"/>
      <c r="J508" s="242"/>
      <c r="K508" s="242"/>
      <c r="L508" s="247"/>
      <c r="M508" s="248"/>
      <c r="N508" s="249"/>
      <c r="O508" s="249"/>
      <c r="P508" s="249"/>
      <c r="Q508" s="249"/>
      <c r="R508" s="249"/>
      <c r="S508" s="249"/>
      <c r="T508" s="250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51" t="s">
        <v>174</v>
      </c>
      <c r="AU508" s="251" t="s">
        <v>83</v>
      </c>
      <c r="AV508" s="13" t="s">
        <v>81</v>
      </c>
      <c r="AW508" s="13" t="s">
        <v>30</v>
      </c>
      <c r="AX508" s="13" t="s">
        <v>73</v>
      </c>
      <c r="AY508" s="251" t="s">
        <v>165</v>
      </c>
    </row>
    <row r="509" s="14" customFormat="1">
      <c r="A509" s="14"/>
      <c r="B509" s="252"/>
      <c r="C509" s="253"/>
      <c r="D509" s="243" t="s">
        <v>174</v>
      </c>
      <c r="E509" s="254" t="s">
        <v>1</v>
      </c>
      <c r="F509" s="255" t="s">
        <v>667</v>
      </c>
      <c r="G509" s="253"/>
      <c r="H509" s="256">
        <v>30</v>
      </c>
      <c r="I509" s="257"/>
      <c r="J509" s="253"/>
      <c r="K509" s="253"/>
      <c r="L509" s="258"/>
      <c r="M509" s="259"/>
      <c r="N509" s="260"/>
      <c r="O509" s="260"/>
      <c r="P509" s="260"/>
      <c r="Q509" s="260"/>
      <c r="R509" s="260"/>
      <c r="S509" s="260"/>
      <c r="T509" s="261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62" t="s">
        <v>174</v>
      </c>
      <c r="AU509" s="262" t="s">
        <v>83</v>
      </c>
      <c r="AV509" s="14" t="s">
        <v>83</v>
      </c>
      <c r="AW509" s="14" t="s">
        <v>30</v>
      </c>
      <c r="AX509" s="14" t="s">
        <v>73</v>
      </c>
      <c r="AY509" s="262" t="s">
        <v>165</v>
      </c>
    </row>
    <row r="510" s="15" customFormat="1">
      <c r="A510" s="15"/>
      <c r="B510" s="263"/>
      <c r="C510" s="264"/>
      <c r="D510" s="243" t="s">
        <v>174</v>
      </c>
      <c r="E510" s="265" t="s">
        <v>1</v>
      </c>
      <c r="F510" s="266" t="s">
        <v>180</v>
      </c>
      <c r="G510" s="264"/>
      <c r="H510" s="267">
        <v>30</v>
      </c>
      <c r="I510" s="268"/>
      <c r="J510" s="264"/>
      <c r="K510" s="264"/>
      <c r="L510" s="269"/>
      <c r="M510" s="270"/>
      <c r="N510" s="271"/>
      <c r="O510" s="271"/>
      <c r="P510" s="271"/>
      <c r="Q510" s="271"/>
      <c r="R510" s="271"/>
      <c r="S510" s="271"/>
      <c r="T510" s="272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T510" s="273" t="s">
        <v>174</v>
      </c>
      <c r="AU510" s="273" t="s">
        <v>83</v>
      </c>
      <c r="AV510" s="15" t="s">
        <v>172</v>
      </c>
      <c r="AW510" s="15" t="s">
        <v>30</v>
      </c>
      <c r="AX510" s="15" t="s">
        <v>81</v>
      </c>
      <c r="AY510" s="273" t="s">
        <v>165</v>
      </c>
    </row>
    <row r="511" s="2" customFormat="1" ht="16.5" customHeight="1">
      <c r="A511" s="39"/>
      <c r="B511" s="40"/>
      <c r="C511" s="228" t="s">
        <v>668</v>
      </c>
      <c r="D511" s="228" t="s">
        <v>167</v>
      </c>
      <c r="E511" s="229" t="s">
        <v>669</v>
      </c>
      <c r="F511" s="230" t="s">
        <v>670</v>
      </c>
      <c r="G511" s="231" t="s">
        <v>381</v>
      </c>
      <c r="H511" s="232">
        <v>35.200000000000003</v>
      </c>
      <c r="I511" s="233"/>
      <c r="J511" s="234">
        <f>ROUND(I511*H511,2)</f>
        <v>0</v>
      </c>
      <c r="K511" s="230" t="s">
        <v>171</v>
      </c>
      <c r="L511" s="45"/>
      <c r="M511" s="235" t="s">
        <v>1</v>
      </c>
      <c r="N511" s="236" t="s">
        <v>38</v>
      </c>
      <c r="O511" s="92"/>
      <c r="P511" s="237">
        <f>O511*H511</f>
        <v>0</v>
      </c>
      <c r="Q511" s="237">
        <v>0</v>
      </c>
      <c r="R511" s="237">
        <f>Q511*H511</f>
        <v>0</v>
      </c>
      <c r="S511" s="237">
        <v>0.065000000000000002</v>
      </c>
      <c r="T511" s="238">
        <f>S511*H511</f>
        <v>2.2880000000000003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39" t="s">
        <v>172</v>
      </c>
      <c r="AT511" s="239" t="s">
        <v>167</v>
      </c>
      <c r="AU511" s="239" t="s">
        <v>83</v>
      </c>
      <c r="AY511" s="18" t="s">
        <v>165</v>
      </c>
      <c r="BE511" s="240">
        <f>IF(N511="základní",J511,0)</f>
        <v>0</v>
      </c>
      <c r="BF511" s="240">
        <f>IF(N511="snížená",J511,0)</f>
        <v>0</v>
      </c>
      <c r="BG511" s="240">
        <f>IF(N511="zákl. přenesená",J511,0)</f>
        <v>0</v>
      </c>
      <c r="BH511" s="240">
        <f>IF(N511="sníž. přenesená",J511,0)</f>
        <v>0</v>
      </c>
      <c r="BI511" s="240">
        <f>IF(N511="nulová",J511,0)</f>
        <v>0</v>
      </c>
      <c r="BJ511" s="18" t="s">
        <v>81</v>
      </c>
      <c r="BK511" s="240">
        <f>ROUND(I511*H511,2)</f>
        <v>0</v>
      </c>
      <c r="BL511" s="18" t="s">
        <v>172</v>
      </c>
      <c r="BM511" s="239" t="s">
        <v>671</v>
      </c>
    </row>
    <row r="512" s="13" customFormat="1">
      <c r="A512" s="13"/>
      <c r="B512" s="241"/>
      <c r="C512" s="242"/>
      <c r="D512" s="243" t="s">
        <v>174</v>
      </c>
      <c r="E512" s="244" t="s">
        <v>1</v>
      </c>
      <c r="F512" s="245" t="s">
        <v>672</v>
      </c>
      <c r="G512" s="242"/>
      <c r="H512" s="244" t="s">
        <v>1</v>
      </c>
      <c r="I512" s="246"/>
      <c r="J512" s="242"/>
      <c r="K512" s="242"/>
      <c r="L512" s="247"/>
      <c r="M512" s="248"/>
      <c r="N512" s="249"/>
      <c r="O512" s="249"/>
      <c r="P512" s="249"/>
      <c r="Q512" s="249"/>
      <c r="R512" s="249"/>
      <c r="S512" s="249"/>
      <c r="T512" s="250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51" t="s">
        <v>174</v>
      </c>
      <c r="AU512" s="251" t="s">
        <v>83</v>
      </c>
      <c r="AV512" s="13" t="s">
        <v>81</v>
      </c>
      <c r="AW512" s="13" t="s">
        <v>30</v>
      </c>
      <c r="AX512" s="13" t="s">
        <v>73</v>
      </c>
      <c r="AY512" s="251" t="s">
        <v>165</v>
      </c>
    </row>
    <row r="513" s="14" customFormat="1">
      <c r="A513" s="14"/>
      <c r="B513" s="252"/>
      <c r="C513" s="253"/>
      <c r="D513" s="243" t="s">
        <v>174</v>
      </c>
      <c r="E513" s="254" t="s">
        <v>1</v>
      </c>
      <c r="F513" s="255" t="s">
        <v>673</v>
      </c>
      <c r="G513" s="253"/>
      <c r="H513" s="256">
        <v>30.399999999999999</v>
      </c>
      <c r="I513" s="257"/>
      <c r="J513" s="253"/>
      <c r="K513" s="253"/>
      <c r="L513" s="258"/>
      <c r="M513" s="259"/>
      <c r="N513" s="260"/>
      <c r="O513" s="260"/>
      <c r="P513" s="260"/>
      <c r="Q513" s="260"/>
      <c r="R513" s="260"/>
      <c r="S513" s="260"/>
      <c r="T513" s="261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62" t="s">
        <v>174</v>
      </c>
      <c r="AU513" s="262" t="s">
        <v>83</v>
      </c>
      <c r="AV513" s="14" t="s">
        <v>83</v>
      </c>
      <c r="AW513" s="14" t="s">
        <v>30</v>
      </c>
      <c r="AX513" s="14" t="s">
        <v>73</v>
      </c>
      <c r="AY513" s="262" t="s">
        <v>165</v>
      </c>
    </row>
    <row r="514" s="14" customFormat="1">
      <c r="A514" s="14"/>
      <c r="B514" s="252"/>
      <c r="C514" s="253"/>
      <c r="D514" s="243" t="s">
        <v>174</v>
      </c>
      <c r="E514" s="254" t="s">
        <v>1</v>
      </c>
      <c r="F514" s="255" t="s">
        <v>674</v>
      </c>
      <c r="G514" s="253"/>
      <c r="H514" s="256">
        <v>4.7999999999999998</v>
      </c>
      <c r="I514" s="257"/>
      <c r="J514" s="253"/>
      <c r="K514" s="253"/>
      <c r="L514" s="258"/>
      <c r="M514" s="259"/>
      <c r="N514" s="260"/>
      <c r="O514" s="260"/>
      <c r="P514" s="260"/>
      <c r="Q514" s="260"/>
      <c r="R514" s="260"/>
      <c r="S514" s="260"/>
      <c r="T514" s="261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62" t="s">
        <v>174</v>
      </c>
      <c r="AU514" s="262" t="s">
        <v>83</v>
      </c>
      <c r="AV514" s="14" t="s">
        <v>83</v>
      </c>
      <c r="AW514" s="14" t="s">
        <v>30</v>
      </c>
      <c r="AX514" s="14" t="s">
        <v>73</v>
      </c>
      <c r="AY514" s="262" t="s">
        <v>165</v>
      </c>
    </row>
    <row r="515" s="15" customFormat="1">
      <c r="A515" s="15"/>
      <c r="B515" s="263"/>
      <c r="C515" s="264"/>
      <c r="D515" s="243" t="s">
        <v>174</v>
      </c>
      <c r="E515" s="265" t="s">
        <v>1</v>
      </c>
      <c r="F515" s="266" t="s">
        <v>180</v>
      </c>
      <c r="G515" s="264"/>
      <c r="H515" s="267">
        <v>35.200000000000003</v>
      </c>
      <c r="I515" s="268"/>
      <c r="J515" s="264"/>
      <c r="K515" s="264"/>
      <c r="L515" s="269"/>
      <c r="M515" s="270"/>
      <c r="N515" s="271"/>
      <c r="O515" s="271"/>
      <c r="P515" s="271"/>
      <c r="Q515" s="271"/>
      <c r="R515" s="271"/>
      <c r="S515" s="271"/>
      <c r="T515" s="272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T515" s="273" t="s">
        <v>174</v>
      </c>
      <c r="AU515" s="273" t="s">
        <v>83</v>
      </c>
      <c r="AV515" s="15" t="s">
        <v>172</v>
      </c>
      <c r="AW515" s="15" t="s">
        <v>30</v>
      </c>
      <c r="AX515" s="15" t="s">
        <v>81</v>
      </c>
      <c r="AY515" s="273" t="s">
        <v>165</v>
      </c>
    </row>
    <row r="516" s="2" customFormat="1" ht="16.5" customHeight="1">
      <c r="A516" s="39"/>
      <c r="B516" s="40"/>
      <c r="C516" s="228" t="s">
        <v>675</v>
      </c>
      <c r="D516" s="228" t="s">
        <v>167</v>
      </c>
      <c r="E516" s="229" t="s">
        <v>676</v>
      </c>
      <c r="F516" s="230" t="s">
        <v>677</v>
      </c>
      <c r="G516" s="231" t="s">
        <v>266</v>
      </c>
      <c r="H516" s="232">
        <v>83.328000000000003</v>
      </c>
      <c r="I516" s="233"/>
      <c r="J516" s="234">
        <f>ROUND(I516*H516,2)</f>
        <v>0</v>
      </c>
      <c r="K516" s="230" t="s">
        <v>171</v>
      </c>
      <c r="L516" s="45"/>
      <c r="M516" s="235" t="s">
        <v>1</v>
      </c>
      <c r="N516" s="236" t="s">
        <v>38</v>
      </c>
      <c r="O516" s="92"/>
      <c r="P516" s="237">
        <f>O516*H516</f>
        <v>0</v>
      </c>
      <c r="Q516" s="237">
        <v>0</v>
      </c>
      <c r="R516" s="237">
        <f>Q516*H516</f>
        <v>0</v>
      </c>
      <c r="S516" s="237">
        <v>0.068000000000000005</v>
      </c>
      <c r="T516" s="238">
        <f>S516*H516</f>
        <v>5.6663040000000002</v>
      </c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R516" s="239" t="s">
        <v>172</v>
      </c>
      <c r="AT516" s="239" t="s">
        <v>167</v>
      </c>
      <c r="AU516" s="239" t="s">
        <v>83</v>
      </c>
      <c r="AY516" s="18" t="s">
        <v>165</v>
      </c>
      <c r="BE516" s="240">
        <f>IF(N516="základní",J516,0)</f>
        <v>0</v>
      </c>
      <c r="BF516" s="240">
        <f>IF(N516="snížená",J516,0)</f>
        <v>0</v>
      </c>
      <c r="BG516" s="240">
        <f>IF(N516="zákl. přenesená",J516,0)</f>
        <v>0</v>
      </c>
      <c r="BH516" s="240">
        <f>IF(N516="sníž. přenesená",J516,0)</f>
        <v>0</v>
      </c>
      <c r="BI516" s="240">
        <f>IF(N516="nulová",J516,0)</f>
        <v>0</v>
      </c>
      <c r="BJ516" s="18" t="s">
        <v>81</v>
      </c>
      <c r="BK516" s="240">
        <f>ROUND(I516*H516,2)</f>
        <v>0</v>
      </c>
      <c r="BL516" s="18" t="s">
        <v>172</v>
      </c>
      <c r="BM516" s="239" t="s">
        <v>678</v>
      </c>
    </row>
    <row r="517" s="13" customFormat="1">
      <c r="A517" s="13"/>
      <c r="B517" s="241"/>
      <c r="C517" s="242"/>
      <c r="D517" s="243" t="s">
        <v>174</v>
      </c>
      <c r="E517" s="244" t="s">
        <v>1</v>
      </c>
      <c r="F517" s="245" t="s">
        <v>679</v>
      </c>
      <c r="G517" s="242"/>
      <c r="H517" s="244" t="s">
        <v>1</v>
      </c>
      <c r="I517" s="246"/>
      <c r="J517" s="242"/>
      <c r="K517" s="242"/>
      <c r="L517" s="247"/>
      <c r="M517" s="248"/>
      <c r="N517" s="249"/>
      <c r="O517" s="249"/>
      <c r="P517" s="249"/>
      <c r="Q517" s="249"/>
      <c r="R517" s="249"/>
      <c r="S517" s="249"/>
      <c r="T517" s="250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51" t="s">
        <v>174</v>
      </c>
      <c r="AU517" s="251" t="s">
        <v>83</v>
      </c>
      <c r="AV517" s="13" t="s">
        <v>81</v>
      </c>
      <c r="AW517" s="13" t="s">
        <v>30</v>
      </c>
      <c r="AX517" s="13" t="s">
        <v>73</v>
      </c>
      <c r="AY517" s="251" t="s">
        <v>165</v>
      </c>
    </row>
    <row r="518" s="14" customFormat="1">
      <c r="A518" s="14"/>
      <c r="B518" s="252"/>
      <c r="C518" s="253"/>
      <c r="D518" s="243" t="s">
        <v>174</v>
      </c>
      <c r="E518" s="254" t="s">
        <v>1</v>
      </c>
      <c r="F518" s="255" t="s">
        <v>680</v>
      </c>
      <c r="G518" s="253"/>
      <c r="H518" s="256">
        <v>47.968000000000004</v>
      </c>
      <c r="I518" s="257"/>
      <c r="J518" s="253"/>
      <c r="K518" s="253"/>
      <c r="L518" s="258"/>
      <c r="M518" s="259"/>
      <c r="N518" s="260"/>
      <c r="O518" s="260"/>
      <c r="P518" s="260"/>
      <c r="Q518" s="260"/>
      <c r="R518" s="260"/>
      <c r="S518" s="260"/>
      <c r="T518" s="261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62" t="s">
        <v>174</v>
      </c>
      <c r="AU518" s="262" t="s">
        <v>83</v>
      </c>
      <c r="AV518" s="14" t="s">
        <v>83</v>
      </c>
      <c r="AW518" s="14" t="s">
        <v>30</v>
      </c>
      <c r="AX518" s="14" t="s">
        <v>73</v>
      </c>
      <c r="AY518" s="262" t="s">
        <v>165</v>
      </c>
    </row>
    <row r="519" s="14" customFormat="1">
      <c r="A519" s="14"/>
      <c r="B519" s="252"/>
      <c r="C519" s="253"/>
      <c r="D519" s="243" t="s">
        <v>174</v>
      </c>
      <c r="E519" s="254" t="s">
        <v>1</v>
      </c>
      <c r="F519" s="255" t="s">
        <v>681</v>
      </c>
      <c r="G519" s="253"/>
      <c r="H519" s="256">
        <v>-9.5999999999999996</v>
      </c>
      <c r="I519" s="257"/>
      <c r="J519" s="253"/>
      <c r="K519" s="253"/>
      <c r="L519" s="258"/>
      <c r="M519" s="259"/>
      <c r="N519" s="260"/>
      <c r="O519" s="260"/>
      <c r="P519" s="260"/>
      <c r="Q519" s="260"/>
      <c r="R519" s="260"/>
      <c r="S519" s="260"/>
      <c r="T519" s="261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62" t="s">
        <v>174</v>
      </c>
      <c r="AU519" s="262" t="s">
        <v>83</v>
      </c>
      <c r="AV519" s="14" t="s">
        <v>83</v>
      </c>
      <c r="AW519" s="14" t="s">
        <v>30</v>
      </c>
      <c r="AX519" s="14" t="s">
        <v>73</v>
      </c>
      <c r="AY519" s="262" t="s">
        <v>165</v>
      </c>
    </row>
    <row r="520" s="14" customFormat="1">
      <c r="A520" s="14"/>
      <c r="B520" s="252"/>
      <c r="C520" s="253"/>
      <c r="D520" s="243" t="s">
        <v>174</v>
      </c>
      <c r="E520" s="254" t="s">
        <v>1</v>
      </c>
      <c r="F520" s="255" t="s">
        <v>682</v>
      </c>
      <c r="G520" s="253"/>
      <c r="H520" s="256">
        <v>9.7599999999999998</v>
      </c>
      <c r="I520" s="257"/>
      <c r="J520" s="253"/>
      <c r="K520" s="253"/>
      <c r="L520" s="258"/>
      <c r="M520" s="259"/>
      <c r="N520" s="260"/>
      <c r="O520" s="260"/>
      <c r="P520" s="260"/>
      <c r="Q520" s="260"/>
      <c r="R520" s="260"/>
      <c r="S520" s="260"/>
      <c r="T520" s="261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62" t="s">
        <v>174</v>
      </c>
      <c r="AU520" s="262" t="s">
        <v>83</v>
      </c>
      <c r="AV520" s="14" t="s">
        <v>83</v>
      </c>
      <c r="AW520" s="14" t="s">
        <v>30</v>
      </c>
      <c r="AX520" s="14" t="s">
        <v>73</v>
      </c>
      <c r="AY520" s="262" t="s">
        <v>165</v>
      </c>
    </row>
    <row r="521" s="14" customFormat="1">
      <c r="A521" s="14"/>
      <c r="B521" s="252"/>
      <c r="C521" s="253"/>
      <c r="D521" s="243" t="s">
        <v>174</v>
      </c>
      <c r="E521" s="254" t="s">
        <v>1</v>
      </c>
      <c r="F521" s="255" t="s">
        <v>683</v>
      </c>
      <c r="G521" s="253"/>
      <c r="H521" s="256">
        <v>42.880000000000003</v>
      </c>
      <c r="I521" s="257"/>
      <c r="J521" s="253"/>
      <c r="K521" s="253"/>
      <c r="L521" s="258"/>
      <c r="M521" s="259"/>
      <c r="N521" s="260"/>
      <c r="O521" s="260"/>
      <c r="P521" s="260"/>
      <c r="Q521" s="260"/>
      <c r="R521" s="260"/>
      <c r="S521" s="260"/>
      <c r="T521" s="261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62" t="s">
        <v>174</v>
      </c>
      <c r="AU521" s="262" t="s">
        <v>83</v>
      </c>
      <c r="AV521" s="14" t="s">
        <v>83</v>
      </c>
      <c r="AW521" s="14" t="s">
        <v>30</v>
      </c>
      <c r="AX521" s="14" t="s">
        <v>73</v>
      </c>
      <c r="AY521" s="262" t="s">
        <v>165</v>
      </c>
    </row>
    <row r="522" s="14" customFormat="1">
      <c r="A522" s="14"/>
      <c r="B522" s="252"/>
      <c r="C522" s="253"/>
      <c r="D522" s="243" t="s">
        <v>174</v>
      </c>
      <c r="E522" s="254" t="s">
        <v>1</v>
      </c>
      <c r="F522" s="255" t="s">
        <v>684</v>
      </c>
      <c r="G522" s="253"/>
      <c r="H522" s="256">
        <v>-7.6799999999999997</v>
      </c>
      <c r="I522" s="257"/>
      <c r="J522" s="253"/>
      <c r="K522" s="253"/>
      <c r="L522" s="258"/>
      <c r="M522" s="259"/>
      <c r="N522" s="260"/>
      <c r="O522" s="260"/>
      <c r="P522" s="260"/>
      <c r="Q522" s="260"/>
      <c r="R522" s="260"/>
      <c r="S522" s="260"/>
      <c r="T522" s="261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62" t="s">
        <v>174</v>
      </c>
      <c r="AU522" s="262" t="s">
        <v>83</v>
      </c>
      <c r="AV522" s="14" t="s">
        <v>83</v>
      </c>
      <c r="AW522" s="14" t="s">
        <v>30</v>
      </c>
      <c r="AX522" s="14" t="s">
        <v>73</v>
      </c>
      <c r="AY522" s="262" t="s">
        <v>165</v>
      </c>
    </row>
    <row r="523" s="15" customFormat="1">
      <c r="A523" s="15"/>
      <c r="B523" s="263"/>
      <c r="C523" s="264"/>
      <c r="D523" s="243" t="s">
        <v>174</v>
      </c>
      <c r="E523" s="265" t="s">
        <v>1</v>
      </c>
      <c r="F523" s="266" t="s">
        <v>180</v>
      </c>
      <c r="G523" s="264"/>
      <c r="H523" s="267">
        <v>83.328000000000003</v>
      </c>
      <c r="I523" s="268"/>
      <c r="J523" s="264"/>
      <c r="K523" s="264"/>
      <c r="L523" s="269"/>
      <c r="M523" s="270"/>
      <c r="N523" s="271"/>
      <c r="O523" s="271"/>
      <c r="P523" s="271"/>
      <c r="Q523" s="271"/>
      <c r="R523" s="271"/>
      <c r="S523" s="271"/>
      <c r="T523" s="272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T523" s="273" t="s">
        <v>174</v>
      </c>
      <c r="AU523" s="273" t="s">
        <v>83</v>
      </c>
      <c r="AV523" s="15" t="s">
        <v>172</v>
      </c>
      <c r="AW523" s="15" t="s">
        <v>30</v>
      </c>
      <c r="AX523" s="15" t="s">
        <v>81</v>
      </c>
      <c r="AY523" s="273" t="s">
        <v>165</v>
      </c>
    </row>
    <row r="524" s="2" customFormat="1" ht="16.5" customHeight="1">
      <c r="A524" s="39"/>
      <c r="B524" s="40"/>
      <c r="C524" s="228" t="s">
        <v>685</v>
      </c>
      <c r="D524" s="228" t="s">
        <v>167</v>
      </c>
      <c r="E524" s="229" t="s">
        <v>686</v>
      </c>
      <c r="F524" s="230" t="s">
        <v>687</v>
      </c>
      <c r="G524" s="231" t="s">
        <v>482</v>
      </c>
      <c r="H524" s="232">
        <v>1</v>
      </c>
      <c r="I524" s="233"/>
      <c r="J524" s="234">
        <f>ROUND(I524*H524,2)</f>
        <v>0</v>
      </c>
      <c r="K524" s="230" t="s">
        <v>1</v>
      </c>
      <c r="L524" s="45"/>
      <c r="M524" s="235" t="s">
        <v>1</v>
      </c>
      <c r="N524" s="236" t="s">
        <v>38</v>
      </c>
      <c r="O524" s="92"/>
      <c r="P524" s="237">
        <f>O524*H524</f>
        <v>0</v>
      </c>
      <c r="Q524" s="237">
        <v>0</v>
      </c>
      <c r="R524" s="237">
        <f>Q524*H524</f>
        <v>0</v>
      </c>
      <c r="S524" s="237">
        <v>0</v>
      </c>
      <c r="T524" s="238">
        <f>S524*H524</f>
        <v>0</v>
      </c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R524" s="239" t="s">
        <v>172</v>
      </c>
      <c r="AT524" s="239" t="s">
        <v>167</v>
      </c>
      <c r="AU524" s="239" t="s">
        <v>83</v>
      </c>
      <c r="AY524" s="18" t="s">
        <v>165</v>
      </c>
      <c r="BE524" s="240">
        <f>IF(N524="základní",J524,0)</f>
        <v>0</v>
      </c>
      <c r="BF524" s="240">
        <f>IF(N524="snížená",J524,0)</f>
        <v>0</v>
      </c>
      <c r="BG524" s="240">
        <f>IF(N524="zákl. přenesená",J524,0)</f>
        <v>0</v>
      </c>
      <c r="BH524" s="240">
        <f>IF(N524="sníž. přenesená",J524,0)</f>
        <v>0</v>
      </c>
      <c r="BI524" s="240">
        <f>IF(N524="nulová",J524,0)</f>
        <v>0</v>
      </c>
      <c r="BJ524" s="18" t="s">
        <v>81</v>
      </c>
      <c r="BK524" s="240">
        <f>ROUND(I524*H524,2)</f>
        <v>0</v>
      </c>
      <c r="BL524" s="18" t="s">
        <v>172</v>
      </c>
      <c r="BM524" s="239" t="s">
        <v>688</v>
      </c>
    </row>
    <row r="525" s="14" customFormat="1">
      <c r="A525" s="14"/>
      <c r="B525" s="252"/>
      <c r="C525" s="253"/>
      <c r="D525" s="243" t="s">
        <v>174</v>
      </c>
      <c r="E525" s="254" t="s">
        <v>1</v>
      </c>
      <c r="F525" s="255" t="s">
        <v>81</v>
      </c>
      <c r="G525" s="253"/>
      <c r="H525" s="256">
        <v>1</v>
      </c>
      <c r="I525" s="257"/>
      <c r="J525" s="253"/>
      <c r="K525" s="253"/>
      <c r="L525" s="258"/>
      <c r="M525" s="259"/>
      <c r="N525" s="260"/>
      <c r="O525" s="260"/>
      <c r="P525" s="260"/>
      <c r="Q525" s="260"/>
      <c r="R525" s="260"/>
      <c r="S525" s="260"/>
      <c r="T525" s="261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62" t="s">
        <v>174</v>
      </c>
      <c r="AU525" s="262" t="s">
        <v>83</v>
      </c>
      <c r="AV525" s="14" t="s">
        <v>83</v>
      </c>
      <c r="AW525" s="14" t="s">
        <v>30</v>
      </c>
      <c r="AX525" s="14" t="s">
        <v>81</v>
      </c>
      <c r="AY525" s="262" t="s">
        <v>165</v>
      </c>
    </row>
    <row r="526" s="2" customFormat="1" ht="16.5" customHeight="1">
      <c r="A526" s="39"/>
      <c r="B526" s="40"/>
      <c r="C526" s="228" t="s">
        <v>689</v>
      </c>
      <c r="D526" s="228" t="s">
        <v>167</v>
      </c>
      <c r="E526" s="229" t="s">
        <v>690</v>
      </c>
      <c r="F526" s="230" t="s">
        <v>691</v>
      </c>
      <c r="G526" s="231" t="s">
        <v>230</v>
      </c>
      <c r="H526" s="232">
        <v>4</v>
      </c>
      <c r="I526" s="233"/>
      <c r="J526" s="234">
        <f>ROUND(I526*H526,2)</f>
        <v>0</v>
      </c>
      <c r="K526" s="230" t="s">
        <v>1</v>
      </c>
      <c r="L526" s="45"/>
      <c r="M526" s="235" t="s">
        <v>1</v>
      </c>
      <c r="N526" s="236" t="s">
        <v>38</v>
      </c>
      <c r="O526" s="92"/>
      <c r="P526" s="237">
        <f>O526*H526</f>
        <v>0</v>
      </c>
      <c r="Q526" s="237">
        <v>0</v>
      </c>
      <c r="R526" s="237">
        <f>Q526*H526</f>
        <v>0</v>
      </c>
      <c r="S526" s="237">
        <v>0</v>
      </c>
      <c r="T526" s="238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39" t="s">
        <v>172</v>
      </c>
      <c r="AT526" s="239" t="s">
        <v>167</v>
      </c>
      <c r="AU526" s="239" t="s">
        <v>83</v>
      </c>
      <c r="AY526" s="18" t="s">
        <v>165</v>
      </c>
      <c r="BE526" s="240">
        <f>IF(N526="základní",J526,0)</f>
        <v>0</v>
      </c>
      <c r="BF526" s="240">
        <f>IF(N526="snížená",J526,0)</f>
        <v>0</v>
      </c>
      <c r="BG526" s="240">
        <f>IF(N526="zákl. přenesená",J526,0)</f>
        <v>0</v>
      </c>
      <c r="BH526" s="240">
        <f>IF(N526="sníž. přenesená",J526,0)</f>
        <v>0</v>
      </c>
      <c r="BI526" s="240">
        <f>IF(N526="nulová",J526,0)</f>
        <v>0</v>
      </c>
      <c r="BJ526" s="18" t="s">
        <v>81</v>
      </c>
      <c r="BK526" s="240">
        <f>ROUND(I526*H526,2)</f>
        <v>0</v>
      </c>
      <c r="BL526" s="18" t="s">
        <v>172</v>
      </c>
      <c r="BM526" s="239" t="s">
        <v>692</v>
      </c>
    </row>
    <row r="527" s="14" customFormat="1">
      <c r="A527" s="14"/>
      <c r="B527" s="252"/>
      <c r="C527" s="253"/>
      <c r="D527" s="243" t="s">
        <v>174</v>
      </c>
      <c r="E527" s="254" t="s">
        <v>1</v>
      </c>
      <c r="F527" s="255" t="s">
        <v>172</v>
      </c>
      <c r="G527" s="253"/>
      <c r="H527" s="256">
        <v>4</v>
      </c>
      <c r="I527" s="257"/>
      <c r="J527" s="253"/>
      <c r="K527" s="253"/>
      <c r="L527" s="258"/>
      <c r="M527" s="259"/>
      <c r="N527" s="260"/>
      <c r="O527" s="260"/>
      <c r="P527" s="260"/>
      <c r="Q527" s="260"/>
      <c r="R527" s="260"/>
      <c r="S527" s="260"/>
      <c r="T527" s="261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62" t="s">
        <v>174</v>
      </c>
      <c r="AU527" s="262" t="s">
        <v>83</v>
      </c>
      <c r="AV527" s="14" t="s">
        <v>83</v>
      </c>
      <c r="AW527" s="14" t="s">
        <v>30</v>
      </c>
      <c r="AX527" s="14" t="s">
        <v>81</v>
      </c>
      <c r="AY527" s="262" t="s">
        <v>165</v>
      </c>
    </row>
    <row r="528" s="2" customFormat="1" ht="16.5" customHeight="1">
      <c r="A528" s="39"/>
      <c r="B528" s="40"/>
      <c r="C528" s="228" t="s">
        <v>693</v>
      </c>
      <c r="D528" s="228" t="s">
        <v>167</v>
      </c>
      <c r="E528" s="229" t="s">
        <v>694</v>
      </c>
      <c r="F528" s="230" t="s">
        <v>695</v>
      </c>
      <c r="G528" s="231" t="s">
        <v>482</v>
      </c>
      <c r="H528" s="232">
        <v>1</v>
      </c>
      <c r="I528" s="233"/>
      <c r="J528" s="234">
        <f>ROUND(I528*H528,2)</f>
        <v>0</v>
      </c>
      <c r="K528" s="230" t="s">
        <v>1</v>
      </c>
      <c r="L528" s="45"/>
      <c r="M528" s="235" t="s">
        <v>1</v>
      </c>
      <c r="N528" s="236" t="s">
        <v>38</v>
      </c>
      <c r="O528" s="92"/>
      <c r="P528" s="237">
        <f>O528*H528</f>
        <v>0</v>
      </c>
      <c r="Q528" s="237">
        <v>0</v>
      </c>
      <c r="R528" s="237">
        <f>Q528*H528</f>
        <v>0</v>
      </c>
      <c r="S528" s="237">
        <v>0</v>
      </c>
      <c r="T528" s="238">
        <f>S528*H528</f>
        <v>0</v>
      </c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R528" s="239" t="s">
        <v>172</v>
      </c>
      <c r="AT528" s="239" t="s">
        <v>167</v>
      </c>
      <c r="AU528" s="239" t="s">
        <v>83</v>
      </c>
      <c r="AY528" s="18" t="s">
        <v>165</v>
      </c>
      <c r="BE528" s="240">
        <f>IF(N528="základní",J528,0)</f>
        <v>0</v>
      </c>
      <c r="BF528" s="240">
        <f>IF(N528="snížená",J528,0)</f>
        <v>0</v>
      </c>
      <c r="BG528" s="240">
        <f>IF(N528="zákl. přenesená",J528,0)</f>
        <v>0</v>
      </c>
      <c r="BH528" s="240">
        <f>IF(N528="sníž. přenesená",J528,0)</f>
        <v>0</v>
      </c>
      <c r="BI528" s="240">
        <f>IF(N528="nulová",J528,0)</f>
        <v>0</v>
      </c>
      <c r="BJ528" s="18" t="s">
        <v>81</v>
      </c>
      <c r="BK528" s="240">
        <f>ROUND(I528*H528,2)</f>
        <v>0</v>
      </c>
      <c r="BL528" s="18" t="s">
        <v>172</v>
      </c>
      <c r="BM528" s="239" t="s">
        <v>696</v>
      </c>
    </row>
    <row r="529" s="14" customFormat="1">
      <c r="A529" s="14"/>
      <c r="B529" s="252"/>
      <c r="C529" s="253"/>
      <c r="D529" s="243" t="s">
        <v>174</v>
      </c>
      <c r="E529" s="254" t="s">
        <v>1</v>
      </c>
      <c r="F529" s="255" t="s">
        <v>81</v>
      </c>
      <c r="G529" s="253"/>
      <c r="H529" s="256">
        <v>1</v>
      </c>
      <c r="I529" s="257"/>
      <c r="J529" s="253"/>
      <c r="K529" s="253"/>
      <c r="L529" s="258"/>
      <c r="M529" s="259"/>
      <c r="N529" s="260"/>
      <c r="O529" s="260"/>
      <c r="P529" s="260"/>
      <c r="Q529" s="260"/>
      <c r="R529" s="260"/>
      <c r="S529" s="260"/>
      <c r="T529" s="261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62" t="s">
        <v>174</v>
      </c>
      <c r="AU529" s="262" t="s">
        <v>83</v>
      </c>
      <c r="AV529" s="14" t="s">
        <v>83</v>
      </c>
      <c r="AW529" s="14" t="s">
        <v>30</v>
      </c>
      <c r="AX529" s="14" t="s">
        <v>81</v>
      </c>
      <c r="AY529" s="262" t="s">
        <v>165</v>
      </c>
    </row>
    <row r="530" s="2" customFormat="1">
      <c r="A530" s="39"/>
      <c r="B530" s="40"/>
      <c r="C530" s="228" t="s">
        <v>697</v>
      </c>
      <c r="D530" s="228" t="s">
        <v>167</v>
      </c>
      <c r="E530" s="229" t="s">
        <v>698</v>
      </c>
      <c r="F530" s="230" t="s">
        <v>699</v>
      </c>
      <c r="G530" s="231" t="s">
        <v>700</v>
      </c>
      <c r="H530" s="232">
        <v>120</v>
      </c>
      <c r="I530" s="233"/>
      <c r="J530" s="234">
        <f>ROUND(I530*H530,2)</f>
        <v>0</v>
      </c>
      <c r="K530" s="230" t="s">
        <v>1</v>
      </c>
      <c r="L530" s="45"/>
      <c r="M530" s="235" t="s">
        <v>1</v>
      </c>
      <c r="N530" s="236" t="s">
        <v>38</v>
      </c>
      <c r="O530" s="92"/>
      <c r="P530" s="237">
        <f>O530*H530</f>
        <v>0</v>
      </c>
      <c r="Q530" s="237">
        <v>0</v>
      </c>
      <c r="R530" s="237">
        <f>Q530*H530</f>
        <v>0</v>
      </c>
      <c r="S530" s="237">
        <v>0</v>
      </c>
      <c r="T530" s="238">
        <f>S530*H530</f>
        <v>0</v>
      </c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R530" s="239" t="s">
        <v>172</v>
      </c>
      <c r="AT530" s="239" t="s">
        <v>167</v>
      </c>
      <c r="AU530" s="239" t="s">
        <v>83</v>
      </c>
      <c r="AY530" s="18" t="s">
        <v>165</v>
      </c>
      <c r="BE530" s="240">
        <f>IF(N530="základní",J530,0)</f>
        <v>0</v>
      </c>
      <c r="BF530" s="240">
        <f>IF(N530="snížená",J530,0)</f>
        <v>0</v>
      </c>
      <c r="BG530" s="240">
        <f>IF(N530="zákl. přenesená",J530,0)</f>
        <v>0</v>
      </c>
      <c r="BH530" s="240">
        <f>IF(N530="sníž. přenesená",J530,0)</f>
        <v>0</v>
      </c>
      <c r="BI530" s="240">
        <f>IF(N530="nulová",J530,0)</f>
        <v>0</v>
      </c>
      <c r="BJ530" s="18" t="s">
        <v>81</v>
      </c>
      <c r="BK530" s="240">
        <f>ROUND(I530*H530,2)</f>
        <v>0</v>
      </c>
      <c r="BL530" s="18" t="s">
        <v>172</v>
      </c>
      <c r="BM530" s="239" t="s">
        <v>701</v>
      </c>
    </row>
    <row r="531" s="14" customFormat="1">
      <c r="A531" s="14"/>
      <c r="B531" s="252"/>
      <c r="C531" s="253"/>
      <c r="D531" s="243" t="s">
        <v>174</v>
      </c>
      <c r="E531" s="254" t="s">
        <v>1</v>
      </c>
      <c r="F531" s="255" t="s">
        <v>702</v>
      </c>
      <c r="G531" s="253"/>
      <c r="H531" s="256">
        <v>120</v>
      </c>
      <c r="I531" s="257"/>
      <c r="J531" s="253"/>
      <c r="K531" s="253"/>
      <c r="L531" s="258"/>
      <c r="M531" s="259"/>
      <c r="N531" s="260"/>
      <c r="O531" s="260"/>
      <c r="P531" s="260"/>
      <c r="Q531" s="260"/>
      <c r="R531" s="260"/>
      <c r="S531" s="260"/>
      <c r="T531" s="261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62" t="s">
        <v>174</v>
      </c>
      <c r="AU531" s="262" t="s">
        <v>83</v>
      </c>
      <c r="AV531" s="14" t="s">
        <v>83</v>
      </c>
      <c r="AW531" s="14" t="s">
        <v>30</v>
      </c>
      <c r="AX531" s="14" t="s">
        <v>81</v>
      </c>
      <c r="AY531" s="262" t="s">
        <v>165</v>
      </c>
    </row>
    <row r="532" s="2" customFormat="1" ht="16.5" customHeight="1">
      <c r="A532" s="39"/>
      <c r="B532" s="40"/>
      <c r="C532" s="228" t="s">
        <v>703</v>
      </c>
      <c r="D532" s="228" t="s">
        <v>167</v>
      </c>
      <c r="E532" s="229" t="s">
        <v>704</v>
      </c>
      <c r="F532" s="230" t="s">
        <v>705</v>
      </c>
      <c r="G532" s="231" t="s">
        <v>700</v>
      </c>
      <c r="H532" s="232">
        <v>150</v>
      </c>
      <c r="I532" s="233"/>
      <c r="J532" s="234">
        <f>ROUND(I532*H532,2)</f>
        <v>0</v>
      </c>
      <c r="K532" s="230" t="s">
        <v>1</v>
      </c>
      <c r="L532" s="45"/>
      <c r="M532" s="235" t="s">
        <v>1</v>
      </c>
      <c r="N532" s="236" t="s">
        <v>38</v>
      </c>
      <c r="O532" s="92"/>
      <c r="P532" s="237">
        <f>O532*H532</f>
        <v>0</v>
      </c>
      <c r="Q532" s="237">
        <v>0</v>
      </c>
      <c r="R532" s="237">
        <f>Q532*H532</f>
        <v>0</v>
      </c>
      <c r="S532" s="237">
        <v>0</v>
      </c>
      <c r="T532" s="238">
        <f>S532*H532</f>
        <v>0</v>
      </c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R532" s="239" t="s">
        <v>172</v>
      </c>
      <c r="AT532" s="239" t="s">
        <v>167</v>
      </c>
      <c r="AU532" s="239" t="s">
        <v>83</v>
      </c>
      <c r="AY532" s="18" t="s">
        <v>165</v>
      </c>
      <c r="BE532" s="240">
        <f>IF(N532="základní",J532,0)</f>
        <v>0</v>
      </c>
      <c r="BF532" s="240">
        <f>IF(N532="snížená",J532,0)</f>
        <v>0</v>
      </c>
      <c r="BG532" s="240">
        <f>IF(N532="zákl. přenesená",J532,0)</f>
        <v>0</v>
      </c>
      <c r="BH532" s="240">
        <f>IF(N532="sníž. přenesená",J532,0)</f>
        <v>0</v>
      </c>
      <c r="BI532" s="240">
        <f>IF(N532="nulová",J532,0)</f>
        <v>0</v>
      </c>
      <c r="BJ532" s="18" t="s">
        <v>81</v>
      </c>
      <c r="BK532" s="240">
        <f>ROUND(I532*H532,2)</f>
        <v>0</v>
      </c>
      <c r="BL532" s="18" t="s">
        <v>172</v>
      </c>
      <c r="BM532" s="239" t="s">
        <v>706</v>
      </c>
    </row>
    <row r="533" s="14" customFormat="1">
      <c r="A533" s="14"/>
      <c r="B533" s="252"/>
      <c r="C533" s="253"/>
      <c r="D533" s="243" t="s">
        <v>174</v>
      </c>
      <c r="E533" s="254" t="s">
        <v>1</v>
      </c>
      <c r="F533" s="255" t="s">
        <v>707</v>
      </c>
      <c r="G533" s="253"/>
      <c r="H533" s="256">
        <v>150</v>
      </c>
      <c r="I533" s="257"/>
      <c r="J533" s="253"/>
      <c r="K533" s="253"/>
      <c r="L533" s="258"/>
      <c r="M533" s="259"/>
      <c r="N533" s="260"/>
      <c r="O533" s="260"/>
      <c r="P533" s="260"/>
      <c r="Q533" s="260"/>
      <c r="R533" s="260"/>
      <c r="S533" s="260"/>
      <c r="T533" s="261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62" t="s">
        <v>174</v>
      </c>
      <c r="AU533" s="262" t="s">
        <v>83</v>
      </c>
      <c r="AV533" s="14" t="s">
        <v>83</v>
      </c>
      <c r="AW533" s="14" t="s">
        <v>30</v>
      </c>
      <c r="AX533" s="14" t="s">
        <v>81</v>
      </c>
      <c r="AY533" s="262" t="s">
        <v>165</v>
      </c>
    </row>
    <row r="534" s="12" customFormat="1" ht="22.8" customHeight="1">
      <c r="A534" s="12"/>
      <c r="B534" s="212"/>
      <c r="C534" s="213"/>
      <c r="D534" s="214" t="s">
        <v>72</v>
      </c>
      <c r="E534" s="226" t="s">
        <v>708</v>
      </c>
      <c r="F534" s="226" t="s">
        <v>709</v>
      </c>
      <c r="G534" s="213"/>
      <c r="H534" s="213"/>
      <c r="I534" s="216"/>
      <c r="J534" s="227">
        <f>BK534</f>
        <v>0</v>
      </c>
      <c r="K534" s="213"/>
      <c r="L534" s="218"/>
      <c r="M534" s="219"/>
      <c r="N534" s="220"/>
      <c r="O534" s="220"/>
      <c r="P534" s="221">
        <f>SUM(P535:P540)</f>
        <v>0</v>
      </c>
      <c r="Q534" s="220"/>
      <c r="R534" s="221">
        <f>SUM(R535:R540)</f>
        <v>0</v>
      </c>
      <c r="S534" s="220"/>
      <c r="T534" s="222">
        <f>SUM(T535:T540)</f>
        <v>0</v>
      </c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R534" s="223" t="s">
        <v>81</v>
      </c>
      <c r="AT534" s="224" t="s">
        <v>72</v>
      </c>
      <c r="AU534" s="224" t="s">
        <v>81</v>
      </c>
      <c r="AY534" s="223" t="s">
        <v>165</v>
      </c>
      <c r="BK534" s="225">
        <f>SUM(BK535:BK540)</f>
        <v>0</v>
      </c>
    </row>
    <row r="535" s="2" customFormat="1" ht="16.5" customHeight="1">
      <c r="A535" s="39"/>
      <c r="B535" s="40"/>
      <c r="C535" s="228" t="s">
        <v>710</v>
      </c>
      <c r="D535" s="228" t="s">
        <v>167</v>
      </c>
      <c r="E535" s="229" t="s">
        <v>711</v>
      </c>
      <c r="F535" s="230" t="s">
        <v>712</v>
      </c>
      <c r="G535" s="231" t="s">
        <v>200</v>
      </c>
      <c r="H535" s="232">
        <v>103.155</v>
      </c>
      <c r="I535" s="233"/>
      <c r="J535" s="234">
        <f>ROUND(I535*H535,2)</f>
        <v>0</v>
      </c>
      <c r="K535" s="230" t="s">
        <v>171</v>
      </c>
      <c r="L535" s="45"/>
      <c r="M535" s="235" t="s">
        <v>1</v>
      </c>
      <c r="N535" s="236" t="s">
        <v>38</v>
      </c>
      <c r="O535" s="92"/>
      <c r="P535" s="237">
        <f>O535*H535</f>
        <v>0</v>
      </c>
      <c r="Q535" s="237">
        <v>0</v>
      </c>
      <c r="R535" s="237">
        <f>Q535*H535</f>
        <v>0</v>
      </c>
      <c r="S535" s="237">
        <v>0</v>
      </c>
      <c r="T535" s="238">
        <f>S535*H535</f>
        <v>0</v>
      </c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R535" s="239" t="s">
        <v>172</v>
      </c>
      <c r="AT535" s="239" t="s">
        <v>167</v>
      </c>
      <c r="AU535" s="239" t="s">
        <v>83</v>
      </c>
      <c r="AY535" s="18" t="s">
        <v>165</v>
      </c>
      <c r="BE535" s="240">
        <f>IF(N535="základní",J535,0)</f>
        <v>0</v>
      </c>
      <c r="BF535" s="240">
        <f>IF(N535="snížená",J535,0)</f>
        <v>0</v>
      </c>
      <c r="BG535" s="240">
        <f>IF(N535="zákl. přenesená",J535,0)</f>
        <v>0</v>
      </c>
      <c r="BH535" s="240">
        <f>IF(N535="sníž. přenesená",J535,0)</f>
        <v>0</v>
      </c>
      <c r="BI535" s="240">
        <f>IF(N535="nulová",J535,0)</f>
        <v>0</v>
      </c>
      <c r="BJ535" s="18" t="s">
        <v>81</v>
      </c>
      <c r="BK535" s="240">
        <f>ROUND(I535*H535,2)</f>
        <v>0</v>
      </c>
      <c r="BL535" s="18" t="s">
        <v>172</v>
      </c>
      <c r="BM535" s="239" t="s">
        <v>713</v>
      </c>
    </row>
    <row r="536" s="2" customFormat="1" ht="16.5" customHeight="1">
      <c r="A536" s="39"/>
      <c r="B536" s="40"/>
      <c r="C536" s="228" t="s">
        <v>714</v>
      </c>
      <c r="D536" s="228" t="s">
        <v>167</v>
      </c>
      <c r="E536" s="229" t="s">
        <v>715</v>
      </c>
      <c r="F536" s="230" t="s">
        <v>716</v>
      </c>
      <c r="G536" s="231" t="s">
        <v>200</v>
      </c>
      <c r="H536" s="232">
        <v>103.155</v>
      </c>
      <c r="I536" s="233"/>
      <c r="J536" s="234">
        <f>ROUND(I536*H536,2)</f>
        <v>0</v>
      </c>
      <c r="K536" s="230" t="s">
        <v>1</v>
      </c>
      <c r="L536" s="45"/>
      <c r="M536" s="235" t="s">
        <v>1</v>
      </c>
      <c r="N536" s="236" t="s">
        <v>38</v>
      </c>
      <c r="O536" s="92"/>
      <c r="P536" s="237">
        <f>O536*H536</f>
        <v>0</v>
      </c>
      <c r="Q536" s="237">
        <v>0</v>
      </c>
      <c r="R536" s="237">
        <f>Q536*H536</f>
        <v>0</v>
      </c>
      <c r="S536" s="237">
        <v>0</v>
      </c>
      <c r="T536" s="238">
        <f>S536*H536</f>
        <v>0</v>
      </c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R536" s="239" t="s">
        <v>172</v>
      </c>
      <c r="AT536" s="239" t="s">
        <v>167</v>
      </c>
      <c r="AU536" s="239" t="s">
        <v>83</v>
      </c>
      <c r="AY536" s="18" t="s">
        <v>165</v>
      </c>
      <c r="BE536" s="240">
        <f>IF(N536="základní",J536,0)</f>
        <v>0</v>
      </c>
      <c r="BF536" s="240">
        <f>IF(N536="snížená",J536,0)</f>
        <v>0</v>
      </c>
      <c r="BG536" s="240">
        <f>IF(N536="zákl. přenesená",J536,0)</f>
        <v>0</v>
      </c>
      <c r="BH536" s="240">
        <f>IF(N536="sníž. přenesená",J536,0)</f>
        <v>0</v>
      </c>
      <c r="BI536" s="240">
        <f>IF(N536="nulová",J536,0)</f>
        <v>0</v>
      </c>
      <c r="BJ536" s="18" t="s">
        <v>81</v>
      </c>
      <c r="BK536" s="240">
        <f>ROUND(I536*H536,2)</f>
        <v>0</v>
      </c>
      <c r="BL536" s="18" t="s">
        <v>172</v>
      </c>
      <c r="BM536" s="239" t="s">
        <v>717</v>
      </c>
    </row>
    <row r="537" s="2" customFormat="1" ht="16.5" customHeight="1">
      <c r="A537" s="39"/>
      <c r="B537" s="40"/>
      <c r="C537" s="228" t="s">
        <v>718</v>
      </c>
      <c r="D537" s="228" t="s">
        <v>167</v>
      </c>
      <c r="E537" s="229" t="s">
        <v>719</v>
      </c>
      <c r="F537" s="230" t="s">
        <v>720</v>
      </c>
      <c r="G537" s="231" t="s">
        <v>200</v>
      </c>
      <c r="H537" s="232">
        <v>61.893000000000001</v>
      </c>
      <c r="I537" s="233"/>
      <c r="J537" s="234">
        <f>ROUND(I537*H537,2)</f>
        <v>0</v>
      </c>
      <c r="K537" s="230" t="s">
        <v>1</v>
      </c>
      <c r="L537" s="45"/>
      <c r="M537" s="235" t="s">
        <v>1</v>
      </c>
      <c r="N537" s="236" t="s">
        <v>38</v>
      </c>
      <c r="O537" s="92"/>
      <c r="P537" s="237">
        <f>O537*H537</f>
        <v>0</v>
      </c>
      <c r="Q537" s="237">
        <v>0</v>
      </c>
      <c r="R537" s="237">
        <f>Q537*H537</f>
        <v>0</v>
      </c>
      <c r="S537" s="237">
        <v>0</v>
      </c>
      <c r="T537" s="238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39" t="s">
        <v>172</v>
      </c>
      <c r="AT537" s="239" t="s">
        <v>167</v>
      </c>
      <c r="AU537" s="239" t="s">
        <v>83</v>
      </c>
      <c r="AY537" s="18" t="s">
        <v>165</v>
      </c>
      <c r="BE537" s="240">
        <f>IF(N537="základní",J537,0)</f>
        <v>0</v>
      </c>
      <c r="BF537" s="240">
        <f>IF(N537="snížená",J537,0)</f>
        <v>0</v>
      </c>
      <c r="BG537" s="240">
        <f>IF(N537="zákl. přenesená",J537,0)</f>
        <v>0</v>
      </c>
      <c r="BH537" s="240">
        <f>IF(N537="sníž. přenesená",J537,0)</f>
        <v>0</v>
      </c>
      <c r="BI537" s="240">
        <f>IF(N537="nulová",J537,0)</f>
        <v>0</v>
      </c>
      <c r="BJ537" s="18" t="s">
        <v>81</v>
      </c>
      <c r="BK537" s="240">
        <f>ROUND(I537*H537,2)</f>
        <v>0</v>
      </c>
      <c r="BL537" s="18" t="s">
        <v>172</v>
      </c>
      <c r="BM537" s="239" t="s">
        <v>721</v>
      </c>
    </row>
    <row r="538" s="14" customFormat="1">
      <c r="A538" s="14"/>
      <c r="B538" s="252"/>
      <c r="C538" s="253"/>
      <c r="D538" s="243" t="s">
        <v>174</v>
      </c>
      <c r="E538" s="254" t="s">
        <v>1</v>
      </c>
      <c r="F538" s="255" t="s">
        <v>722</v>
      </c>
      <c r="G538" s="253"/>
      <c r="H538" s="256">
        <v>61.893000000000001</v>
      </c>
      <c r="I538" s="257"/>
      <c r="J538" s="253"/>
      <c r="K538" s="253"/>
      <c r="L538" s="258"/>
      <c r="M538" s="259"/>
      <c r="N538" s="260"/>
      <c r="O538" s="260"/>
      <c r="P538" s="260"/>
      <c r="Q538" s="260"/>
      <c r="R538" s="260"/>
      <c r="S538" s="260"/>
      <c r="T538" s="261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62" t="s">
        <v>174</v>
      </c>
      <c r="AU538" s="262" t="s">
        <v>83</v>
      </c>
      <c r="AV538" s="14" t="s">
        <v>83</v>
      </c>
      <c r="AW538" s="14" t="s">
        <v>30</v>
      </c>
      <c r="AX538" s="14" t="s">
        <v>81</v>
      </c>
      <c r="AY538" s="262" t="s">
        <v>165</v>
      </c>
    </row>
    <row r="539" s="2" customFormat="1">
      <c r="A539" s="39"/>
      <c r="B539" s="40"/>
      <c r="C539" s="228" t="s">
        <v>723</v>
      </c>
      <c r="D539" s="228" t="s">
        <v>167</v>
      </c>
      <c r="E539" s="229" t="s">
        <v>724</v>
      </c>
      <c r="F539" s="230" t="s">
        <v>725</v>
      </c>
      <c r="G539" s="231" t="s">
        <v>200</v>
      </c>
      <c r="H539" s="232">
        <v>41.262</v>
      </c>
      <c r="I539" s="233"/>
      <c r="J539" s="234">
        <f>ROUND(I539*H539,2)</f>
        <v>0</v>
      </c>
      <c r="K539" s="230" t="s">
        <v>1</v>
      </c>
      <c r="L539" s="45"/>
      <c r="M539" s="235" t="s">
        <v>1</v>
      </c>
      <c r="N539" s="236" t="s">
        <v>38</v>
      </c>
      <c r="O539" s="92"/>
      <c r="P539" s="237">
        <f>O539*H539</f>
        <v>0</v>
      </c>
      <c r="Q539" s="237">
        <v>0</v>
      </c>
      <c r="R539" s="237">
        <f>Q539*H539</f>
        <v>0</v>
      </c>
      <c r="S539" s="237">
        <v>0</v>
      </c>
      <c r="T539" s="238">
        <f>S539*H539</f>
        <v>0</v>
      </c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R539" s="239" t="s">
        <v>172</v>
      </c>
      <c r="AT539" s="239" t="s">
        <v>167</v>
      </c>
      <c r="AU539" s="239" t="s">
        <v>83</v>
      </c>
      <c r="AY539" s="18" t="s">
        <v>165</v>
      </c>
      <c r="BE539" s="240">
        <f>IF(N539="základní",J539,0)</f>
        <v>0</v>
      </c>
      <c r="BF539" s="240">
        <f>IF(N539="snížená",J539,0)</f>
        <v>0</v>
      </c>
      <c r="BG539" s="240">
        <f>IF(N539="zákl. přenesená",J539,0)</f>
        <v>0</v>
      </c>
      <c r="BH539" s="240">
        <f>IF(N539="sníž. přenesená",J539,0)</f>
        <v>0</v>
      </c>
      <c r="BI539" s="240">
        <f>IF(N539="nulová",J539,0)</f>
        <v>0</v>
      </c>
      <c r="BJ539" s="18" t="s">
        <v>81</v>
      </c>
      <c r="BK539" s="240">
        <f>ROUND(I539*H539,2)</f>
        <v>0</v>
      </c>
      <c r="BL539" s="18" t="s">
        <v>172</v>
      </c>
      <c r="BM539" s="239" t="s">
        <v>726</v>
      </c>
    </row>
    <row r="540" s="14" customFormat="1">
      <c r="A540" s="14"/>
      <c r="B540" s="252"/>
      <c r="C540" s="253"/>
      <c r="D540" s="243" t="s">
        <v>174</v>
      </c>
      <c r="E540" s="254" t="s">
        <v>1</v>
      </c>
      <c r="F540" s="255" t="s">
        <v>727</v>
      </c>
      <c r="G540" s="253"/>
      <c r="H540" s="256">
        <v>41.262</v>
      </c>
      <c r="I540" s="257"/>
      <c r="J540" s="253"/>
      <c r="K540" s="253"/>
      <c r="L540" s="258"/>
      <c r="M540" s="259"/>
      <c r="N540" s="260"/>
      <c r="O540" s="260"/>
      <c r="P540" s="260"/>
      <c r="Q540" s="260"/>
      <c r="R540" s="260"/>
      <c r="S540" s="260"/>
      <c r="T540" s="261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62" t="s">
        <v>174</v>
      </c>
      <c r="AU540" s="262" t="s">
        <v>83</v>
      </c>
      <c r="AV540" s="14" t="s">
        <v>83</v>
      </c>
      <c r="AW540" s="14" t="s">
        <v>30</v>
      </c>
      <c r="AX540" s="14" t="s">
        <v>81</v>
      </c>
      <c r="AY540" s="262" t="s">
        <v>165</v>
      </c>
    </row>
    <row r="541" s="12" customFormat="1" ht="22.8" customHeight="1">
      <c r="A541" s="12"/>
      <c r="B541" s="212"/>
      <c r="C541" s="213"/>
      <c r="D541" s="214" t="s">
        <v>72</v>
      </c>
      <c r="E541" s="226" t="s">
        <v>728</v>
      </c>
      <c r="F541" s="226" t="s">
        <v>729</v>
      </c>
      <c r="G541" s="213"/>
      <c r="H541" s="213"/>
      <c r="I541" s="216"/>
      <c r="J541" s="227">
        <f>BK541</f>
        <v>0</v>
      </c>
      <c r="K541" s="213"/>
      <c r="L541" s="218"/>
      <c r="M541" s="219"/>
      <c r="N541" s="220"/>
      <c r="O541" s="220"/>
      <c r="P541" s="221">
        <f>P542</f>
        <v>0</v>
      </c>
      <c r="Q541" s="220"/>
      <c r="R541" s="221">
        <f>R542</f>
        <v>0</v>
      </c>
      <c r="S541" s="220"/>
      <c r="T541" s="222">
        <f>T542</f>
        <v>0</v>
      </c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R541" s="223" t="s">
        <v>81</v>
      </c>
      <c r="AT541" s="224" t="s">
        <v>72</v>
      </c>
      <c r="AU541" s="224" t="s">
        <v>81</v>
      </c>
      <c r="AY541" s="223" t="s">
        <v>165</v>
      </c>
      <c r="BK541" s="225">
        <f>BK542</f>
        <v>0</v>
      </c>
    </row>
    <row r="542" s="2" customFormat="1" ht="16.5" customHeight="1">
      <c r="A542" s="39"/>
      <c r="B542" s="40"/>
      <c r="C542" s="228" t="s">
        <v>730</v>
      </c>
      <c r="D542" s="228" t="s">
        <v>167</v>
      </c>
      <c r="E542" s="229" t="s">
        <v>731</v>
      </c>
      <c r="F542" s="230" t="s">
        <v>732</v>
      </c>
      <c r="G542" s="231" t="s">
        <v>200</v>
      </c>
      <c r="H542" s="232">
        <v>88.427999999999997</v>
      </c>
      <c r="I542" s="233"/>
      <c r="J542" s="234">
        <f>ROUND(I542*H542,2)</f>
        <v>0</v>
      </c>
      <c r="K542" s="230" t="s">
        <v>171</v>
      </c>
      <c r="L542" s="45"/>
      <c r="M542" s="235" t="s">
        <v>1</v>
      </c>
      <c r="N542" s="236" t="s">
        <v>38</v>
      </c>
      <c r="O542" s="92"/>
      <c r="P542" s="237">
        <f>O542*H542</f>
        <v>0</v>
      </c>
      <c r="Q542" s="237">
        <v>0</v>
      </c>
      <c r="R542" s="237">
        <f>Q542*H542</f>
        <v>0</v>
      </c>
      <c r="S542" s="237">
        <v>0</v>
      </c>
      <c r="T542" s="238">
        <f>S542*H542</f>
        <v>0</v>
      </c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R542" s="239" t="s">
        <v>172</v>
      </c>
      <c r="AT542" s="239" t="s">
        <v>167</v>
      </c>
      <c r="AU542" s="239" t="s">
        <v>83</v>
      </c>
      <c r="AY542" s="18" t="s">
        <v>165</v>
      </c>
      <c r="BE542" s="240">
        <f>IF(N542="základní",J542,0)</f>
        <v>0</v>
      </c>
      <c r="BF542" s="240">
        <f>IF(N542="snížená",J542,0)</f>
        <v>0</v>
      </c>
      <c r="BG542" s="240">
        <f>IF(N542="zákl. přenesená",J542,0)</f>
        <v>0</v>
      </c>
      <c r="BH542" s="240">
        <f>IF(N542="sníž. přenesená",J542,0)</f>
        <v>0</v>
      </c>
      <c r="BI542" s="240">
        <f>IF(N542="nulová",J542,0)</f>
        <v>0</v>
      </c>
      <c r="BJ542" s="18" t="s">
        <v>81</v>
      </c>
      <c r="BK542" s="240">
        <f>ROUND(I542*H542,2)</f>
        <v>0</v>
      </c>
      <c r="BL542" s="18" t="s">
        <v>172</v>
      </c>
      <c r="BM542" s="239" t="s">
        <v>733</v>
      </c>
    </row>
    <row r="543" s="12" customFormat="1" ht="25.92" customHeight="1">
      <c r="A543" s="12"/>
      <c r="B543" s="212"/>
      <c r="C543" s="213"/>
      <c r="D543" s="214" t="s">
        <v>72</v>
      </c>
      <c r="E543" s="215" t="s">
        <v>734</v>
      </c>
      <c r="F543" s="215" t="s">
        <v>735</v>
      </c>
      <c r="G543" s="213"/>
      <c r="H543" s="213"/>
      <c r="I543" s="216"/>
      <c r="J543" s="217">
        <f>BK543</f>
        <v>0</v>
      </c>
      <c r="K543" s="213"/>
      <c r="L543" s="218"/>
      <c r="M543" s="219"/>
      <c r="N543" s="220"/>
      <c r="O543" s="220"/>
      <c r="P543" s="221">
        <f>P544+P563+P575+P619+P626+P640+P650+P720+P749+P771</f>
        <v>0</v>
      </c>
      <c r="Q543" s="220"/>
      <c r="R543" s="221">
        <f>R544+R563+R575+R619+R626+R640+R650+R720+R749+R771</f>
        <v>9.8488753099999986</v>
      </c>
      <c r="S543" s="220"/>
      <c r="T543" s="222">
        <f>T544+T563+T575+T619+T626+T640+T650+T720+T749+T771</f>
        <v>5.7916404999999997</v>
      </c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R543" s="223" t="s">
        <v>83</v>
      </c>
      <c r="AT543" s="224" t="s">
        <v>72</v>
      </c>
      <c r="AU543" s="224" t="s">
        <v>73</v>
      </c>
      <c r="AY543" s="223" t="s">
        <v>165</v>
      </c>
      <c r="BK543" s="225">
        <f>BK544+BK563+BK575+BK619+BK626+BK640+BK650+BK720+BK749+BK771</f>
        <v>0</v>
      </c>
    </row>
    <row r="544" s="12" customFormat="1" ht="22.8" customHeight="1">
      <c r="A544" s="12"/>
      <c r="B544" s="212"/>
      <c r="C544" s="213"/>
      <c r="D544" s="214" t="s">
        <v>72</v>
      </c>
      <c r="E544" s="226" t="s">
        <v>736</v>
      </c>
      <c r="F544" s="226" t="s">
        <v>737</v>
      </c>
      <c r="G544" s="213"/>
      <c r="H544" s="213"/>
      <c r="I544" s="216"/>
      <c r="J544" s="227">
        <f>BK544</f>
        <v>0</v>
      </c>
      <c r="K544" s="213"/>
      <c r="L544" s="218"/>
      <c r="M544" s="219"/>
      <c r="N544" s="220"/>
      <c r="O544" s="220"/>
      <c r="P544" s="221">
        <f>SUM(P545:P562)</f>
        <v>0</v>
      </c>
      <c r="Q544" s="220"/>
      <c r="R544" s="221">
        <f>SUM(R545:R562)</f>
        <v>0.0151632</v>
      </c>
      <c r="S544" s="220"/>
      <c r="T544" s="222">
        <f>SUM(T545:T562)</f>
        <v>0</v>
      </c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R544" s="223" t="s">
        <v>83</v>
      </c>
      <c r="AT544" s="224" t="s">
        <v>72</v>
      </c>
      <c r="AU544" s="224" t="s">
        <v>81</v>
      </c>
      <c r="AY544" s="223" t="s">
        <v>165</v>
      </c>
      <c r="BK544" s="225">
        <f>SUM(BK545:BK562)</f>
        <v>0</v>
      </c>
    </row>
    <row r="545" s="2" customFormat="1" ht="16.5" customHeight="1">
      <c r="A545" s="39"/>
      <c r="B545" s="40"/>
      <c r="C545" s="228" t="s">
        <v>738</v>
      </c>
      <c r="D545" s="228" t="s">
        <v>167</v>
      </c>
      <c r="E545" s="229" t="s">
        <v>739</v>
      </c>
      <c r="F545" s="230" t="s">
        <v>740</v>
      </c>
      <c r="G545" s="231" t="s">
        <v>266</v>
      </c>
      <c r="H545" s="232">
        <v>2.798</v>
      </c>
      <c r="I545" s="233"/>
      <c r="J545" s="234">
        <f>ROUND(I545*H545,2)</f>
        <v>0</v>
      </c>
      <c r="K545" s="230" t="s">
        <v>171</v>
      </c>
      <c r="L545" s="45"/>
      <c r="M545" s="235" t="s">
        <v>1</v>
      </c>
      <c r="N545" s="236" t="s">
        <v>38</v>
      </c>
      <c r="O545" s="92"/>
      <c r="P545" s="237">
        <f>O545*H545</f>
        <v>0</v>
      </c>
      <c r="Q545" s="237">
        <v>0</v>
      </c>
      <c r="R545" s="237">
        <f>Q545*H545</f>
        <v>0</v>
      </c>
      <c r="S545" s="237">
        <v>0</v>
      </c>
      <c r="T545" s="238">
        <f>S545*H545</f>
        <v>0</v>
      </c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R545" s="239" t="s">
        <v>269</v>
      </c>
      <c r="AT545" s="239" t="s">
        <v>167</v>
      </c>
      <c r="AU545" s="239" t="s">
        <v>83</v>
      </c>
      <c r="AY545" s="18" t="s">
        <v>165</v>
      </c>
      <c r="BE545" s="240">
        <f>IF(N545="základní",J545,0)</f>
        <v>0</v>
      </c>
      <c r="BF545" s="240">
        <f>IF(N545="snížená",J545,0)</f>
        <v>0</v>
      </c>
      <c r="BG545" s="240">
        <f>IF(N545="zákl. přenesená",J545,0)</f>
        <v>0</v>
      </c>
      <c r="BH545" s="240">
        <f>IF(N545="sníž. přenesená",J545,0)</f>
        <v>0</v>
      </c>
      <c r="BI545" s="240">
        <f>IF(N545="nulová",J545,0)</f>
        <v>0</v>
      </c>
      <c r="BJ545" s="18" t="s">
        <v>81</v>
      </c>
      <c r="BK545" s="240">
        <f>ROUND(I545*H545,2)</f>
        <v>0</v>
      </c>
      <c r="BL545" s="18" t="s">
        <v>269</v>
      </c>
      <c r="BM545" s="239" t="s">
        <v>741</v>
      </c>
    </row>
    <row r="546" s="13" customFormat="1">
      <c r="A546" s="13"/>
      <c r="B546" s="241"/>
      <c r="C546" s="242"/>
      <c r="D546" s="243" t="s">
        <v>174</v>
      </c>
      <c r="E546" s="244" t="s">
        <v>1</v>
      </c>
      <c r="F546" s="245" t="s">
        <v>175</v>
      </c>
      <c r="G546" s="242"/>
      <c r="H546" s="244" t="s">
        <v>1</v>
      </c>
      <c r="I546" s="246"/>
      <c r="J546" s="242"/>
      <c r="K546" s="242"/>
      <c r="L546" s="247"/>
      <c r="M546" s="248"/>
      <c r="N546" s="249"/>
      <c r="O546" s="249"/>
      <c r="P546" s="249"/>
      <c r="Q546" s="249"/>
      <c r="R546" s="249"/>
      <c r="S546" s="249"/>
      <c r="T546" s="250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51" t="s">
        <v>174</v>
      </c>
      <c r="AU546" s="251" t="s">
        <v>83</v>
      </c>
      <c r="AV546" s="13" t="s">
        <v>81</v>
      </c>
      <c r="AW546" s="13" t="s">
        <v>30</v>
      </c>
      <c r="AX546" s="13" t="s">
        <v>73</v>
      </c>
      <c r="AY546" s="251" t="s">
        <v>165</v>
      </c>
    </row>
    <row r="547" s="14" customFormat="1">
      <c r="A547" s="14"/>
      <c r="B547" s="252"/>
      <c r="C547" s="253"/>
      <c r="D547" s="243" t="s">
        <v>174</v>
      </c>
      <c r="E547" s="254" t="s">
        <v>1</v>
      </c>
      <c r="F547" s="255" t="s">
        <v>742</v>
      </c>
      <c r="G547" s="253"/>
      <c r="H547" s="256">
        <v>1.048</v>
      </c>
      <c r="I547" s="257"/>
      <c r="J547" s="253"/>
      <c r="K547" s="253"/>
      <c r="L547" s="258"/>
      <c r="M547" s="259"/>
      <c r="N547" s="260"/>
      <c r="O547" s="260"/>
      <c r="P547" s="260"/>
      <c r="Q547" s="260"/>
      <c r="R547" s="260"/>
      <c r="S547" s="260"/>
      <c r="T547" s="261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62" t="s">
        <v>174</v>
      </c>
      <c r="AU547" s="262" t="s">
        <v>83</v>
      </c>
      <c r="AV547" s="14" t="s">
        <v>83</v>
      </c>
      <c r="AW547" s="14" t="s">
        <v>30</v>
      </c>
      <c r="AX547" s="14" t="s">
        <v>73</v>
      </c>
      <c r="AY547" s="262" t="s">
        <v>165</v>
      </c>
    </row>
    <row r="548" s="13" customFormat="1">
      <c r="A548" s="13"/>
      <c r="B548" s="241"/>
      <c r="C548" s="242"/>
      <c r="D548" s="243" t="s">
        <v>174</v>
      </c>
      <c r="E548" s="244" t="s">
        <v>1</v>
      </c>
      <c r="F548" s="245" t="s">
        <v>177</v>
      </c>
      <c r="G548" s="242"/>
      <c r="H548" s="244" t="s">
        <v>1</v>
      </c>
      <c r="I548" s="246"/>
      <c r="J548" s="242"/>
      <c r="K548" s="242"/>
      <c r="L548" s="247"/>
      <c r="M548" s="248"/>
      <c r="N548" s="249"/>
      <c r="O548" s="249"/>
      <c r="P548" s="249"/>
      <c r="Q548" s="249"/>
      <c r="R548" s="249"/>
      <c r="S548" s="249"/>
      <c r="T548" s="250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51" t="s">
        <v>174</v>
      </c>
      <c r="AU548" s="251" t="s">
        <v>83</v>
      </c>
      <c r="AV548" s="13" t="s">
        <v>81</v>
      </c>
      <c r="AW548" s="13" t="s">
        <v>30</v>
      </c>
      <c r="AX548" s="13" t="s">
        <v>73</v>
      </c>
      <c r="AY548" s="251" t="s">
        <v>165</v>
      </c>
    </row>
    <row r="549" s="14" customFormat="1">
      <c r="A549" s="14"/>
      <c r="B549" s="252"/>
      <c r="C549" s="253"/>
      <c r="D549" s="243" t="s">
        <v>174</v>
      </c>
      <c r="E549" s="254" t="s">
        <v>1</v>
      </c>
      <c r="F549" s="255" t="s">
        <v>743</v>
      </c>
      <c r="G549" s="253"/>
      <c r="H549" s="256">
        <v>1.1759999999999999</v>
      </c>
      <c r="I549" s="257"/>
      <c r="J549" s="253"/>
      <c r="K549" s="253"/>
      <c r="L549" s="258"/>
      <c r="M549" s="259"/>
      <c r="N549" s="260"/>
      <c r="O549" s="260"/>
      <c r="P549" s="260"/>
      <c r="Q549" s="260"/>
      <c r="R549" s="260"/>
      <c r="S549" s="260"/>
      <c r="T549" s="261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62" t="s">
        <v>174</v>
      </c>
      <c r="AU549" s="262" t="s">
        <v>83</v>
      </c>
      <c r="AV549" s="14" t="s">
        <v>83</v>
      </c>
      <c r="AW549" s="14" t="s">
        <v>30</v>
      </c>
      <c r="AX549" s="14" t="s">
        <v>73</v>
      </c>
      <c r="AY549" s="262" t="s">
        <v>165</v>
      </c>
    </row>
    <row r="550" s="14" customFormat="1">
      <c r="A550" s="14"/>
      <c r="B550" s="252"/>
      <c r="C550" s="253"/>
      <c r="D550" s="243" t="s">
        <v>174</v>
      </c>
      <c r="E550" s="254" t="s">
        <v>1</v>
      </c>
      <c r="F550" s="255" t="s">
        <v>744</v>
      </c>
      <c r="G550" s="253"/>
      <c r="H550" s="256">
        <v>0.57399999999999995</v>
      </c>
      <c r="I550" s="257"/>
      <c r="J550" s="253"/>
      <c r="K550" s="253"/>
      <c r="L550" s="258"/>
      <c r="M550" s="259"/>
      <c r="N550" s="260"/>
      <c r="O550" s="260"/>
      <c r="P550" s="260"/>
      <c r="Q550" s="260"/>
      <c r="R550" s="260"/>
      <c r="S550" s="260"/>
      <c r="T550" s="261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62" t="s">
        <v>174</v>
      </c>
      <c r="AU550" s="262" t="s">
        <v>83</v>
      </c>
      <c r="AV550" s="14" t="s">
        <v>83</v>
      </c>
      <c r="AW550" s="14" t="s">
        <v>30</v>
      </c>
      <c r="AX550" s="14" t="s">
        <v>73</v>
      </c>
      <c r="AY550" s="262" t="s">
        <v>165</v>
      </c>
    </row>
    <row r="551" s="15" customFormat="1">
      <c r="A551" s="15"/>
      <c r="B551" s="263"/>
      <c r="C551" s="264"/>
      <c r="D551" s="243" t="s">
        <v>174</v>
      </c>
      <c r="E551" s="265" t="s">
        <v>1</v>
      </c>
      <c r="F551" s="266" t="s">
        <v>180</v>
      </c>
      <c r="G551" s="264"/>
      <c r="H551" s="267">
        <v>2.798</v>
      </c>
      <c r="I551" s="268"/>
      <c r="J551" s="264"/>
      <c r="K551" s="264"/>
      <c r="L551" s="269"/>
      <c r="M551" s="270"/>
      <c r="N551" s="271"/>
      <c r="O551" s="271"/>
      <c r="P551" s="271"/>
      <c r="Q551" s="271"/>
      <c r="R551" s="271"/>
      <c r="S551" s="271"/>
      <c r="T551" s="272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T551" s="273" t="s">
        <v>174</v>
      </c>
      <c r="AU551" s="273" t="s">
        <v>83</v>
      </c>
      <c r="AV551" s="15" t="s">
        <v>172</v>
      </c>
      <c r="AW551" s="15" t="s">
        <v>30</v>
      </c>
      <c r="AX551" s="15" t="s">
        <v>81</v>
      </c>
      <c r="AY551" s="273" t="s">
        <v>165</v>
      </c>
    </row>
    <row r="552" s="2" customFormat="1" ht="16.5" customHeight="1">
      <c r="A552" s="39"/>
      <c r="B552" s="40"/>
      <c r="C552" s="274" t="s">
        <v>745</v>
      </c>
      <c r="D552" s="274" t="s">
        <v>248</v>
      </c>
      <c r="E552" s="275" t="s">
        <v>746</v>
      </c>
      <c r="F552" s="276" t="s">
        <v>747</v>
      </c>
      <c r="G552" s="277" t="s">
        <v>200</v>
      </c>
      <c r="H552" s="278">
        <v>0.001</v>
      </c>
      <c r="I552" s="279"/>
      <c r="J552" s="280">
        <f>ROUND(I552*H552,2)</f>
        <v>0</v>
      </c>
      <c r="K552" s="276" t="s">
        <v>171</v>
      </c>
      <c r="L552" s="281"/>
      <c r="M552" s="282" t="s">
        <v>1</v>
      </c>
      <c r="N552" s="283" t="s">
        <v>38</v>
      </c>
      <c r="O552" s="92"/>
      <c r="P552" s="237">
        <f>O552*H552</f>
        <v>0</v>
      </c>
      <c r="Q552" s="237">
        <v>1</v>
      </c>
      <c r="R552" s="237">
        <f>Q552*H552</f>
        <v>0.001</v>
      </c>
      <c r="S552" s="237">
        <v>0</v>
      </c>
      <c r="T552" s="238">
        <f>S552*H552</f>
        <v>0</v>
      </c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R552" s="239" t="s">
        <v>365</v>
      </c>
      <c r="AT552" s="239" t="s">
        <v>248</v>
      </c>
      <c r="AU552" s="239" t="s">
        <v>83</v>
      </c>
      <c r="AY552" s="18" t="s">
        <v>165</v>
      </c>
      <c r="BE552" s="240">
        <f>IF(N552="základní",J552,0)</f>
        <v>0</v>
      </c>
      <c r="BF552" s="240">
        <f>IF(N552="snížená",J552,0)</f>
        <v>0</v>
      </c>
      <c r="BG552" s="240">
        <f>IF(N552="zákl. přenesená",J552,0)</f>
        <v>0</v>
      </c>
      <c r="BH552" s="240">
        <f>IF(N552="sníž. přenesená",J552,0)</f>
        <v>0</v>
      </c>
      <c r="BI552" s="240">
        <f>IF(N552="nulová",J552,0)</f>
        <v>0</v>
      </c>
      <c r="BJ552" s="18" t="s">
        <v>81</v>
      </c>
      <c r="BK552" s="240">
        <f>ROUND(I552*H552,2)</f>
        <v>0</v>
      </c>
      <c r="BL552" s="18" t="s">
        <v>269</v>
      </c>
      <c r="BM552" s="239" t="s">
        <v>748</v>
      </c>
    </row>
    <row r="553" s="14" customFormat="1">
      <c r="A553" s="14"/>
      <c r="B553" s="252"/>
      <c r="C553" s="253"/>
      <c r="D553" s="243" t="s">
        <v>174</v>
      </c>
      <c r="E553" s="254" t="s">
        <v>1</v>
      </c>
      <c r="F553" s="255" t="s">
        <v>749</v>
      </c>
      <c r="G553" s="253"/>
      <c r="H553" s="256">
        <v>0.001</v>
      </c>
      <c r="I553" s="257"/>
      <c r="J553" s="253"/>
      <c r="K553" s="253"/>
      <c r="L553" s="258"/>
      <c r="M553" s="259"/>
      <c r="N553" s="260"/>
      <c r="O553" s="260"/>
      <c r="P553" s="260"/>
      <c r="Q553" s="260"/>
      <c r="R553" s="260"/>
      <c r="S553" s="260"/>
      <c r="T553" s="261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62" t="s">
        <v>174</v>
      </c>
      <c r="AU553" s="262" t="s">
        <v>83</v>
      </c>
      <c r="AV553" s="14" t="s">
        <v>83</v>
      </c>
      <c r="AW553" s="14" t="s">
        <v>30</v>
      </c>
      <c r="AX553" s="14" t="s">
        <v>81</v>
      </c>
      <c r="AY553" s="262" t="s">
        <v>165</v>
      </c>
    </row>
    <row r="554" s="2" customFormat="1" ht="16.5" customHeight="1">
      <c r="A554" s="39"/>
      <c r="B554" s="40"/>
      <c r="C554" s="228" t="s">
        <v>750</v>
      </c>
      <c r="D554" s="228" t="s">
        <v>167</v>
      </c>
      <c r="E554" s="229" t="s">
        <v>751</v>
      </c>
      <c r="F554" s="230" t="s">
        <v>752</v>
      </c>
      <c r="G554" s="231" t="s">
        <v>266</v>
      </c>
      <c r="H554" s="232">
        <v>2.798</v>
      </c>
      <c r="I554" s="233"/>
      <c r="J554" s="234">
        <f>ROUND(I554*H554,2)</f>
        <v>0</v>
      </c>
      <c r="K554" s="230" t="s">
        <v>171</v>
      </c>
      <c r="L554" s="45"/>
      <c r="M554" s="235" t="s">
        <v>1</v>
      </c>
      <c r="N554" s="236" t="s">
        <v>38</v>
      </c>
      <c r="O554" s="92"/>
      <c r="P554" s="237">
        <f>O554*H554</f>
        <v>0</v>
      </c>
      <c r="Q554" s="237">
        <v>0.00040000000000000002</v>
      </c>
      <c r="R554" s="237">
        <f>Q554*H554</f>
        <v>0.0011192000000000001</v>
      </c>
      <c r="S554" s="237">
        <v>0</v>
      </c>
      <c r="T554" s="238">
        <f>S554*H554</f>
        <v>0</v>
      </c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R554" s="239" t="s">
        <v>269</v>
      </c>
      <c r="AT554" s="239" t="s">
        <v>167</v>
      </c>
      <c r="AU554" s="239" t="s">
        <v>83</v>
      </c>
      <c r="AY554" s="18" t="s">
        <v>165</v>
      </c>
      <c r="BE554" s="240">
        <f>IF(N554="základní",J554,0)</f>
        <v>0</v>
      </c>
      <c r="BF554" s="240">
        <f>IF(N554="snížená",J554,0)</f>
        <v>0</v>
      </c>
      <c r="BG554" s="240">
        <f>IF(N554="zákl. přenesená",J554,0)</f>
        <v>0</v>
      </c>
      <c r="BH554" s="240">
        <f>IF(N554="sníž. přenesená",J554,0)</f>
        <v>0</v>
      </c>
      <c r="BI554" s="240">
        <f>IF(N554="nulová",J554,0)</f>
        <v>0</v>
      </c>
      <c r="BJ554" s="18" t="s">
        <v>81</v>
      </c>
      <c r="BK554" s="240">
        <f>ROUND(I554*H554,2)</f>
        <v>0</v>
      </c>
      <c r="BL554" s="18" t="s">
        <v>269</v>
      </c>
      <c r="BM554" s="239" t="s">
        <v>753</v>
      </c>
    </row>
    <row r="555" s="13" customFormat="1">
      <c r="A555" s="13"/>
      <c r="B555" s="241"/>
      <c r="C555" s="242"/>
      <c r="D555" s="243" t="s">
        <v>174</v>
      </c>
      <c r="E555" s="244" t="s">
        <v>1</v>
      </c>
      <c r="F555" s="245" t="s">
        <v>175</v>
      </c>
      <c r="G555" s="242"/>
      <c r="H555" s="244" t="s">
        <v>1</v>
      </c>
      <c r="I555" s="246"/>
      <c r="J555" s="242"/>
      <c r="K555" s="242"/>
      <c r="L555" s="247"/>
      <c r="M555" s="248"/>
      <c r="N555" s="249"/>
      <c r="O555" s="249"/>
      <c r="P555" s="249"/>
      <c r="Q555" s="249"/>
      <c r="R555" s="249"/>
      <c r="S555" s="249"/>
      <c r="T555" s="250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51" t="s">
        <v>174</v>
      </c>
      <c r="AU555" s="251" t="s">
        <v>83</v>
      </c>
      <c r="AV555" s="13" t="s">
        <v>81</v>
      </c>
      <c r="AW555" s="13" t="s">
        <v>30</v>
      </c>
      <c r="AX555" s="13" t="s">
        <v>73</v>
      </c>
      <c r="AY555" s="251" t="s">
        <v>165</v>
      </c>
    </row>
    <row r="556" s="14" customFormat="1">
      <c r="A556" s="14"/>
      <c r="B556" s="252"/>
      <c r="C556" s="253"/>
      <c r="D556" s="243" t="s">
        <v>174</v>
      </c>
      <c r="E556" s="254" t="s">
        <v>1</v>
      </c>
      <c r="F556" s="255" t="s">
        <v>742</v>
      </c>
      <c r="G556" s="253"/>
      <c r="H556" s="256">
        <v>1.048</v>
      </c>
      <c r="I556" s="257"/>
      <c r="J556" s="253"/>
      <c r="K556" s="253"/>
      <c r="L556" s="258"/>
      <c r="M556" s="259"/>
      <c r="N556" s="260"/>
      <c r="O556" s="260"/>
      <c r="P556" s="260"/>
      <c r="Q556" s="260"/>
      <c r="R556" s="260"/>
      <c r="S556" s="260"/>
      <c r="T556" s="261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62" t="s">
        <v>174</v>
      </c>
      <c r="AU556" s="262" t="s">
        <v>83</v>
      </c>
      <c r="AV556" s="14" t="s">
        <v>83</v>
      </c>
      <c r="AW556" s="14" t="s">
        <v>30</v>
      </c>
      <c r="AX556" s="14" t="s">
        <v>73</v>
      </c>
      <c r="AY556" s="262" t="s">
        <v>165</v>
      </c>
    </row>
    <row r="557" s="13" customFormat="1">
      <c r="A557" s="13"/>
      <c r="B557" s="241"/>
      <c r="C557" s="242"/>
      <c r="D557" s="243" t="s">
        <v>174</v>
      </c>
      <c r="E557" s="244" t="s">
        <v>1</v>
      </c>
      <c r="F557" s="245" t="s">
        <v>177</v>
      </c>
      <c r="G557" s="242"/>
      <c r="H557" s="244" t="s">
        <v>1</v>
      </c>
      <c r="I557" s="246"/>
      <c r="J557" s="242"/>
      <c r="K557" s="242"/>
      <c r="L557" s="247"/>
      <c r="M557" s="248"/>
      <c r="N557" s="249"/>
      <c r="O557" s="249"/>
      <c r="P557" s="249"/>
      <c r="Q557" s="249"/>
      <c r="R557" s="249"/>
      <c r="S557" s="249"/>
      <c r="T557" s="250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51" t="s">
        <v>174</v>
      </c>
      <c r="AU557" s="251" t="s">
        <v>83</v>
      </c>
      <c r="AV557" s="13" t="s">
        <v>81</v>
      </c>
      <c r="AW557" s="13" t="s">
        <v>30</v>
      </c>
      <c r="AX557" s="13" t="s">
        <v>73</v>
      </c>
      <c r="AY557" s="251" t="s">
        <v>165</v>
      </c>
    </row>
    <row r="558" s="14" customFormat="1">
      <c r="A558" s="14"/>
      <c r="B558" s="252"/>
      <c r="C558" s="253"/>
      <c r="D558" s="243" t="s">
        <v>174</v>
      </c>
      <c r="E558" s="254" t="s">
        <v>1</v>
      </c>
      <c r="F558" s="255" t="s">
        <v>743</v>
      </c>
      <c r="G558" s="253"/>
      <c r="H558" s="256">
        <v>1.1759999999999999</v>
      </c>
      <c r="I558" s="257"/>
      <c r="J558" s="253"/>
      <c r="K558" s="253"/>
      <c r="L558" s="258"/>
      <c r="M558" s="259"/>
      <c r="N558" s="260"/>
      <c r="O558" s="260"/>
      <c r="P558" s="260"/>
      <c r="Q558" s="260"/>
      <c r="R558" s="260"/>
      <c r="S558" s="260"/>
      <c r="T558" s="261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62" t="s">
        <v>174</v>
      </c>
      <c r="AU558" s="262" t="s">
        <v>83</v>
      </c>
      <c r="AV558" s="14" t="s">
        <v>83</v>
      </c>
      <c r="AW558" s="14" t="s">
        <v>30</v>
      </c>
      <c r="AX558" s="14" t="s">
        <v>73</v>
      </c>
      <c r="AY558" s="262" t="s">
        <v>165</v>
      </c>
    </row>
    <row r="559" s="14" customFormat="1">
      <c r="A559" s="14"/>
      <c r="B559" s="252"/>
      <c r="C559" s="253"/>
      <c r="D559" s="243" t="s">
        <v>174</v>
      </c>
      <c r="E559" s="254" t="s">
        <v>1</v>
      </c>
      <c r="F559" s="255" t="s">
        <v>744</v>
      </c>
      <c r="G559" s="253"/>
      <c r="H559" s="256">
        <v>0.57399999999999995</v>
      </c>
      <c r="I559" s="257"/>
      <c r="J559" s="253"/>
      <c r="K559" s="253"/>
      <c r="L559" s="258"/>
      <c r="M559" s="259"/>
      <c r="N559" s="260"/>
      <c r="O559" s="260"/>
      <c r="P559" s="260"/>
      <c r="Q559" s="260"/>
      <c r="R559" s="260"/>
      <c r="S559" s="260"/>
      <c r="T559" s="261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62" t="s">
        <v>174</v>
      </c>
      <c r="AU559" s="262" t="s">
        <v>83</v>
      </c>
      <c r="AV559" s="14" t="s">
        <v>83</v>
      </c>
      <c r="AW559" s="14" t="s">
        <v>30</v>
      </c>
      <c r="AX559" s="14" t="s">
        <v>73</v>
      </c>
      <c r="AY559" s="262" t="s">
        <v>165</v>
      </c>
    </row>
    <row r="560" s="15" customFormat="1">
      <c r="A560" s="15"/>
      <c r="B560" s="263"/>
      <c r="C560" s="264"/>
      <c r="D560" s="243" t="s">
        <v>174</v>
      </c>
      <c r="E560" s="265" t="s">
        <v>1</v>
      </c>
      <c r="F560" s="266" t="s">
        <v>180</v>
      </c>
      <c r="G560" s="264"/>
      <c r="H560" s="267">
        <v>2.798</v>
      </c>
      <c r="I560" s="268"/>
      <c r="J560" s="264"/>
      <c r="K560" s="264"/>
      <c r="L560" s="269"/>
      <c r="M560" s="270"/>
      <c r="N560" s="271"/>
      <c r="O560" s="271"/>
      <c r="P560" s="271"/>
      <c r="Q560" s="271"/>
      <c r="R560" s="271"/>
      <c r="S560" s="271"/>
      <c r="T560" s="272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T560" s="273" t="s">
        <v>174</v>
      </c>
      <c r="AU560" s="273" t="s">
        <v>83</v>
      </c>
      <c r="AV560" s="15" t="s">
        <v>172</v>
      </c>
      <c r="AW560" s="15" t="s">
        <v>30</v>
      </c>
      <c r="AX560" s="15" t="s">
        <v>81</v>
      </c>
      <c r="AY560" s="273" t="s">
        <v>165</v>
      </c>
    </row>
    <row r="561" s="2" customFormat="1">
      <c r="A561" s="39"/>
      <c r="B561" s="40"/>
      <c r="C561" s="274" t="s">
        <v>754</v>
      </c>
      <c r="D561" s="274" t="s">
        <v>248</v>
      </c>
      <c r="E561" s="275" t="s">
        <v>755</v>
      </c>
      <c r="F561" s="276" t="s">
        <v>756</v>
      </c>
      <c r="G561" s="277" t="s">
        <v>266</v>
      </c>
      <c r="H561" s="278">
        <v>3.2610000000000001</v>
      </c>
      <c r="I561" s="279"/>
      <c r="J561" s="280">
        <f>ROUND(I561*H561,2)</f>
        <v>0</v>
      </c>
      <c r="K561" s="276" t="s">
        <v>171</v>
      </c>
      <c r="L561" s="281"/>
      <c r="M561" s="282" t="s">
        <v>1</v>
      </c>
      <c r="N561" s="283" t="s">
        <v>38</v>
      </c>
      <c r="O561" s="92"/>
      <c r="P561" s="237">
        <f>O561*H561</f>
        <v>0</v>
      </c>
      <c r="Q561" s="237">
        <v>0.0040000000000000001</v>
      </c>
      <c r="R561" s="237">
        <f>Q561*H561</f>
        <v>0.013044</v>
      </c>
      <c r="S561" s="237">
        <v>0</v>
      </c>
      <c r="T561" s="238">
        <f>S561*H561</f>
        <v>0</v>
      </c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R561" s="239" t="s">
        <v>365</v>
      </c>
      <c r="AT561" s="239" t="s">
        <v>248</v>
      </c>
      <c r="AU561" s="239" t="s">
        <v>83</v>
      </c>
      <c r="AY561" s="18" t="s">
        <v>165</v>
      </c>
      <c r="BE561" s="240">
        <f>IF(N561="základní",J561,0)</f>
        <v>0</v>
      </c>
      <c r="BF561" s="240">
        <f>IF(N561="snížená",J561,0)</f>
        <v>0</v>
      </c>
      <c r="BG561" s="240">
        <f>IF(N561="zákl. přenesená",J561,0)</f>
        <v>0</v>
      </c>
      <c r="BH561" s="240">
        <f>IF(N561="sníž. přenesená",J561,0)</f>
        <v>0</v>
      </c>
      <c r="BI561" s="240">
        <f>IF(N561="nulová",J561,0)</f>
        <v>0</v>
      </c>
      <c r="BJ561" s="18" t="s">
        <v>81</v>
      </c>
      <c r="BK561" s="240">
        <f>ROUND(I561*H561,2)</f>
        <v>0</v>
      </c>
      <c r="BL561" s="18" t="s">
        <v>269</v>
      </c>
      <c r="BM561" s="239" t="s">
        <v>757</v>
      </c>
    </row>
    <row r="562" s="14" customFormat="1">
      <c r="A562" s="14"/>
      <c r="B562" s="252"/>
      <c r="C562" s="253"/>
      <c r="D562" s="243" t="s">
        <v>174</v>
      </c>
      <c r="E562" s="254" t="s">
        <v>1</v>
      </c>
      <c r="F562" s="255" t="s">
        <v>758</v>
      </c>
      <c r="G562" s="253"/>
      <c r="H562" s="256">
        <v>3.2610000000000001</v>
      </c>
      <c r="I562" s="257"/>
      <c r="J562" s="253"/>
      <c r="K562" s="253"/>
      <c r="L562" s="258"/>
      <c r="M562" s="259"/>
      <c r="N562" s="260"/>
      <c r="O562" s="260"/>
      <c r="P562" s="260"/>
      <c r="Q562" s="260"/>
      <c r="R562" s="260"/>
      <c r="S562" s="260"/>
      <c r="T562" s="261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62" t="s">
        <v>174</v>
      </c>
      <c r="AU562" s="262" t="s">
        <v>83</v>
      </c>
      <c r="AV562" s="14" t="s">
        <v>83</v>
      </c>
      <c r="AW562" s="14" t="s">
        <v>30</v>
      </c>
      <c r="AX562" s="14" t="s">
        <v>81</v>
      </c>
      <c r="AY562" s="262" t="s">
        <v>165</v>
      </c>
    </row>
    <row r="563" s="12" customFormat="1" ht="22.8" customHeight="1">
      <c r="A563" s="12"/>
      <c r="B563" s="212"/>
      <c r="C563" s="213"/>
      <c r="D563" s="214" t="s">
        <v>72</v>
      </c>
      <c r="E563" s="226" t="s">
        <v>759</v>
      </c>
      <c r="F563" s="226" t="s">
        <v>760</v>
      </c>
      <c r="G563" s="213"/>
      <c r="H563" s="213"/>
      <c r="I563" s="216"/>
      <c r="J563" s="227">
        <f>BK563</f>
        <v>0</v>
      </c>
      <c r="K563" s="213"/>
      <c r="L563" s="218"/>
      <c r="M563" s="219"/>
      <c r="N563" s="220"/>
      <c r="O563" s="220"/>
      <c r="P563" s="221">
        <f>SUM(P564:P574)</f>
        <v>0</v>
      </c>
      <c r="Q563" s="220"/>
      <c r="R563" s="221">
        <f>SUM(R564:R574)</f>
        <v>0.048088350000000002</v>
      </c>
      <c r="S563" s="220"/>
      <c r="T563" s="222">
        <f>SUM(T564:T574)</f>
        <v>0</v>
      </c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R563" s="223" t="s">
        <v>83</v>
      </c>
      <c r="AT563" s="224" t="s">
        <v>72</v>
      </c>
      <c r="AU563" s="224" t="s">
        <v>81</v>
      </c>
      <c r="AY563" s="223" t="s">
        <v>165</v>
      </c>
      <c r="BK563" s="225">
        <f>SUM(BK564:BK574)</f>
        <v>0</v>
      </c>
    </row>
    <row r="564" s="2" customFormat="1" ht="16.5" customHeight="1">
      <c r="A564" s="39"/>
      <c r="B564" s="40"/>
      <c r="C564" s="228" t="s">
        <v>761</v>
      </c>
      <c r="D564" s="228" t="s">
        <v>167</v>
      </c>
      <c r="E564" s="229" t="s">
        <v>762</v>
      </c>
      <c r="F564" s="230" t="s">
        <v>763</v>
      </c>
      <c r="G564" s="231" t="s">
        <v>266</v>
      </c>
      <c r="H564" s="232">
        <v>35.112000000000002</v>
      </c>
      <c r="I564" s="233"/>
      <c r="J564" s="234">
        <f>ROUND(I564*H564,2)</f>
        <v>0</v>
      </c>
      <c r="K564" s="230" t="s">
        <v>171</v>
      </c>
      <c r="L564" s="45"/>
      <c r="M564" s="235" t="s">
        <v>1</v>
      </c>
      <c r="N564" s="236" t="s">
        <v>38</v>
      </c>
      <c r="O564" s="92"/>
      <c r="P564" s="237">
        <f>O564*H564</f>
        <v>0</v>
      </c>
      <c r="Q564" s="237">
        <v>0</v>
      </c>
      <c r="R564" s="237">
        <f>Q564*H564</f>
        <v>0</v>
      </c>
      <c r="S564" s="237">
        <v>0</v>
      </c>
      <c r="T564" s="238">
        <f>S564*H564</f>
        <v>0</v>
      </c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R564" s="239" t="s">
        <v>269</v>
      </c>
      <c r="AT564" s="239" t="s">
        <v>167</v>
      </c>
      <c r="AU564" s="239" t="s">
        <v>83</v>
      </c>
      <c r="AY564" s="18" t="s">
        <v>165</v>
      </c>
      <c r="BE564" s="240">
        <f>IF(N564="základní",J564,0)</f>
        <v>0</v>
      </c>
      <c r="BF564" s="240">
        <f>IF(N564="snížená",J564,0)</f>
        <v>0</v>
      </c>
      <c r="BG564" s="240">
        <f>IF(N564="zákl. přenesená",J564,0)</f>
        <v>0</v>
      </c>
      <c r="BH564" s="240">
        <f>IF(N564="sníž. přenesená",J564,0)</f>
        <v>0</v>
      </c>
      <c r="BI564" s="240">
        <f>IF(N564="nulová",J564,0)</f>
        <v>0</v>
      </c>
      <c r="BJ564" s="18" t="s">
        <v>81</v>
      </c>
      <c r="BK564" s="240">
        <f>ROUND(I564*H564,2)</f>
        <v>0</v>
      </c>
      <c r="BL564" s="18" t="s">
        <v>269</v>
      </c>
      <c r="BM564" s="239" t="s">
        <v>764</v>
      </c>
    </row>
    <row r="565" s="13" customFormat="1">
      <c r="A565" s="13"/>
      <c r="B565" s="241"/>
      <c r="C565" s="242"/>
      <c r="D565" s="243" t="s">
        <v>174</v>
      </c>
      <c r="E565" s="244" t="s">
        <v>1</v>
      </c>
      <c r="F565" s="245" t="s">
        <v>502</v>
      </c>
      <c r="G565" s="242"/>
      <c r="H565" s="244" t="s">
        <v>1</v>
      </c>
      <c r="I565" s="246"/>
      <c r="J565" s="242"/>
      <c r="K565" s="242"/>
      <c r="L565" s="247"/>
      <c r="M565" s="248"/>
      <c r="N565" s="249"/>
      <c r="O565" s="249"/>
      <c r="P565" s="249"/>
      <c r="Q565" s="249"/>
      <c r="R565" s="249"/>
      <c r="S565" s="249"/>
      <c r="T565" s="250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51" t="s">
        <v>174</v>
      </c>
      <c r="AU565" s="251" t="s">
        <v>83</v>
      </c>
      <c r="AV565" s="13" t="s">
        <v>81</v>
      </c>
      <c r="AW565" s="13" t="s">
        <v>30</v>
      </c>
      <c r="AX565" s="13" t="s">
        <v>73</v>
      </c>
      <c r="AY565" s="251" t="s">
        <v>165</v>
      </c>
    </row>
    <row r="566" s="14" customFormat="1">
      <c r="A566" s="14"/>
      <c r="B566" s="252"/>
      <c r="C566" s="253"/>
      <c r="D566" s="243" t="s">
        <v>174</v>
      </c>
      <c r="E566" s="254" t="s">
        <v>1</v>
      </c>
      <c r="F566" s="255" t="s">
        <v>120</v>
      </c>
      <c r="G566" s="253"/>
      <c r="H566" s="256">
        <v>35.112000000000002</v>
      </c>
      <c r="I566" s="257"/>
      <c r="J566" s="253"/>
      <c r="K566" s="253"/>
      <c r="L566" s="258"/>
      <c r="M566" s="259"/>
      <c r="N566" s="260"/>
      <c r="O566" s="260"/>
      <c r="P566" s="260"/>
      <c r="Q566" s="260"/>
      <c r="R566" s="260"/>
      <c r="S566" s="260"/>
      <c r="T566" s="261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62" t="s">
        <v>174</v>
      </c>
      <c r="AU566" s="262" t="s">
        <v>83</v>
      </c>
      <c r="AV566" s="14" t="s">
        <v>83</v>
      </c>
      <c r="AW566" s="14" t="s">
        <v>30</v>
      </c>
      <c r="AX566" s="14" t="s">
        <v>73</v>
      </c>
      <c r="AY566" s="262" t="s">
        <v>165</v>
      </c>
    </row>
    <row r="567" s="15" customFormat="1">
      <c r="A567" s="15"/>
      <c r="B567" s="263"/>
      <c r="C567" s="264"/>
      <c r="D567" s="243" t="s">
        <v>174</v>
      </c>
      <c r="E567" s="265" t="s">
        <v>1</v>
      </c>
      <c r="F567" s="266" t="s">
        <v>180</v>
      </c>
      <c r="G567" s="264"/>
      <c r="H567" s="267">
        <v>35.112000000000002</v>
      </c>
      <c r="I567" s="268"/>
      <c r="J567" s="264"/>
      <c r="K567" s="264"/>
      <c r="L567" s="269"/>
      <c r="M567" s="270"/>
      <c r="N567" s="271"/>
      <c r="O567" s="271"/>
      <c r="P567" s="271"/>
      <c r="Q567" s="271"/>
      <c r="R567" s="271"/>
      <c r="S567" s="271"/>
      <c r="T567" s="272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T567" s="273" t="s">
        <v>174</v>
      </c>
      <c r="AU567" s="273" t="s">
        <v>83</v>
      </c>
      <c r="AV567" s="15" t="s">
        <v>172</v>
      </c>
      <c r="AW567" s="15" t="s">
        <v>30</v>
      </c>
      <c r="AX567" s="15" t="s">
        <v>81</v>
      </c>
      <c r="AY567" s="273" t="s">
        <v>165</v>
      </c>
    </row>
    <row r="568" s="2" customFormat="1" ht="16.5" customHeight="1">
      <c r="A568" s="39"/>
      <c r="B568" s="40"/>
      <c r="C568" s="274" t="s">
        <v>765</v>
      </c>
      <c r="D568" s="274" t="s">
        <v>248</v>
      </c>
      <c r="E568" s="275" t="s">
        <v>766</v>
      </c>
      <c r="F568" s="276" t="s">
        <v>767</v>
      </c>
      <c r="G568" s="277" t="s">
        <v>266</v>
      </c>
      <c r="H568" s="278">
        <v>35.814</v>
      </c>
      <c r="I568" s="279"/>
      <c r="J568" s="280">
        <f>ROUND(I568*H568,2)</f>
        <v>0</v>
      </c>
      <c r="K568" s="276" t="s">
        <v>1</v>
      </c>
      <c r="L568" s="281"/>
      <c r="M568" s="282" t="s">
        <v>1</v>
      </c>
      <c r="N568" s="283" t="s">
        <v>38</v>
      </c>
      <c r="O568" s="92"/>
      <c r="P568" s="237">
        <f>O568*H568</f>
        <v>0</v>
      </c>
      <c r="Q568" s="237">
        <v>0.00059999999999999995</v>
      </c>
      <c r="R568" s="237">
        <f>Q568*H568</f>
        <v>0.021488399999999998</v>
      </c>
      <c r="S568" s="237">
        <v>0</v>
      </c>
      <c r="T568" s="238">
        <f>S568*H568</f>
        <v>0</v>
      </c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R568" s="239" t="s">
        <v>365</v>
      </c>
      <c r="AT568" s="239" t="s">
        <v>248</v>
      </c>
      <c r="AU568" s="239" t="s">
        <v>83</v>
      </c>
      <c r="AY568" s="18" t="s">
        <v>165</v>
      </c>
      <c r="BE568" s="240">
        <f>IF(N568="základní",J568,0)</f>
        <v>0</v>
      </c>
      <c r="BF568" s="240">
        <f>IF(N568="snížená",J568,0)</f>
        <v>0</v>
      </c>
      <c r="BG568" s="240">
        <f>IF(N568="zákl. přenesená",J568,0)</f>
        <v>0</v>
      </c>
      <c r="BH568" s="240">
        <f>IF(N568="sníž. přenesená",J568,0)</f>
        <v>0</v>
      </c>
      <c r="BI568" s="240">
        <f>IF(N568="nulová",J568,0)</f>
        <v>0</v>
      </c>
      <c r="BJ568" s="18" t="s">
        <v>81</v>
      </c>
      <c r="BK568" s="240">
        <f>ROUND(I568*H568,2)</f>
        <v>0</v>
      </c>
      <c r="BL568" s="18" t="s">
        <v>269</v>
      </c>
      <c r="BM568" s="239" t="s">
        <v>768</v>
      </c>
    </row>
    <row r="569" s="14" customFormat="1">
      <c r="A569" s="14"/>
      <c r="B569" s="252"/>
      <c r="C569" s="253"/>
      <c r="D569" s="243" t="s">
        <v>174</v>
      </c>
      <c r="E569" s="254" t="s">
        <v>1</v>
      </c>
      <c r="F569" s="255" t="s">
        <v>769</v>
      </c>
      <c r="G569" s="253"/>
      <c r="H569" s="256">
        <v>35.814</v>
      </c>
      <c r="I569" s="257"/>
      <c r="J569" s="253"/>
      <c r="K569" s="253"/>
      <c r="L569" s="258"/>
      <c r="M569" s="259"/>
      <c r="N569" s="260"/>
      <c r="O569" s="260"/>
      <c r="P569" s="260"/>
      <c r="Q569" s="260"/>
      <c r="R569" s="260"/>
      <c r="S569" s="260"/>
      <c r="T569" s="261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62" t="s">
        <v>174</v>
      </c>
      <c r="AU569" s="262" t="s">
        <v>83</v>
      </c>
      <c r="AV569" s="14" t="s">
        <v>83</v>
      </c>
      <c r="AW569" s="14" t="s">
        <v>30</v>
      </c>
      <c r="AX569" s="14" t="s">
        <v>81</v>
      </c>
      <c r="AY569" s="262" t="s">
        <v>165</v>
      </c>
    </row>
    <row r="570" s="2" customFormat="1" ht="16.5" customHeight="1">
      <c r="A570" s="39"/>
      <c r="B570" s="40"/>
      <c r="C570" s="228" t="s">
        <v>770</v>
      </c>
      <c r="D570" s="228" t="s">
        <v>167</v>
      </c>
      <c r="E570" s="229" t="s">
        <v>771</v>
      </c>
      <c r="F570" s="230" t="s">
        <v>772</v>
      </c>
      <c r="G570" s="231" t="s">
        <v>266</v>
      </c>
      <c r="H570" s="232">
        <v>35.112000000000002</v>
      </c>
      <c r="I570" s="233"/>
      <c r="J570" s="234">
        <f>ROUND(I570*H570,2)</f>
        <v>0</v>
      </c>
      <c r="K570" s="230" t="s">
        <v>171</v>
      </c>
      <c r="L570" s="45"/>
      <c r="M570" s="235" t="s">
        <v>1</v>
      </c>
      <c r="N570" s="236" t="s">
        <v>38</v>
      </c>
      <c r="O570" s="92"/>
      <c r="P570" s="237">
        <f>O570*H570</f>
        <v>0</v>
      </c>
      <c r="Q570" s="237">
        <v>0</v>
      </c>
      <c r="R570" s="237">
        <f>Q570*H570</f>
        <v>0</v>
      </c>
      <c r="S570" s="237">
        <v>0</v>
      </c>
      <c r="T570" s="238">
        <f>S570*H570</f>
        <v>0</v>
      </c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R570" s="239" t="s">
        <v>269</v>
      </c>
      <c r="AT570" s="239" t="s">
        <v>167</v>
      </c>
      <c r="AU570" s="239" t="s">
        <v>83</v>
      </c>
      <c r="AY570" s="18" t="s">
        <v>165</v>
      </c>
      <c r="BE570" s="240">
        <f>IF(N570="základní",J570,0)</f>
        <v>0</v>
      </c>
      <c r="BF570" s="240">
        <f>IF(N570="snížená",J570,0)</f>
        <v>0</v>
      </c>
      <c r="BG570" s="240">
        <f>IF(N570="zákl. přenesená",J570,0)</f>
        <v>0</v>
      </c>
      <c r="BH570" s="240">
        <f>IF(N570="sníž. přenesená",J570,0)</f>
        <v>0</v>
      </c>
      <c r="BI570" s="240">
        <f>IF(N570="nulová",J570,0)</f>
        <v>0</v>
      </c>
      <c r="BJ570" s="18" t="s">
        <v>81</v>
      </c>
      <c r="BK570" s="240">
        <f>ROUND(I570*H570,2)</f>
        <v>0</v>
      </c>
      <c r="BL570" s="18" t="s">
        <v>269</v>
      </c>
      <c r="BM570" s="239" t="s">
        <v>773</v>
      </c>
    </row>
    <row r="571" s="14" customFormat="1">
      <c r="A571" s="14"/>
      <c r="B571" s="252"/>
      <c r="C571" s="253"/>
      <c r="D571" s="243" t="s">
        <v>174</v>
      </c>
      <c r="E571" s="254" t="s">
        <v>1</v>
      </c>
      <c r="F571" s="255" t="s">
        <v>120</v>
      </c>
      <c r="G571" s="253"/>
      <c r="H571" s="256">
        <v>35.112000000000002</v>
      </c>
      <c r="I571" s="257"/>
      <c r="J571" s="253"/>
      <c r="K571" s="253"/>
      <c r="L571" s="258"/>
      <c r="M571" s="259"/>
      <c r="N571" s="260"/>
      <c r="O571" s="260"/>
      <c r="P571" s="260"/>
      <c r="Q571" s="260"/>
      <c r="R571" s="260"/>
      <c r="S571" s="260"/>
      <c r="T571" s="261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T571" s="262" t="s">
        <v>174</v>
      </c>
      <c r="AU571" s="262" t="s">
        <v>83</v>
      </c>
      <c r="AV571" s="14" t="s">
        <v>83</v>
      </c>
      <c r="AW571" s="14" t="s">
        <v>30</v>
      </c>
      <c r="AX571" s="14" t="s">
        <v>81</v>
      </c>
      <c r="AY571" s="262" t="s">
        <v>165</v>
      </c>
    </row>
    <row r="572" s="2" customFormat="1" ht="16.5" customHeight="1">
      <c r="A572" s="39"/>
      <c r="B572" s="40"/>
      <c r="C572" s="274" t="s">
        <v>774</v>
      </c>
      <c r="D572" s="274" t="s">
        <v>248</v>
      </c>
      <c r="E572" s="275" t="s">
        <v>775</v>
      </c>
      <c r="F572" s="276" t="s">
        <v>776</v>
      </c>
      <c r="G572" s="277" t="s">
        <v>266</v>
      </c>
      <c r="H572" s="278">
        <v>40.923000000000002</v>
      </c>
      <c r="I572" s="279"/>
      <c r="J572" s="280">
        <f>ROUND(I572*H572,2)</f>
        <v>0</v>
      </c>
      <c r="K572" s="276" t="s">
        <v>171</v>
      </c>
      <c r="L572" s="281"/>
      <c r="M572" s="282" t="s">
        <v>1</v>
      </c>
      <c r="N572" s="283" t="s">
        <v>38</v>
      </c>
      <c r="O572" s="92"/>
      <c r="P572" s="237">
        <f>O572*H572</f>
        <v>0</v>
      </c>
      <c r="Q572" s="237">
        <v>0.00064999999999999997</v>
      </c>
      <c r="R572" s="237">
        <f>Q572*H572</f>
        <v>0.026599950000000001</v>
      </c>
      <c r="S572" s="237">
        <v>0</v>
      </c>
      <c r="T572" s="238">
        <f>S572*H572</f>
        <v>0</v>
      </c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R572" s="239" t="s">
        <v>365</v>
      </c>
      <c r="AT572" s="239" t="s">
        <v>248</v>
      </c>
      <c r="AU572" s="239" t="s">
        <v>83</v>
      </c>
      <c r="AY572" s="18" t="s">
        <v>165</v>
      </c>
      <c r="BE572" s="240">
        <f>IF(N572="základní",J572,0)</f>
        <v>0</v>
      </c>
      <c r="BF572" s="240">
        <f>IF(N572="snížená",J572,0)</f>
        <v>0</v>
      </c>
      <c r="BG572" s="240">
        <f>IF(N572="zákl. přenesená",J572,0)</f>
        <v>0</v>
      </c>
      <c r="BH572" s="240">
        <f>IF(N572="sníž. přenesená",J572,0)</f>
        <v>0</v>
      </c>
      <c r="BI572" s="240">
        <f>IF(N572="nulová",J572,0)</f>
        <v>0</v>
      </c>
      <c r="BJ572" s="18" t="s">
        <v>81</v>
      </c>
      <c r="BK572" s="240">
        <f>ROUND(I572*H572,2)</f>
        <v>0</v>
      </c>
      <c r="BL572" s="18" t="s">
        <v>269</v>
      </c>
      <c r="BM572" s="239" t="s">
        <v>777</v>
      </c>
    </row>
    <row r="573" s="14" customFormat="1">
      <c r="A573" s="14"/>
      <c r="B573" s="252"/>
      <c r="C573" s="253"/>
      <c r="D573" s="243" t="s">
        <v>174</v>
      </c>
      <c r="E573" s="254" t="s">
        <v>1</v>
      </c>
      <c r="F573" s="255" t="s">
        <v>778</v>
      </c>
      <c r="G573" s="253"/>
      <c r="H573" s="256">
        <v>40.923000000000002</v>
      </c>
      <c r="I573" s="257"/>
      <c r="J573" s="253"/>
      <c r="K573" s="253"/>
      <c r="L573" s="258"/>
      <c r="M573" s="259"/>
      <c r="N573" s="260"/>
      <c r="O573" s="260"/>
      <c r="P573" s="260"/>
      <c r="Q573" s="260"/>
      <c r="R573" s="260"/>
      <c r="S573" s="260"/>
      <c r="T573" s="261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62" t="s">
        <v>174</v>
      </c>
      <c r="AU573" s="262" t="s">
        <v>83</v>
      </c>
      <c r="AV573" s="14" t="s">
        <v>83</v>
      </c>
      <c r="AW573" s="14" t="s">
        <v>30</v>
      </c>
      <c r="AX573" s="14" t="s">
        <v>81</v>
      </c>
      <c r="AY573" s="262" t="s">
        <v>165</v>
      </c>
    </row>
    <row r="574" s="2" customFormat="1" ht="16.5" customHeight="1">
      <c r="A574" s="39"/>
      <c r="B574" s="40"/>
      <c r="C574" s="228" t="s">
        <v>779</v>
      </c>
      <c r="D574" s="228" t="s">
        <v>167</v>
      </c>
      <c r="E574" s="229" t="s">
        <v>780</v>
      </c>
      <c r="F574" s="230" t="s">
        <v>781</v>
      </c>
      <c r="G574" s="231" t="s">
        <v>200</v>
      </c>
      <c r="H574" s="232">
        <v>0.048000000000000001</v>
      </c>
      <c r="I574" s="233"/>
      <c r="J574" s="234">
        <f>ROUND(I574*H574,2)</f>
        <v>0</v>
      </c>
      <c r="K574" s="230" t="s">
        <v>171</v>
      </c>
      <c r="L574" s="45"/>
      <c r="M574" s="235" t="s">
        <v>1</v>
      </c>
      <c r="N574" s="236" t="s">
        <v>38</v>
      </c>
      <c r="O574" s="92"/>
      <c r="P574" s="237">
        <f>O574*H574</f>
        <v>0</v>
      </c>
      <c r="Q574" s="237">
        <v>0</v>
      </c>
      <c r="R574" s="237">
        <f>Q574*H574</f>
        <v>0</v>
      </c>
      <c r="S574" s="237">
        <v>0</v>
      </c>
      <c r="T574" s="238">
        <f>S574*H574</f>
        <v>0</v>
      </c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R574" s="239" t="s">
        <v>269</v>
      </c>
      <c r="AT574" s="239" t="s">
        <v>167</v>
      </c>
      <c r="AU574" s="239" t="s">
        <v>83</v>
      </c>
      <c r="AY574" s="18" t="s">
        <v>165</v>
      </c>
      <c r="BE574" s="240">
        <f>IF(N574="základní",J574,0)</f>
        <v>0</v>
      </c>
      <c r="BF574" s="240">
        <f>IF(N574="snížená",J574,0)</f>
        <v>0</v>
      </c>
      <c r="BG574" s="240">
        <f>IF(N574="zákl. přenesená",J574,0)</f>
        <v>0</v>
      </c>
      <c r="BH574" s="240">
        <f>IF(N574="sníž. přenesená",J574,0)</f>
        <v>0</v>
      </c>
      <c r="BI574" s="240">
        <f>IF(N574="nulová",J574,0)</f>
        <v>0</v>
      </c>
      <c r="BJ574" s="18" t="s">
        <v>81</v>
      </c>
      <c r="BK574" s="240">
        <f>ROUND(I574*H574,2)</f>
        <v>0</v>
      </c>
      <c r="BL574" s="18" t="s">
        <v>269</v>
      </c>
      <c r="BM574" s="239" t="s">
        <v>782</v>
      </c>
    </row>
    <row r="575" s="12" customFormat="1" ht="22.8" customHeight="1">
      <c r="A575" s="12"/>
      <c r="B575" s="212"/>
      <c r="C575" s="213"/>
      <c r="D575" s="214" t="s">
        <v>72</v>
      </c>
      <c r="E575" s="226" t="s">
        <v>783</v>
      </c>
      <c r="F575" s="226" t="s">
        <v>784</v>
      </c>
      <c r="G575" s="213"/>
      <c r="H575" s="213"/>
      <c r="I575" s="216"/>
      <c r="J575" s="227">
        <f>BK575</f>
        <v>0</v>
      </c>
      <c r="K575" s="213"/>
      <c r="L575" s="218"/>
      <c r="M575" s="219"/>
      <c r="N575" s="220"/>
      <c r="O575" s="220"/>
      <c r="P575" s="221">
        <f>SUM(P576:P618)</f>
        <v>0</v>
      </c>
      <c r="Q575" s="220"/>
      <c r="R575" s="221">
        <f>SUM(R576:R618)</f>
        <v>4.7482062899999997</v>
      </c>
      <c r="S575" s="220"/>
      <c r="T575" s="222">
        <f>SUM(T576:T618)</f>
        <v>2.6099954999999997</v>
      </c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R575" s="223" t="s">
        <v>83</v>
      </c>
      <c r="AT575" s="224" t="s">
        <v>72</v>
      </c>
      <c r="AU575" s="224" t="s">
        <v>81</v>
      </c>
      <c r="AY575" s="223" t="s">
        <v>165</v>
      </c>
      <c r="BK575" s="225">
        <f>SUM(BK576:BK618)</f>
        <v>0</v>
      </c>
    </row>
    <row r="576" s="2" customFormat="1" ht="21.75" customHeight="1">
      <c r="A576" s="39"/>
      <c r="B576" s="40"/>
      <c r="C576" s="228" t="s">
        <v>785</v>
      </c>
      <c r="D576" s="228" t="s">
        <v>167</v>
      </c>
      <c r="E576" s="229" t="s">
        <v>786</v>
      </c>
      <c r="F576" s="230" t="s">
        <v>787</v>
      </c>
      <c r="G576" s="231" t="s">
        <v>266</v>
      </c>
      <c r="H576" s="232">
        <v>22.873999999999999</v>
      </c>
      <c r="I576" s="233"/>
      <c r="J576" s="234">
        <f>ROUND(I576*H576,2)</f>
        <v>0</v>
      </c>
      <c r="K576" s="230" t="s">
        <v>171</v>
      </c>
      <c r="L576" s="45"/>
      <c r="M576" s="235" t="s">
        <v>1</v>
      </c>
      <c r="N576" s="236" t="s">
        <v>38</v>
      </c>
      <c r="O576" s="92"/>
      <c r="P576" s="237">
        <f>O576*H576</f>
        <v>0</v>
      </c>
      <c r="Q576" s="237">
        <v>0.045699999999999998</v>
      </c>
      <c r="R576" s="237">
        <f>Q576*H576</f>
        <v>1.0453417999999999</v>
      </c>
      <c r="S576" s="237">
        <v>0</v>
      </c>
      <c r="T576" s="238">
        <f>S576*H576</f>
        <v>0</v>
      </c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R576" s="239" t="s">
        <v>269</v>
      </c>
      <c r="AT576" s="239" t="s">
        <v>167</v>
      </c>
      <c r="AU576" s="239" t="s">
        <v>83</v>
      </c>
      <c r="AY576" s="18" t="s">
        <v>165</v>
      </c>
      <c r="BE576" s="240">
        <f>IF(N576="základní",J576,0)</f>
        <v>0</v>
      </c>
      <c r="BF576" s="240">
        <f>IF(N576="snížená",J576,0)</f>
        <v>0</v>
      </c>
      <c r="BG576" s="240">
        <f>IF(N576="zákl. přenesená",J576,0)</f>
        <v>0</v>
      </c>
      <c r="BH576" s="240">
        <f>IF(N576="sníž. přenesená",J576,0)</f>
        <v>0</v>
      </c>
      <c r="BI576" s="240">
        <f>IF(N576="nulová",J576,0)</f>
        <v>0</v>
      </c>
      <c r="BJ576" s="18" t="s">
        <v>81</v>
      </c>
      <c r="BK576" s="240">
        <f>ROUND(I576*H576,2)</f>
        <v>0</v>
      </c>
      <c r="BL576" s="18" t="s">
        <v>269</v>
      </c>
      <c r="BM576" s="239" t="s">
        <v>788</v>
      </c>
    </row>
    <row r="577" s="13" customFormat="1">
      <c r="A577" s="13"/>
      <c r="B577" s="241"/>
      <c r="C577" s="242"/>
      <c r="D577" s="243" t="s">
        <v>174</v>
      </c>
      <c r="E577" s="244" t="s">
        <v>1</v>
      </c>
      <c r="F577" s="245" t="s">
        <v>789</v>
      </c>
      <c r="G577" s="242"/>
      <c r="H577" s="244" t="s">
        <v>1</v>
      </c>
      <c r="I577" s="246"/>
      <c r="J577" s="242"/>
      <c r="K577" s="242"/>
      <c r="L577" s="247"/>
      <c r="M577" s="248"/>
      <c r="N577" s="249"/>
      <c r="O577" s="249"/>
      <c r="P577" s="249"/>
      <c r="Q577" s="249"/>
      <c r="R577" s="249"/>
      <c r="S577" s="249"/>
      <c r="T577" s="250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51" t="s">
        <v>174</v>
      </c>
      <c r="AU577" s="251" t="s">
        <v>83</v>
      </c>
      <c r="AV577" s="13" t="s">
        <v>81</v>
      </c>
      <c r="AW577" s="13" t="s">
        <v>30</v>
      </c>
      <c r="AX577" s="13" t="s">
        <v>73</v>
      </c>
      <c r="AY577" s="251" t="s">
        <v>165</v>
      </c>
    </row>
    <row r="578" s="14" customFormat="1">
      <c r="A578" s="14"/>
      <c r="B578" s="252"/>
      <c r="C578" s="253"/>
      <c r="D578" s="243" t="s">
        <v>174</v>
      </c>
      <c r="E578" s="254" t="s">
        <v>1</v>
      </c>
      <c r="F578" s="255" t="s">
        <v>790</v>
      </c>
      <c r="G578" s="253"/>
      <c r="H578" s="256">
        <v>15.869999999999999</v>
      </c>
      <c r="I578" s="257"/>
      <c r="J578" s="253"/>
      <c r="K578" s="253"/>
      <c r="L578" s="258"/>
      <c r="M578" s="259"/>
      <c r="N578" s="260"/>
      <c r="O578" s="260"/>
      <c r="P578" s="260"/>
      <c r="Q578" s="260"/>
      <c r="R578" s="260"/>
      <c r="S578" s="260"/>
      <c r="T578" s="261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62" t="s">
        <v>174</v>
      </c>
      <c r="AU578" s="262" t="s">
        <v>83</v>
      </c>
      <c r="AV578" s="14" t="s">
        <v>83</v>
      </c>
      <c r="AW578" s="14" t="s">
        <v>30</v>
      </c>
      <c r="AX578" s="14" t="s">
        <v>73</v>
      </c>
      <c r="AY578" s="262" t="s">
        <v>165</v>
      </c>
    </row>
    <row r="579" s="14" customFormat="1">
      <c r="A579" s="14"/>
      <c r="B579" s="252"/>
      <c r="C579" s="253"/>
      <c r="D579" s="243" t="s">
        <v>174</v>
      </c>
      <c r="E579" s="254" t="s">
        <v>1</v>
      </c>
      <c r="F579" s="255" t="s">
        <v>791</v>
      </c>
      <c r="G579" s="253"/>
      <c r="H579" s="256">
        <v>7.0039999999999996</v>
      </c>
      <c r="I579" s="257"/>
      <c r="J579" s="253"/>
      <c r="K579" s="253"/>
      <c r="L579" s="258"/>
      <c r="M579" s="259"/>
      <c r="N579" s="260"/>
      <c r="O579" s="260"/>
      <c r="P579" s="260"/>
      <c r="Q579" s="260"/>
      <c r="R579" s="260"/>
      <c r="S579" s="260"/>
      <c r="T579" s="261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62" t="s">
        <v>174</v>
      </c>
      <c r="AU579" s="262" t="s">
        <v>83</v>
      </c>
      <c r="AV579" s="14" t="s">
        <v>83</v>
      </c>
      <c r="AW579" s="14" t="s">
        <v>30</v>
      </c>
      <c r="AX579" s="14" t="s">
        <v>73</v>
      </c>
      <c r="AY579" s="262" t="s">
        <v>165</v>
      </c>
    </row>
    <row r="580" s="15" customFormat="1">
      <c r="A580" s="15"/>
      <c r="B580" s="263"/>
      <c r="C580" s="264"/>
      <c r="D580" s="243" t="s">
        <v>174</v>
      </c>
      <c r="E580" s="265" t="s">
        <v>1</v>
      </c>
      <c r="F580" s="266" t="s">
        <v>180</v>
      </c>
      <c r="G580" s="264"/>
      <c r="H580" s="267">
        <v>22.873999999999999</v>
      </c>
      <c r="I580" s="268"/>
      <c r="J580" s="264"/>
      <c r="K580" s="264"/>
      <c r="L580" s="269"/>
      <c r="M580" s="270"/>
      <c r="N580" s="271"/>
      <c r="O580" s="271"/>
      <c r="P580" s="271"/>
      <c r="Q580" s="271"/>
      <c r="R580" s="271"/>
      <c r="S580" s="271"/>
      <c r="T580" s="272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T580" s="273" t="s">
        <v>174</v>
      </c>
      <c r="AU580" s="273" t="s">
        <v>83</v>
      </c>
      <c r="AV580" s="15" t="s">
        <v>172</v>
      </c>
      <c r="AW580" s="15" t="s">
        <v>30</v>
      </c>
      <c r="AX580" s="15" t="s">
        <v>81</v>
      </c>
      <c r="AY580" s="273" t="s">
        <v>165</v>
      </c>
    </row>
    <row r="581" s="2" customFormat="1" ht="16.5" customHeight="1">
      <c r="A581" s="39"/>
      <c r="B581" s="40"/>
      <c r="C581" s="228" t="s">
        <v>792</v>
      </c>
      <c r="D581" s="228" t="s">
        <v>167</v>
      </c>
      <c r="E581" s="229" t="s">
        <v>793</v>
      </c>
      <c r="F581" s="230" t="s">
        <v>794</v>
      </c>
      <c r="G581" s="231" t="s">
        <v>266</v>
      </c>
      <c r="H581" s="232">
        <v>15.24</v>
      </c>
      <c r="I581" s="233"/>
      <c r="J581" s="234">
        <f>ROUND(I581*H581,2)</f>
        <v>0</v>
      </c>
      <c r="K581" s="230" t="s">
        <v>171</v>
      </c>
      <c r="L581" s="45"/>
      <c r="M581" s="235" t="s">
        <v>1</v>
      </c>
      <c r="N581" s="236" t="s">
        <v>38</v>
      </c>
      <c r="O581" s="92"/>
      <c r="P581" s="237">
        <f>O581*H581</f>
        <v>0</v>
      </c>
      <c r="Q581" s="237">
        <v>0.024649999999999998</v>
      </c>
      <c r="R581" s="237">
        <f>Q581*H581</f>
        <v>0.375666</v>
      </c>
      <c r="S581" s="237">
        <v>0</v>
      </c>
      <c r="T581" s="238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39" t="s">
        <v>269</v>
      </c>
      <c r="AT581" s="239" t="s">
        <v>167</v>
      </c>
      <c r="AU581" s="239" t="s">
        <v>83</v>
      </c>
      <c r="AY581" s="18" t="s">
        <v>165</v>
      </c>
      <c r="BE581" s="240">
        <f>IF(N581="základní",J581,0)</f>
        <v>0</v>
      </c>
      <c r="BF581" s="240">
        <f>IF(N581="snížená",J581,0)</f>
        <v>0</v>
      </c>
      <c r="BG581" s="240">
        <f>IF(N581="zákl. přenesená",J581,0)</f>
        <v>0</v>
      </c>
      <c r="BH581" s="240">
        <f>IF(N581="sníž. přenesená",J581,0)</f>
        <v>0</v>
      </c>
      <c r="BI581" s="240">
        <f>IF(N581="nulová",J581,0)</f>
        <v>0</v>
      </c>
      <c r="BJ581" s="18" t="s">
        <v>81</v>
      </c>
      <c r="BK581" s="240">
        <f>ROUND(I581*H581,2)</f>
        <v>0</v>
      </c>
      <c r="BL581" s="18" t="s">
        <v>269</v>
      </c>
      <c r="BM581" s="239" t="s">
        <v>795</v>
      </c>
    </row>
    <row r="582" s="13" customFormat="1">
      <c r="A582" s="13"/>
      <c r="B582" s="241"/>
      <c r="C582" s="242"/>
      <c r="D582" s="243" t="s">
        <v>174</v>
      </c>
      <c r="E582" s="244" t="s">
        <v>1</v>
      </c>
      <c r="F582" s="245" t="s">
        <v>796</v>
      </c>
      <c r="G582" s="242"/>
      <c r="H582" s="244" t="s">
        <v>1</v>
      </c>
      <c r="I582" s="246"/>
      <c r="J582" s="242"/>
      <c r="K582" s="242"/>
      <c r="L582" s="247"/>
      <c r="M582" s="248"/>
      <c r="N582" s="249"/>
      <c r="O582" s="249"/>
      <c r="P582" s="249"/>
      <c r="Q582" s="249"/>
      <c r="R582" s="249"/>
      <c r="S582" s="249"/>
      <c r="T582" s="250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51" t="s">
        <v>174</v>
      </c>
      <c r="AU582" s="251" t="s">
        <v>83</v>
      </c>
      <c r="AV582" s="13" t="s">
        <v>81</v>
      </c>
      <c r="AW582" s="13" t="s">
        <v>30</v>
      </c>
      <c r="AX582" s="13" t="s">
        <v>73</v>
      </c>
      <c r="AY582" s="251" t="s">
        <v>165</v>
      </c>
    </row>
    <row r="583" s="14" customFormat="1">
      <c r="A583" s="14"/>
      <c r="B583" s="252"/>
      <c r="C583" s="253"/>
      <c r="D583" s="243" t="s">
        <v>174</v>
      </c>
      <c r="E583" s="254" t="s">
        <v>1</v>
      </c>
      <c r="F583" s="255" t="s">
        <v>797</v>
      </c>
      <c r="G583" s="253"/>
      <c r="H583" s="256">
        <v>3.1000000000000001</v>
      </c>
      <c r="I583" s="257"/>
      <c r="J583" s="253"/>
      <c r="K583" s="253"/>
      <c r="L583" s="258"/>
      <c r="M583" s="259"/>
      <c r="N583" s="260"/>
      <c r="O583" s="260"/>
      <c r="P583" s="260"/>
      <c r="Q583" s="260"/>
      <c r="R583" s="260"/>
      <c r="S583" s="260"/>
      <c r="T583" s="261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62" t="s">
        <v>174</v>
      </c>
      <c r="AU583" s="262" t="s">
        <v>83</v>
      </c>
      <c r="AV583" s="14" t="s">
        <v>83</v>
      </c>
      <c r="AW583" s="14" t="s">
        <v>30</v>
      </c>
      <c r="AX583" s="14" t="s">
        <v>73</v>
      </c>
      <c r="AY583" s="262" t="s">
        <v>165</v>
      </c>
    </row>
    <row r="584" s="13" customFormat="1">
      <c r="A584" s="13"/>
      <c r="B584" s="241"/>
      <c r="C584" s="242"/>
      <c r="D584" s="243" t="s">
        <v>174</v>
      </c>
      <c r="E584" s="244" t="s">
        <v>1</v>
      </c>
      <c r="F584" s="245" t="s">
        <v>798</v>
      </c>
      <c r="G584" s="242"/>
      <c r="H584" s="244" t="s">
        <v>1</v>
      </c>
      <c r="I584" s="246"/>
      <c r="J584" s="242"/>
      <c r="K584" s="242"/>
      <c r="L584" s="247"/>
      <c r="M584" s="248"/>
      <c r="N584" s="249"/>
      <c r="O584" s="249"/>
      <c r="P584" s="249"/>
      <c r="Q584" s="249"/>
      <c r="R584" s="249"/>
      <c r="S584" s="249"/>
      <c r="T584" s="250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51" t="s">
        <v>174</v>
      </c>
      <c r="AU584" s="251" t="s">
        <v>83</v>
      </c>
      <c r="AV584" s="13" t="s">
        <v>81</v>
      </c>
      <c r="AW584" s="13" t="s">
        <v>30</v>
      </c>
      <c r="AX584" s="13" t="s">
        <v>73</v>
      </c>
      <c r="AY584" s="251" t="s">
        <v>165</v>
      </c>
    </row>
    <row r="585" s="14" customFormat="1">
      <c r="A585" s="14"/>
      <c r="B585" s="252"/>
      <c r="C585" s="253"/>
      <c r="D585" s="243" t="s">
        <v>174</v>
      </c>
      <c r="E585" s="254" t="s">
        <v>1</v>
      </c>
      <c r="F585" s="255" t="s">
        <v>281</v>
      </c>
      <c r="G585" s="253"/>
      <c r="H585" s="256">
        <v>4.1399999999999997</v>
      </c>
      <c r="I585" s="257"/>
      <c r="J585" s="253"/>
      <c r="K585" s="253"/>
      <c r="L585" s="258"/>
      <c r="M585" s="259"/>
      <c r="N585" s="260"/>
      <c r="O585" s="260"/>
      <c r="P585" s="260"/>
      <c r="Q585" s="260"/>
      <c r="R585" s="260"/>
      <c r="S585" s="260"/>
      <c r="T585" s="261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62" t="s">
        <v>174</v>
      </c>
      <c r="AU585" s="262" t="s">
        <v>83</v>
      </c>
      <c r="AV585" s="14" t="s">
        <v>83</v>
      </c>
      <c r="AW585" s="14" t="s">
        <v>30</v>
      </c>
      <c r="AX585" s="14" t="s">
        <v>73</v>
      </c>
      <c r="AY585" s="262" t="s">
        <v>165</v>
      </c>
    </row>
    <row r="586" s="13" customFormat="1">
      <c r="A586" s="13"/>
      <c r="B586" s="241"/>
      <c r="C586" s="242"/>
      <c r="D586" s="243" t="s">
        <v>174</v>
      </c>
      <c r="E586" s="244" t="s">
        <v>1</v>
      </c>
      <c r="F586" s="245" t="s">
        <v>799</v>
      </c>
      <c r="G586" s="242"/>
      <c r="H586" s="244" t="s">
        <v>1</v>
      </c>
      <c r="I586" s="246"/>
      <c r="J586" s="242"/>
      <c r="K586" s="242"/>
      <c r="L586" s="247"/>
      <c r="M586" s="248"/>
      <c r="N586" s="249"/>
      <c r="O586" s="249"/>
      <c r="P586" s="249"/>
      <c r="Q586" s="249"/>
      <c r="R586" s="249"/>
      <c r="S586" s="249"/>
      <c r="T586" s="250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51" t="s">
        <v>174</v>
      </c>
      <c r="AU586" s="251" t="s">
        <v>83</v>
      </c>
      <c r="AV586" s="13" t="s">
        <v>81</v>
      </c>
      <c r="AW586" s="13" t="s">
        <v>30</v>
      </c>
      <c r="AX586" s="13" t="s">
        <v>73</v>
      </c>
      <c r="AY586" s="251" t="s">
        <v>165</v>
      </c>
    </row>
    <row r="587" s="14" customFormat="1">
      <c r="A587" s="14"/>
      <c r="B587" s="252"/>
      <c r="C587" s="253"/>
      <c r="D587" s="243" t="s">
        <v>174</v>
      </c>
      <c r="E587" s="254" t="s">
        <v>1</v>
      </c>
      <c r="F587" s="255" t="s">
        <v>800</v>
      </c>
      <c r="G587" s="253"/>
      <c r="H587" s="256">
        <v>8</v>
      </c>
      <c r="I587" s="257"/>
      <c r="J587" s="253"/>
      <c r="K587" s="253"/>
      <c r="L587" s="258"/>
      <c r="M587" s="259"/>
      <c r="N587" s="260"/>
      <c r="O587" s="260"/>
      <c r="P587" s="260"/>
      <c r="Q587" s="260"/>
      <c r="R587" s="260"/>
      <c r="S587" s="260"/>
      <c r="T587" s="261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62" t="s">
        <v>174</v>
      </c>
      <c r="AU587" s="262" t="s">
        <v>83</v>
      </c>
      <c r="AV587" s="14" t="s">
        <v>83</v>
      </c>
      <c r="AW587" s="14" t="s">
        <v>30</v>
      </c>
      <c r="AX587" s="14" t="s">
        <v>73</v>
      </c>
      <c r="AY587" s="262" t="s">
        <v>165</v>
      </c>
    </row>
    <row r="588" s="15" customFormat="1">
      <c r="A588" s="15"/>
      <c r="B588" s="263"/>
      <c r="C588" s="264"/>
      <c r="D588" s="243" t="s">
        <v>174</v>
      </c>
      <c r="E588" s="265" t="s">
        <v>1</v>
      </c>
      <c r="F588" s="266" t="s">
        <v>180</v>
      </c>
      <c r="G588" s="264"/>
      <c r="H588" s="267">
        <v>15.24</v>
      </c>
      <c r="I588" s="268"/>
      <c r="J588" s="264"/>
      <c r="K588" s="264"/>
      <c r="L588" s="269"/>
      <c r="M588" s="270"/>
      <c r="N588" s="271"/>
      <c r="O588" s="271"/>
      <c r="P588" s="271"/>
      <c r="Q588" s="271"/>
      <c r="R588" s="271"/>
      <c r="S588" s="271"/>
      <c r="T588" s="272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T588" s="273" t="s">
        <v>174</v>
      </c>
      <c r="AU588" s="273" t="s">
        <v>83</v>
      </c>
      <c r="AV588" s="15" t="s">
        <v>172</v>
      </c>
      <c r="AW588" s="15" t="s">
        <v>30</v>
      </c>
      <c r="AX588" s="15" t="s">
        <v>81</v>
      </c>
      <c r="AY588" s="273" t="s">
        <v>165</v>
      </c>
    </row>
    <row r="589" s="2" customFormat="1" ht="16.5" customHeight="1">
      <c r="A589" s="39"/>
      <c r="B589" s="40"/>
      <c r="C589" s="228" t="s">
        <v>801</v>
      </c>
      <c r="D589" s="228" t="s">
        <v>167</v>
      </c>
      <c r="E589" s="229" t="s">
        <v>802</v>
      </c>
      <c r="F589" s="230" t="s">
        <v>803</v>
      </c>
      <c r="G589" s="231" t="s">
        <v>266</v>
      </c>
      <c r="H589" s="232">
        <v>7.6740000000000004</v>
      </c>
      <c r="I589" s="233"/>
      <c r="J589" s="234">
        <f>ROUND(I589*H589,2)</f>
        <v>0</v>
      </c>
      <c r="K589" s="230" t="s">
        <v>171</v>
      </c>
      <c r="L589" s="45"/>
      <c r="M589" s="235" t="s">
        <v>1</v>
      </c>
      <c r="N589" s="236" t="s">
        <v>38</v>
      </c>
      <c r="O589" s="92"/>
      <c r="P589" s="237">
        <f>O589*H589</f>
        <v>0</v>
      </c>
      <c r="Q589" s="237">
        <v>0.030949999999999998</v>
      </c>
      <c r="R589" s="237">
        <f>Q589*H589</f>
        <v>0.23751030000000001</v>
      </c>
      <c r="S589" s="237">
        <v>0</v>
      </c>
      <c r="T589" s="238">
        <f>S589*H589</f>
        <v>0</v>
      </c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R589" s="239" t="s">
        <v>269</v>
      </c>
      <c r="AT589" s="239" t="s">
        <v>167</v>
      </c>
      <c r="AU589" s="239" t="s">
        <v>83</v>
      </c>
      <c r="AY589" s="18" t="s">
        <v>165</v>
      </c>
      <c r="BE589" s="240">
        <f>IF(N589="základní",J589,0)</f>
        <v>0</v>
      </c>
      <c r="BF589" s="240">
        <f>IF(N589="snížená",J589,0)</f>
        <v>0</v>
      </c>
      <c r="BG589" s="240">
        <f>IF(N589="zákl. přenesená",J589,0)</f>
        <v>0</v>
      </c>
      <c r="BH589" s="240">
        <f>IF(N589="sníž. přenesená",J589,0)</f>
        <v>0</v>
      </c>
      <c r="BI589" s="240">
        <f>IF(N589="nulová",J589,0)</f>
        <v>0</v>
      </c>
      <c r="BJ589" s="18" t="s">
        <v>81</v>
      </c>
      <c r="BK589" s="240">
        <f>ROUND(I589*H589,2)</f>
        <v>0</v>
      </c>
      <c r="BL589" s="18" t="s">
        <v>269</v>
      </c>
      <c r="BM589" s="239" t="s">
        <v>804</v>
      </c>
    </row>
    <row r="590" s="13" customFormat="1">
      <c r="A590" s="13"/>
      <c r="B590" s="241"/>
      <c r="C590" s="242"/>
      <c r="D590" s="243" t="s">
        <v>174</v>
      </c>
      <c r="E590" s="244" t="s">
        <v>1</v>
      </c>
      <c r="F590" s="245" t="s">
        <v>805</v>
      </c>
      <c r="G590" s="242"/>
      <c r="H590" s="244" t="s">
        <v>1</v>
      </c>
      <c r="I590" s="246"/>
      <c r="J590" s="242"/>
      <c r="K590" s="242"/>
      <c r="L590" s="247"/>
      <c r="M590" s="248"/>
      <c r="N590" s="249"/>
      <c r="O590" s="249"/>
      <c r="P590" s="249"/>
      <c r="Q590" s="249"/>
      <c r="R590" s="249"/>
      <c r="S590" s="249"/>
      <c r="T590" s="250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51" t="s">
        <v>174</v>
      </c>
      <c r="AU590" s="251" t="s">
        <v>83</v>
      </c>
      <c r="AV590" s="13" t="s">
        <v>81</v>
      </c>
      <c r="AW590" s="13" t="s">
        <v>30</v>
      </c>
      <c r="AX590" s="13" t="s">
        <v>73</v>
      </c>
      <c r="AY590" s="251" t="s">
        <v>165</v>
      </c>
    </row>
    <row r="591" s="14" customFormat="1">
      <c r="A591" s="14"/>
      <c r="B591" s="252"/>
      <c r="C591" s="253"/>
      <c r="D591" s="243" t="s">
        <v>174</v>
      </c>
      <c r="E591" s="254" t="s">
        <v>1</v>
      </c>
      <c r="F591" s="255" t="s">
        <v>806</v>
      </c>
      <c r="G591" s="253"/>
      <c r="H591" s="256">
        <v>7.6740000000000004</v>
      </c>
      <c r="I591" s="257"/>
      <c r="J591" s="253"/>
      <c r="K591" s="253"/>
      <c r="L591" s="258"/>
      <c r="M591" s="259"/>
      <c r="N591" s="260"/>
      <c r="O591" s="260"/>
      <c r="P591" s="260"/>
      <c r="Q591" s="260"/>
      <c r="R591" s="260"/>
      <c r="S591" s="260"/>
      <c r="T591" s="261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62" t="s">
        <v>174</v>
      </c>
      <c r="AU591" s="262" t="s">
        <v>83</v>
      </c>
      <c r="AV591" s="14" t="s">
        <v>83</v>
      </c>
      <c r="AW591" s="14" t="s">
        <v>30</v>
      </c>
      <c r="AX591" s="14" t="s">
        <v>81</v>
      </c>
      <c r="AY591" s="262" t="s">
        <v>165</v>
      </c>
    </row>
    <row r="592" s="2" customFormat="1" ht="16.5" customHeight="1">
      <c r="A592" s="39"/>
      <c r="B592" s="40"/>
      <c r="C592" s="228" t="s">
        <v>807</v>
      </c>
      <c r="D592" s="228" t="s">
        <v>167</v>
      </c>
      <c r="E592" s="229" t="s">
        <v>808</v>
      </c>
      <c r="F592" s="230" t="s">
        <v>809</v>
      </c>
      <c r="G592" s="231" t="s">
        <v>266</v>
      </c>
      <c r="H592" s="232">
        <v>18</v>
      </c>
      <c r="I592" s="233"/>
      <c r="J592" s="234">
        <f>ROUND(I592*H592,2)</f>
        <v>0</v>
      </c>
      <c r="K592" s="230" t="s">
        <v>1</v>
      </c>
      <c r="L592" s="45"/>
      <c r="M592" s="235" t="s">
        <v>1</v>
      </c>
      <c r="N592" s="236" t="s">
        <v>38</v>
      </c>
      <c r="O592" s="92"/>
      <c r="P592" s="237">
        <f>O592*H592</f>
        <v>0</v>
      </c>
      <c r="Q592" s="237">
        <v>0.014999999999999999</v>
      </c>
      <c r="R592" s="237">
        <f>Q592*H592</f>
        <v>0.27000000000000002</v>
      </c>
      <c r="S592" s="237">
        <v>0</v>
      </c>
      <c r="T592" s="238">
        <f>S592*H592</f>
        <v>0</v>
      </c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R592" s="239" t="s">
        <v>269</v>
      </c>
      <c r="AT592" s="239" t="s">
        <v>167</v>
      </c>
      <c r="AU592" s="239" t="s">
        <v>83</v>
      </c>
      <c r="AY592" s="18" t="s">
        <v>165</v>
      </c>
      <c r="BE592" s="240">
        <f>IF(N592="základní",J592,0)</f>
        <v>0</v>
      </c>
      <c r="BF592" s="240">
        <f>IF(N592="snížená",J592,0)</f>
        <v>0</v>
      </c>
      <c r="BG592" s="240">
        <f>IF(N592="zákl. přenesená",J592,0)</f>
        <v>0</v>
      </c>
      <c r="BH592" s="240">
        <f>IF(N592="sníž. přenesená",J592,0)</f>
        <v>0</v>
      </c>
      <c r="BI592" s="240">
        <f>IF(N592="nulová",J592,0)</f>
        <v>0</v>
      </c>
      <c r="BJ592" s="18" t="s">
        <v>81</v>
      </c>
      <c r="BK592" s="240">
        <f>ROUND(I592*H592,2)</f>
        <v>0</v>
      </c>
      <c r="BL592" s="18" t="s">
        <v>269</v>
      </c>
      <c r="BM592" s="239" t="s">
        <v>810</v>
      </c>
    </row>
    <row r="593" s="14" customFormat="1">
      <c r="A593" s="14"/>
      <c r="B593" s="252"/>
      <c r="C593" s="253"/>
      <c r="D593" s="243" t="s">
        <v>174</v>
      </c>
      <c r="E593" s="254" t="s">
        <v>1</v>
      </c>
      <c r="F593" s="255" t="s">
        <v>811</v>
      </c>
      <c r="G593" s="253"/>
      <c r="H593" s="256">
        <v>18</v>
      </c>
      <c r="I593" s="257"/>
      <c r="J593" s="253"/>
      <c r="K593" s="253"/>
      <c r="L593" s="258"/>
      <c r="M593" s="259"/>
      <c r="N593" s="260"/>
      <c r="O593" s="260"/>
      <c r="P593" s="260"/>
      <c r="Q593" s="260"/>
      <c r="R593" s="260"/>
      <c r="S593" s="260"/>
      <c r="T593" s="261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62" t="s">
        <v>174</v>
      </c>
      <c r="AU593" s="262" t="s">
        <v>83</v>
      </c>
      <c r="AV593" s="14" t="s">
        <v>83</v>
      </c>
      <c r="AW593" s="14" t="s">
        <v>30</v>
      </c>
      <c r="AX593" s="14" t="s">
        <v>73</v>
      </c>
      <c r="AY593" s="262" t="s">
        <v>165</v>
      </c>
    </row>
    <row r="594" s="15" customFormat="1">
      <c r="A594" s="15"/>
      <c r="B594" s="263"/>
      <c r="C594" s="264"/>
      <c r="D594" s="243" t="s">
        <v>174</v>
      </c>
      <c r="E594" s="265" t="s">
        <v>1</v>
      </c>
      <c r="F594" s="266" t="s">
        <v>180</v>
      </c>
      <c r="G594" s="264"/>
      <c r="H594" s="267">
        <v>18</v>
      </c>
      <c r="I594" s="268"/>
      <c r="J594" s="264"/>
      <c r="K594" s="264"/>
      <c r="L594" s="269"/>
      <c r="M594" s="270"/>
      <c r="N594" s="271"/>
      <c r="O594" s="271"/>
      <c r="P594" s="271"/>
      <c r="Q594" s="271"/>
      <c r="R594" s="271"/>
      <c r="S594" s="271"/>
      <c r="T594" s="272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T594" s="273" t="s">
        <v>174</v>
      </c>
      <c r="AU594" s="273" t="s">
        <v>83</v>
      </c>
      <c r="AV594" s="15" t="s">
        <v>172</v>
      </c>
      <c r="AW594" s="15" t="s">
        <v>30</v>
      </c>
      <c r="AX594" s="15" t="s">
        <v>81</v>
      </c>
      <c r="AY594" s="273" t="s">
        <v>165</v>
      </c>
    </row>
    <row r="595" s="2" customFormat="1" ht="21.75" customHeight="1">
      <c r="A595" s="39"/>
      <c r="B595" s="40"/>
      <c r="C595" s="228" t="s">
        <v>812</v>
      </c>
      <c r="D595" s="228" t="s">
        <v>167</v>
      </c>
      <c r="E595" s="229" t="s">
        <v>813</v>
      </c>
      <c r="F595" s="230" t="s">
        <v>814</v>
      </c>
      <c r="G595" s="231" t="s">
        <v>266</v>
      </c>
      <c r="H595" s="232">
        <v>176.25</v>
      </c>
      <c r="I595" s="233"/>
      <c r="J595" s="234">
        <f>ROUND(I595*H595,2)</f>
        <v>0</v>
      </c>
      <c r="K595" s="230" t="s">
        <v>1</v>
      </c>
      <c r="L595" s="45"/>
      <c r="M595" s="235" t="s">
        <v>1</v>
      </c>
      <c r="N595" s="236" t="s">
        <v>38</v>
      </c>
      <c r="O595" s="92"/>
      <c r="P595" s="237">
        <f>O595*H595</f>
        <v>0</v>
      </c>
      <c r="Q595" s="237">
        <v>0.01385</v>
      </c>
      <c r="R595" s="237">
        <f>Q595*H595</f>
        <v>2.4410624999999997</v>
      </c>
      <c r="S595" s="237">
        <v>0</v>
      </c>
      <c r="T595" s="238">
        <f>S595*H595</f>
        <v>0</v>
      </c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R595" s="239" t="s">
        <v>269</v>
      </c>
      <c r="AT595" s="239" t="s">
        <v>167</v>
      </c>
      <c r="AU595" s="239" t="s">
        <v>83</v>
      </c>
      <c r="AY595" s="18" t="s">
        <v>165</v>
      </c>
      <c r="BE595" s="240">
        <f>IF(N595="základní",J595,0)</f>
        <v>0</v>
      </c>
      <c r="BF595" s="240">
        <f>IF(N595="snížená",J595,0)</f>
        <v>0</v>
      </c>
      <c r="BG595" s="240">
        <f>IF(N595="zákl. přenesená",J595,0)</f>
        <v>0</v>
      </c>
      <c r="BH595" s="240">
        <f>IF(N595="sníž. přenesená",J595,0)</f>
        <v>0</v>
      </c>
      <c r="BI595" s="240">
        <f>IF(N595="nulová",J595,0)</f>
        <v>0</v>
      </c>
      <c r="BJ595" s="18" t="s">
        <v>81</v>
      </c>
      <c r="BK595" s="240">
        <f>ROUND(I595*H595,2)</f>
        <v>0</v>
      </c>
      <c r="BL595" s="18" t="s">
        <v>269</v>
      </c>
      <c r="BM595" s="239" t="s">
        <v>815</v>
      </c>
    </row>
    <row r="596" s="13" customFormat="1">
      <c r="A596" s="13"/>
      <c r="B596" s="241"/>
      <c r="C596" s="242"/>
      <c r="D596" s="243" t="s">
        <v>174</v>
      </c>
      <c r="E596" s="244" t="s">
        <v>1</v>
      </c>
      <c r="F596" s="245" t="s">
        <v>816</v>
      </c>
      <c r="G596" s="242"/>
      <c r="H596" s="244" t="s">
        <v>1</v>
      </c>
      <c r="I596" s="246"/>
      <c r="J596" s="242"/>
      <c r="K596" s="242"/>
      <c r="L596" s="247"/>
      <c r="M596" s="248"/>
      <c r="N596" s="249"/>
      <c r="O596" s="249"/>
      <c r="P596" s="249"/>
      <c r="Q596" s="249"/>
      <c r="R596" s="249"/>
      <c r="S596" s="249"/>
      <c r="T596" s="250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51" t="s">
        <v>174</v>
      </c>
      <c r="AU596" s="251" t="s">
        <v>83</v>
      </c>
      <c r="AV596" s="13" t="s">
        <v>81</v>
      </c>
      <c r="AW596" s="13" t="s">
        <v>30</v>
      </c>
      <c r="AX596" s="13" t="s">
        <v>73</v>
      </c>
      <c r="AY596" s="251" t="s">
        <v>165</v>
      </c>
    </row>
    <row r="597" s="14" customFormat="1">
      <c r="A597" s="14"/>
      <c r="B597" s="252"/>
      <c r="C597" s="253"/>
      <c r="D597" s="243" t="s">
        <v>174</v>
      </c>
      <c r="E597" s="254" t="s">
        <v>1</v>
      </c>
      <c r="F597" s="255" t="s">
        <v>817</v>
      </c>
      <c r="G597" s="253"/>
      <c r="H597" s="256">
        <v>70.894999999999996</v>
      </c>
      <c r="I597" s="257"/>
      <c r="J597" s="253"/>
      <c r="K597" s="253"/>
      <c r="L597" s="258"/>
      <c r="M597" s="259"/>
      <c r="N597" s="260"/>
      <c r="O597" s="260"/>
      <c r="P597" s="260"/>
      <c r="Q597" s="260"/>
      <c r="R597" s="260"/>
      <c r="S597" s="260"/>
      <c r="T597" s="261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62" t="s">
        <v>174</v>
      </c>
      <c r="AU597" s="262" t="s">
        <v>83</v>
      </c>
      <c r="AV597" s="14" t="s">
        <v>83</v>
      </c>
      <c r="AW597" s="14" t="s">
        <v>30</v>
      </c>
      <c r="AX597" s="14" t="s">
        <v>73</v>
      </c>
      <c r="AY597" s="262" t="s">
        <v>165</v>
      </c>
    </row>
    <row r="598" s="13" customFormat="1">
      <c r="A598" s="13"/>
      <c r="B598" s="241"/>
      <c r="C598" s="242"/>
      <c r="D598" s="243" t="s">
        <v>174</v>
      </c>
      <c r="E598" s="244" t="s">
        <v>1</v>
      </c>
      <c r="F598" s="245" t="s">
        <v>818</v>
      </c>
      <c r="G598" s="242"/>
      <c r="H598" s="244" t="s">
        <v>1</v>
      </c>
      <c r="I598" s="246"/>
      <c r="J598" s="242"/>
      <c r="K598" s="242"/>
      <c r="L598" s="247"/>
      <c r="M598" s="248"/>
      <c r="N598" s="249"/>
      <c r="O598" s="249"/>
      <c r="P598" s="249"/>
      <c r="Q598" s="249"/>
      <c r="R598" s="249"/>
      <c r="S598" s="249"/>
      <c r="T598" s="250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51" t="s">
        <v>174</v>
      </c>
      <c r="AU598" s="251" t="s">
        <v>83</v>
      </c>
      <c r="AV598" s="13" t="s">
        <v>81</v>
      </c>
      <c r="AW598" s="13" t="s">
        <v>30</v>
      </c>
      <c r="AX598" s="13" t="s">
        <v>73</v>
      </c>
      <c r="AY598" s="251" t="s">
        <v>165</v>
      </c>
    </row>
    <row r="599" s="14" customFormat="1">
      <c r="A599" s="14"/>
      <c r="B599" s="252"/>
      <c r="C599" s="253"/>
      <c r="D599" s="243" t="s">
        <v>174</v>
      </c>
      <c r="E599" s="254" t="s">
        <v>1</v>
      </c>
      <c r="F599" s="255" t="s">
        <v>819</v>
      </c>
      <c r="G599" s="253"/>
      <c r="H599" s="256">
        <v>10</v>
      </c>
      <c r="I599" s="257"/>
      <c r="J599" s="253"/>
      <c r="K599" s="253"/>
      <c r="L599" s="258"/>
      <c r="M599" s="259"/>
      <c r="N599" s="260"/>
      <c r="O599" s="260"/>
      <c r="P599" s="260"/>
      <c r="Q599" s="260"/>
      <c r="R599" s="260"/>
      <c r="S599" s="260"/>
      <c r="T599" s="261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T599" s="262" t="s">
        <v>174</v>
      </c>
      <c r="AU599" s="262" t="s">
        <v>83</v>
      </c>
      <c r="AV599" s="14" t="s">
        <v>83</v>
      </c>
      <c r="AW599" s="14" t="s">
        <v>30</v>
      </c>
      <c r="AX599" s="14" t="s">
        <v>73</v>
      </c>
      <c r="AY599" s="262" t="s">
        <v>165</v>
      </c>
    </row>
    <row r="600" s="13" customFormat="1">
      <c r="A600" s="13"/>
      <c r="B600" s="241"/>
      <c r="C600" s="242"/>
      <c r="D600" s="243" t="s">
        <v>174</v>
      </c>
      <c r="E600" s="244" t="s">
        <v>1</v>
      </c>
      <c r="F600" s="245" t="s">
        <v>820</v>
      </c>
      <c r="G600" s="242"/>
      <c r="H600" s="244" t="s">
        <v>1</v>
      </c>
      <c r="I600" s="246"/>
      <c r="J600" s="242"/>
      <c r="K600" s="242"/>
      <c r="L600" s="247"/>
      <c r="M600" s="248"/>
      <c r="N600" s="249"/>
      <c r="O600" s="249"/>
      <c r="P600" s="249"/>
      <c r="Q600" s="249"/>
      <c r="R600" s="249"/>
      <c r="S600" s="249"/>
      <c r="T600" s="250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51" t="s">
        <v>174</v>
      </c>
      <c r="AU600" s="251" t="s">
        <v>83</v>
      </c>
      <c r="AV600" s="13" t="s">
        <v>81</v>
      </c>
      <c r="AW600" s="13" t="s">
        <v>30</v>
      </c>
      <c r="AX600" s="13" t="s">
        <v>73</v>
      </c>
      <c r="AY600" s="251" t="s">
        <v>165</v>
      </c>
    </row>
    <row r="601" s="14" customFormat="1">
      <c r="A601" s="14"/>
      <c r="B601" s="252"/>
      <c r="C601" s="253"/>
      <c r="D601" s="243" t="s">
        <v>174</v>
      </c>
      <c r="E601" s="254" t="s">
        <v>1</v>
      </c>
      <c r="F601" s="255" t="s">
        <v>821</v>
      </c>
      <c r="G601" s="253"/>
      <c r="H601" s="256">
        <v>55.344999999999999</v>
      </c>
      <c r="I601" s="257"/>
      <c r="J601" s="253"/>
      <c r="K601" s="253"/>
      <c r="L601" s="258"/>
      <c r="M601" s="259"/>
      <c r="N601" s="260"/>
      <c r="O601" s="260"/>
      <c r="P601" s="260"/>
      <c r="Q601" s="260"/>
      <c r="R601" s="260"/>
      <c r="S601" s="260"/>
      <c r="T601" s="261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T601" s="262" t="s">
        <v>174</v>
      </c>
      <c r="AU601" s="262" t="s">
        <v>83</v>
      </c>
      <c r="AV601" s="14" t="s">
        <v>83</v>
      </c>
      <c r="AW601" s="14" t="s">
        <v>30</v>
      </c>
      <c r="AX601" s="14" t="s">
        <v>73</v>
      </c>
      <c r="AY601" s="262" t="s">
        <v>165</v>
      </c>
    </row>
    <row r="602" s="13" customFormat="1">
      <c r="A602" s="13"/>
      <c r="B602" s="241"/>
      <c r="C602" s="242"/>
      <c r="D602" s="243" t="s">
        <v>174</v>
      </c>
      <c r="E602" s="244" t="s">
        <v>1</v>
      </c>
      <c r="F602" s="245" t="s">
        <v>822</v>
      </c>
      <c r="G602" s="242"/>
      <c r="H602" s="244" t="s">
        <v>1</v>
      </c>
      <c r="I602" s="246"/>
      <c r="J602" s="242"/>
      <c r="K602" s="242"/>
      <c r="L602" s="247"/>
      <c r="M602" s="248"/>
      <c r="N602" s="249"/>
      <c r="O602" s="249"/>
      <c r="P602" s="249"/>
      <c r="Q602" s="249"/>
      <c r="R602" s="249"/>
      <c r="S602" s="249"/>
      <c r="T602" s="250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51" t="s">
        <v>174</v>
      </c>
      <c r="AU602" s="251" t="s">
        <v>83</v>
      </c>
      <c r="AV602" s="13" t="s">
        <v>81</v>
      </c>
      <c r="AW602" s="13" t="s">
        <v>30</v>
      </c>
      <c r="AX602" s="13" t="s">
        <v>73</v>
      </c>
      <c r="AY602" s="251" t="s">
        <v>165</v>
      </c>
    </row>
    <row r="603" s="14" customFormat="1">
      <c r="A603" s="14"/>
      <c r="B603" s="252"/>
      <c r="C603" s="253"/>
      <c r="D603" s="243" t="s">
        <v>174</v>
      </c>
      <c r="E603" s="254" t="s">
        <v>1</v>
      </c>
      <c r="F603" s="255" t="s">
        <v>823</v>
      </c>
      <c r="G603" s="253"/>
      <c r="H603" s="256">
        <v>40.009999999999998</v>
      </c>
      <c r="I603" s="257"/>
      <c r="J603" s="253"/>
      <c r="K603" s="253"/>
      <c r="L603" s="258"/>
      <c r="M603" s="259"/>
      <c r="N603" s="260"/>
      <c r="O603" s="260"/>
      <c r="P603" s="260"/>
      <c r="Q603" s="260"/>
      <c r="R603" s="260"/>
      <c r="S603" s="260"/>
      <c r="T603" s="261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62" t="s">
        <v>174</v>
      </c>
      <c r="AU603" s="262" t="s">
        <v>83</v>
      </c>
      <c r="AV603" s="14" t="s">
        <v>83</v>
      </c>
      <c r="AW603" s="14" t="s">
        <v>30</v>
      </c>
      <c r="AX603" s="14" t="s">
        <v>73</v>
      </c>
      <c r="AY603" s="262" t="s">
        <v>165</v>
      </c>
    </row>
    <row r="604" s="15" customFormat="1">
      <c r="A604" s="15"/>
      <c r="B604" s="263"/>
      <c r="C604" s="264"/>
      <c r="D604" s="243" t="s">
        <v>174</v>
      </c>
      <c r="E604" s="265" t="s">
        <v>1</v>
      </c>
      <c r="F604" s="266" t="s">
        <v>180</v>
      </c>
      <c r="G604" s="264"/>
      <c r="H604" s="267">
        <v>176.25</v>
      </c>
      <c r="I604" s="268"/>
      <c r="J604" s="264"/>
      <c r="K604" s="264"/>
      <c r="L604" s="269"/>
      <c r="M604" s="270"/>
      <c r="N604" s="271"/>
      <c r="O604" s="271"/>
      <c r="P604" s="271"/>
      <c r="Q604" s="271"/>
      <c r="R604" s="271"/>
      <c r="S604" s="271"/>
      <c r="T604" s="272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T604" s="273" t="s">
        <v>174</v>
      </c>
      <c r="AU604" s="273" t="s">
        <v>83</v>
      </c>
      <c r="AV604" s="15" t="s">
        <v>172</v>
      </c>
      <c r="AW604" s="15" t="s">
        <v>30</v>
      </c>
      <c r="AX604" s="15" t="s">
        <v>81</v>
      </c>
      <c r="AY604" s="273" t="s">
        <v>165</v>
      </c>
    </row>
    <row r="605" s="15" customFormat="1">
      <c r="A605" s="15"/>
      <c r="B605" s="263"/>
      <c r="C605" s="264"/>
      <c r="D605" s="243" t="s">
        <v>174</v>
      </c>
      <c r="E605" s="265" t="s">
        <v>1</v>
      </c>
      <c r="F605" s="266" t="s">
        <v>180</v>
      </c>
      <c r="G605" s="264"/>
      <c r="H605" s="267">
        <v>0</v>
      </c>
      <c r="I605" s="268"/>
      <c r="J605" s="264"/>
      <c r="K605" s="264"/>
      <c r="L605" s="269"/>
      <c r="M605" s="270"/>
      <c r="N605" s="271"/>
      <c r="O605" s="271"/>
      <c r="P605" s="271"/>
      <c r="Q605" s="271"/>
      <c r="R605" s="271"/>
      <c r="S605" s="271"/>
      <c r="T605" s="272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T605" s="273" t="s">
        <v>174</v>
      </c>
      <c r="AU605" s="273" t="s">
        <v>83</v>
      </c>
      <c r="AV605" s="15" t="s">
        <v>172</v>
      </c>
      <c r="AW605" s="15" t="s">
        <v>30</v>
      </c>
      <c r="AX605" s="15" t="s">
        <v>73</v>
      </c>
      <c r="AY605" s="273" t="s">
        <v>165</v>
      </c>
    </row>
    <row r="606" s="2" customFormat="1" ht="16.5" customHeight="1">
      <c r="A606" s="39"/>
      <c r="B606" s="40"/>
      <c r="C606" s="228" t="s">
        <v>824</v>
      </c>
      <c r="D606" s="228" t="s">
        <v>167</v>
      </c>
      <c r="E606" s="229" t="s">
        <v>825</v>
      </c>
      <c r="F606" s="230" t="s">
        <v>826</v>
      </c>
      <c r="G606" s="231" t="s">
        <v>266</v>
      </c>
      <c r="H606" s="232">
        <v>26.239999999999998</v>
      </c>
      <c r="I606" s="233"/>
      <c r="J606" s="234">
        <f>ROUND(I606*H606,2)</f>
        <v>0</v>
      </c>
      <c r="K606" s="230" t="s">
        <v>171</v>
      </c>
      <c r="L606" s="45"/>
      <c r="M606" s="235" t="s">
        <v>1</v>
      </c>
      <c r="N606" s="236" t="s">
        <v>38</v>
      </c>
      <c r="O606" s="92"/>
      <c r="P606" s="237">
        <f>O606*H606</f>
        <v>0</v>
      </c>
      <c r="Q606" s="237">
        <v>0.012590000000000001</v>
      </c>
      <c r="R606" s="237">
        <f>Q606*H606</f>
        <v>0.33036159999999998</v>
      </c>
      <c r="S606" s="237">
        <v>0</v>
      </c>
      <c r="T606" s="238">
        <f>S606*H606</f>
        <v>0</v>
      </c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R606" s="239" t="s">
        <v>269</v>
      </c>
      <c r="AT606" s="239" t="s">
        <v>167</v>
      </c>
      <c r="AU606" s="239" t="s">
        <v>83</v>
      </c>
      <c r="AY606" s="18" t="s">
        <v>165</v>
      </c>
      <c r="BE606" s="240">
        <f>IF(N606="základní",J606,0)</f>
        <v>0</v>
      </c>
      <c r="BF606" s="240">
        <f>IF(N606="snížená",J606,0)</f>
        <v>0</v>
      </c>
      <c r="BG606" s="240">
        <f>IF(N606="zákl. přenesená",J606,0)</f>
        <v>0</v>
      </c>
      <c r="BH606" s="240">
        <f>IF(N606="sníž. přenesená",J606,0)</f>
        <v>0</v>
      </c>
      <c r="BI606" s="240">
        <f>IF(N606="nulová",J606,0)</f>
        <v>0</v>
      </c>
      <c r="BJ606" s="18" t="s">
        <v>81</v>
      </c>
      <c r="BK606" s="240">
        <f>ROUND(I606*H606,2)</f>
        <v>0</v>
      </c>
      <c r="BL606" s="18" t="s">
        <v>269</v>
      </c>
      <c r="BM606" s="239" t="s">
        <v>827</v>
      </c>
    </row>
    <row r="607" s="13" customFormat="1">
      <c r="A607" s="13"/>
      <c r="B607" s="241"/>
      <c r="C607" s="242"/>
      <c r="D607" s="243" t="s">
        <v>174</v>
      </c>
      <c r="E607" s="244" t="s">
        <v>1</v>
      </c>
      <c r="F607" s="245" t="s">
        <v>828</v>
      </c>
      <c r="G607" s="242"/>
      <c r="H607" s="244" t="s">
        <v>1</v>
      </c>
      <c r="I607" s="246"/>
      <c r="J607" s="242"/>
      <c r="K607" s="242"/>
      <c r="L607" s="247"/>
      <c r="M607" s="248"/>
      <c r="N607" s="249"/>
      <c r="O607" s="249"/>
      <c r="P607" s="249"/>
      <c r="Q607" s="249"/>
      <c r="R607" s="249"/>
      <c r="S607" s="249"/>
      <c r="T607" s="250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51" t="s">
        <v>174</v>
      </c>
      <c r="AU607" s="251" t="s">
        <v>83</v>
      </c>
      <c r="AV607" s="13" t="s">
        <v>81</v>
      </c>
      <c r="AW607" s="13" t="s">
        <v>30</v>
      </c>
      <c r="AX607" s="13" t="s">
        <v>73</v>
      </c>
      <c r="AY607" s="251" t="s">
        <v>165</v>
      </c>
    </row>
    <row r="608" s="14" customFormat="1">
      <c r="A608" s="14"/>
      <c r="B608" s="252"/>
      <c r="C608" s="253"/>
      <c r="D608" s="243" t="s">
        <v>174</v>
      </c>
      <c r="E608" s="254" t="s">
        <v>1</v>
      </c>
      <c r="F608" s="255" t="s">
        <v>829</v>
      </c>
      <c r="G608" s="253"/>
      <c r="H608" s="256">
        <v>26.239999999999998</v>
      </c>
      <c r="I608" s="257"/>
      <c r="J608" s="253"/>
      <c r="K608" s="253"/>
      <c r="L608" s="258"/>
      <c r="M608" s="259"/>
      <c r="N608" s="260"/>
      <c r="O608" s="260"/>
      <c r="P608" s="260"/>
      <c r="Q608" s="260"/>
      <c r="R608" s="260"/>
      <c r="S608" s="260"/>
      <c r="T608" s="261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62" t="s">
        <v>174</v>
      </c>
      <c r="AU608" s="262" t="s">
        <v>83</v>
      </c>
      <c r="AV608" s="14" t="s">
        <v>83</v>
      </c>
      <c r="AW608" s="14" t="s">
        <v>30</v>
      </c>
      <c r="AX608" s="14" t="s">
        <v>73</v>
      </c>
      <c r="AY608" s="262" t="s">
        <v>165</v>
      </c>
    </row>
    <row r="609" s="15" customFormat="1">
      <c r="A609" s="15"/>
      <c r="B609" s="263"/>
      <c r="C609" s="264"/>
      <c r="D609" s="243" t="s">
        <v>174</v>
      </c>
      <c r="E609" s="265" t="s">
        <v>1</v>
      </c>
      <c r="F609" s="266" t="s">
        <v>180</v>
      </c>
      <c r="G609" s="264"/>
      <c r="H609" s="267">
        <v>26.239999999999998</v>
      </c>
      <c r="I609" s="268"/>
      <c r="J609" s="264"/>
      <c r="K609" s="264"/>
      <c r="L609" s="269"/>
      <c r="M609" s="270"/>
      <c r="N609" s="271"/>
      <c r="O609" s="271"/>
      <c r="P609" s="271"/>
      <c r="Q609" s="271"/>
      <c r="R609" s="271"/>
      <c r="S609" s="271"/>
      <c r="T609" s="272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T609" s="273" t="s">
        <v>174</v>
      </c>
      <c r="AU609" s="273" t="s">
        <v>83</v>
      </c>
      <c r="AV609" s="15" t="s">
        <v>172</v>
      </c>
      <c r="AW609" s="15" t="s">
        <v>30</v>
      </c>
      <c r="AX609" s="15" t="s">
        <v>81</v>
      </c>
      <c r="AY609" s="273" t="s">
        <v>165</v>
      </c>
    </row>
    <row r="610" s="2" customFormat="1" ht="16.5" customHeight="1">
      <c r="A610" s="39"/>
      <c r="B610" s="40"/>
      <c r="C610" s="228" t="s">
        <v>830</v>
      </c>
      <c r="D610" s="228" t="s">
        <v>167</v>
      </c>
      <c r="E610" s="229" t="s">
        <v>831</v>
      </c>
      <c r="F610" s="230" t="s">
        <v>832</v>
      </c>
      <c r="G610" s="231" t="s">
        <v>266</v>
      </c>
      <c r="H610" s="232">
        <v>245.06999999999999</v>
      </c>
      <c r="I610" s="233"/>
      <c r="J610" s="234">
        <f>ROUND(I610*H610,2)</f>
        <v>0</v>
      </c>
      <c r="K610" s="230" t="s">
        <v>171</v>
      </c>
      <c r="L610" s="45"/>
      <c r="M610" s="235" t="s">
        <v>1</v>
      </c>
      <c r="N610" s="236" t="s">
        <v>38</v>
      </c>
      <c r="O610" s="92"/>
      <c r="P610" s="237">
        <f>O610*H610</f>
        <v>0</v>
      </c>
      <c r="Q610" s="237">
        <v>0</v>
      </c>
      <c r="R610" s="237">
        <f>Q610*H610</f>
        <v>0</v>
      </c>
      <c r="S610" s="237">
        <v>0.01065</v>
      </c>
      <c r="T610" s="238">
        <f>S610*H610</f>
        <v>2.6099954999999997</v>
      </c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R610" s="239" t="s">
        <v>269</v>
      </c>
      <c r="AT610" s="239" t="s">
        <v>167</v>
      </c>
      <c r="AU610" s="239" t="s">
        <v>83</v>
      </c>
      <c r="AY610" s="18" t="s">
        <v>165</v>
      </c>
      <c r="BE610" s="240">
        <f>IF(N610="základní",J610,0)</f>
        <v>0</v>
      </c>
      <c r="BF610" s="240">
        <f>IF(N610="snížená",J610,0)</f>
        <v>0</v>
      </c>
      <c r="BG610" s="240">
        <f>IF(N610="zákl. přenesená",J610,0)</f>
        <v>0</v>
      </c>
      <c r="BH610" s="240">
        <f>IF(N610="sníž. přenesená",J610,0)</f>
        <v>0</v>
      </c>
      <c r="BI610" s="240">
        <f>IF(N610="nulová",J610,0)</f>
        <v>0</v>
      </c>
      <c r="BJ610" s="18" t="s">
        <v>81</v>
      </c>
      <c r="BK610" s="240">
        <f>ROUND(I610*H610,2)</f>
        <v>0</v>
      </c>
      <c r="BL610" s="18" t="s">
        <v>269</v>
      </c>
      <c r="BM610" s="239" t="s">
        <v>833</v>
      </c>
    </row>
    <row r="611" s="13" customFormat="1">
      <c r="A611" s="13"/>
      <c r="B611" s="241"/>
      <c r="C611" s="242"/>
      <c r="D611" s="243" t="s">
        <v>174</v>
      </c>
      <c r="E611" s="244" t="s">
        <v>1</v>
      </c>
      <c r="F611" s="245" t="s">
        <v>834</v>
      </c>
      <c r="G611" s="242"/>
      <c r="H611" s="244" t="s">
        <v>1</v>
      </c>
      <c r="I611" s="246"/>
      <c r="J611" s="242"/>
      <c r="K611" s="242"/>
      <c r="L611" s="247"/>
      <c r="M611" s="248"/>
      <c r="N611" s="249"/>
      <c r="O611" s="249"/>
      <c r="P611" s="249"/>
      <c r="Q611" s="249"/>
      <c r="R611" s="249"/>
      <c r="S611" s="249"/>
      <c r="T611" s="250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51" t="s">
        <v>174</v>
      </c>
      <c r="AU611" s="251" t="s">
        <v>83</v>
      </c>
      <c r="AV611" s="13" t="s">
        <v>81</v>
      </c>
      <c r="AW611" s="13" t="s">
        <v>30</v>
      </c>
      <c r="AX611" s="13" t="s">
        <v>73</v>
      </c>
      <c r="AY611" s="251" t="s">
        <v>165</v>
      </c>
    </row>
    <row r="612" s="14" customFormat="1">
      <c r="A612" s="14"/>
      <c r="B612" s="252"/>
      <c r="C612" s="253"/>
      <c r="D612" s="243" t="s">
        <v>174</v>
      </c>
      <c r="E612" s="254" t="s">
        <v>1</v>
      </c>
      <c r="F612" s="255" t="s">
        <v>835</v>
      </c>
      <c r="G612" s="253"/>
      <c r="H612" s="256">
        <v>201.69</v>
      </c>
      <c r="I612" s="257"/>
      <c r="J612" s="253"/>
      <c r="K612" s="253"/>
      <c r="L612" s="258"/>
      <c r="M612" s="259"/>
      <c r="N612" s="260"/>
      <c r="O612" s="260"/>
      <c r="P612" s="260"/>
      <c r="Q612" s="260"/>
      <c r="R612" s="260"/>
      <c r="S612" s="260"/>
      <c r="T612" s="261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62" t="s">
        <v>174</v>
      </c>
      <c r="AU612" s="262" t="s">
        <v>83</v>
      </c>
      <c r="AV612" s="14" t="s">
        <v>83</v>
      </c>
      <c r="AW612" s="14" t="s">
        <v>30</v>
      </c>
      <c r="AX612" s="14" t="s">
        <v>73</v>
      </c>
      <c r="AY612" s="262" t="s">
        <v>165</v>
      </c>
    </row>
    <row r="613" s="13" customFormat="1">
      <c r="A613" s="13"/>
      <c r="B613" s="241"/>
      <c r="C613" s="242"/>
      <c r="D613" s="243" t="s">
        <v>174</v>
      </c>
      <c r="E613" s="244" t="s">
        <v>1</v>
      </c>
      <c r="F613" s="245" t="s">
        <v>575</v>
      </c>
      <c r="G613" s="242"/>
      <c r="H613" s="244" t="s">
        <v>1</v>
      </c>
      <c r="I613" s="246"/>
      <c r="J613" s="242"/>
      <c r="K613" s="242"/>
      <c r="L613" s="247"/>
      <c r="M613" s="248"/>
      <c r="N613" s="249"/>
      <c r="O613" s="249"/>
      <c r="P613" s="249"/>
      <c r="Q613" s="249"/>
      <c r="R613" s="249"/>
      <c r="S613" s="249"/>
      <c r="T613" s="250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51" t="s">
        <v>174</v>
      </c>
      <c r="AU613" s="251" t="s">
        <v>83</v>
      </c>
      <c r="AV613" s="13" t="s">
        <v>81</v>
      </c>
      <c r="AW613" s="13" t="s">
        <v>30</v>
      </c>
      <c r="AX613" s="13" t="s">
        <v>73</v>
      </c>
      <c r="AY613" s="251" t="s">
        <v>165</v>
      </c>
    </row>
    <row r="614" s="14" customFormat="1">
      <c r="A614" s="14"/>
      <c r="B614" s="252"/>
      <c r="C614" s="253"/>
      <c r="D614" s="243" t="s">
        <v>174</v>
      </c>
      <c r="E614" s="254" t="s">
        <v>1</v>
      </c>
      <c r="F614" s="255" t="s">
        <v>836</v>
      </c>
      <c r="G614" s="253"/>
      <c r="H614" s="256">
        <v>43.380000000000003</v>
      </c>
      <c r="I614" s="257"/>
      <c r="J614" s="253"/>
      <c r="K614" s="253"/>
      <c r="L614" s="258"/>
      <c r="M614" s="259"/>
      <c r="N614" s="260"/>
      <c r="O614" s="260"/>
      <c r="P614" s="260"/>
      <c r="Q614" s="260"/>
      <c r="R614" s="260"/>
      <c r="S614" s="260"/>
      <c r="T614" s="261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62" t="s">
        <v>174</v>
      </c>
      <c r="AU614" s="262" t="s">
        <v>83</v>
      </c>
      <c r="AV614" s="14" t="s">
        <v>83</v>
      </c>
      <c r="AW614" s="14" t="s">
        <v>30</v>
      </c>
      <c r="AX614" s="14" t="s">
        <v>73</v>
      </c>
      <c r="AY614" s="262" t="s">
        <v>165</v>
      </c>
    </row>
    <row r="615" s="15" customFormat="1">
      <c r="A615" s="15"/>
      <c r="B615" s="263"/>
      <c r="C615" s="264"/>
      <c r="D615" s="243" t="s">
        <v>174</v>
      </c>
      <c r="E615" s="265" t="s">
        <v>1</v>
      </c>
      <c r="F615" s="266" t="s">
        <v>180</v>
      </c>
      <c r="G615" s="264"/>
      <c r="H615" s="267">
        <v>245.06999999999999</v>
      </c>
      <c r="I615" s="268"/>
      <c r="J615" s="264"/>
      <c r="K615" s="264"/>
      <c r="L615" s="269"/>
      <c r="M615" s="270"/>
      <c r="N615" s="271"/>
      <c r="O615" s="271"/>
      <c r="P615" s="271"/>
      <c r="Q615" s="271"/>
      <c r="R615" s="271"/>
      <c r="S615" s="271"/>
      <c r="T615" s="272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T615" s="273" t="s">
        <v>174</v>
      </c>
      <c r="AU615" s="273" t="s">
        <v>83</v>
      </c>
      <c r="AV615" s="15" t="s">
        <v>172</v>
      </c>
      <c r="AW615" s="15" t="s">
        <v>30</v>
      </c>
      <c r="AX615" s="15" t="s">
        <v>81</v>
      </c>
      <c r="AY615" s="273" t="s">
        <v>165</v>
      </c>
    </row>
    <row r="616" s="2" customFormat="1" ht="16.5" customHeight="1">
      <c r="A616" s="39"/>
      <c r="B616" s="40"/>
      <c r="C616" s="228" t="s">
        <v>837</v>
      </c>
      <c r="D616" s="228" t="s">
        <v>167</v>
      </c>
      <c r="E616" s="229" t="s">
        <v>838</v>
      </c>
      <c r="F616" s="230" t="s">
        <v>839</v>
      </c>
      <c r="G616" s="231" t="s">
        <v>266</v>
      </c>
      <c r="H616" s="232">
        <v>6.5309999999999997</v>
      </c>
      <c r="I616" s="233"/>
      <c r="J616" s="234">
        <f>ROUND(I616*H616,2)</f>
        <v>0</v>
      </c>
      <c r="K616" s="230" t="s">
        <v>171</v>
      </c>
      <c r="L616" s="45"/>
      <c r="M616" s="235" t="s">
        <v>1</v>
      </c>
      <c r="N616" s="236" t="s">
        <v>38</v>
      </c>
      <c r="O616" s="92"/>
      <c r="P616" s="237">
        <f>O616*H616</f>
        <v>0</v>
      </c>
      <c r="Q616" s="237">
        <v>0.0073899999999999999</v>
      </c>
      <c r="R616" s="237">
        <f>Q616*H616</f>
        <v>0.048264089999999996</v>
      </c>
      <c r="S616" s="237">
        <v>0</v>
      </c>
      <c r="T616" s="238">
        <f>S616*H616</f>
        <v>0</v>
      </c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R616" s="239" t="s">
        <v>269</v>
      </c>
      <c r="AT616" s="239" t="s">
        <v>167</v>
      </c>
      <c r="AU616" s="239" t="s">
        <v>83</v>
      </c>
      <c r="AY616" s="18" t="s">
        <v>165</v>
      </c>
      <c r="BE616" s="240">
        <f>IF(N616="základní",J616,0)</f>
        <v>0</v>
      </c>
      <c r="BF616" s="240">
        <f>IF(N616="snížená",J616,0)</f>
        <v>0</v>
      </c>
      <c r="BG616" s="240">
        <f>IF(N616="zákl. přenesená",J616,0)</f>
        <v>0</v>
      </c>
      <c r="BH616" s="240">
        <f>IF(N616="sníž. přenesená",J616,0)</f>
        <v>0</v>
      </c>
      <c r="BI616" s="240">
        <f>IF(N616="nulová",J616,0)</f>
        <v>0</v>
      </c>
      <c r="BJ616" s="18" t="s">
        <v>81</v>
      </c>
      <c r="BK616" s="240">
        <f>ROUND(I616*H616,2)</f>
        <v>0</v>
      </c>
      <c r="BL616" s="18" t="s">
        <v>269</v>
      </c>
      <c r="BM616" s="239" t="s">
        <v>840</v>
      </c>
    </row>
    <row r="617" s="14" customFormat="1">
      <c r="A617" s="14"/>
      <c r="B617" s="252"/>
      <c r="C617" s="253"/>
      <c r="D617" s="243" t="s">
        <v>174</v>
      </c>
      <c r="E617" s="254" t="s">
        <v>1</v>
      </c>
      <c r="F617" s="255" t="s">
        <v>841</v>
      </c>
      <c r="G617" s="253"/>
      <c r="H617" s="256">
        <v>6.5309999999999997</v>
      </c>
      <c r="I617" s="257"/>
      <c r="J617" s="253"/>
      <c r="K617" s="253"/>
      <c r="L617" s="258"/>
      <c r="M617" s="259"/>
      <c r="N617" s="260"/>
      <c r="O617" s="260"/>
      <c r="P617" s="260"/>
      <c r="Q617" s="260"/>
      <c r="R617" s="260"/>
      <c r="S617" s="260"/>
      <c r="T617" s="261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62" t="s">
        <v>174</v>
      </c>
      <c r="AU617" s="262" t="s">
        <v>83</v>
      </c>
      <c r="AV617" s="14" t="s">
        <v>83</v>
      </c>
      <c r="AW617" s="14" t="s">
        <v>30</v>
      </c>
      <c r="AX617" s="14" t="s">
        <v>81</v>
      </c>
      <c r="AY617" s="262" t="s">
        <v>165</v>
      </c>
    </row>
    <row r="618" s="2" customFormat="1" ht="16.5" customHeight="1">
      <c r="A618" s="39"/>
      <c r="B618" s="40"/>
      <c r="C618" s="228" t="s">
        <v>842</v>
      </c>
      <c r="D618" s="228" t="s">
        <v>167</v>
      </c>
      <c r="E618" s="229" t="s">
        <v>843</v>
      </c>
      <c r="F618" s="230" t="s">
        <v>844</v>
      </c>
      <c r="G618" s="231" t="s">
        <v>200</v>
      </c>
      <c r="H618" s="232">
        <v>4.7480000000000002</v>
      </c>
      <c r="I618" s="233"/>
      <c r="J618" s="234">
        <f>ROUND(I618*H618,2)</f>
        <v>0</v>
      </c>
      <c r="K618" s="230" t="s">
        <v>171</v>
      </c>
      <c r="L618" s="45"/>
      <c r="M618" s="235" t="s">
        <v>1</v>
      </c>
      <c r="N618" s="236" t="s">
        <v>38</v>
      </c>
      <c r="O618" s="92"/>
      <c r="P618" s="237">
        <f>O618*H618</f>
        <v>0</v>
      </c>
      <c r="Q618" s="237">
        <v>0</v>
      </c>
      <c r="R618" s="237">
        <f>Q618*H618</f>
        <v>0</v>
      </c>
      <c r="S618" s="237">
        <v>0</v>
      </c>
      <c r="T618" s="238">
        <f>S618*H618</f>
        <v>0</v>
      </c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R618" s="239" t="s">
        <v>269</v>
      </c>
      <c r="AT618" s="239" t="s">
        <v>167</v>
      </c>
      <c r="AU618" s="239" t="s">
        <v>83</v>
      </c>
      <c r="AY618" s="18" t="s">
        <v>165</v>
      </c>
      <c r="BE618" s="240">
        <f>IF(N618="základní",J618,0)</f>
        <v>0</v>
      </c>
      <c r="BF618" s="240">
        <f>IF(N618="snížená",J618,0)</f>
        <v>0</v>
      </c>
      <c r="BG618" s="240">
        <f>IF(N618="zákl. přenesená",J618,0)</f>
        <v>0</v>
      </c>
      <c r="BH618" s="240">
        <f>IF(N618="sníž. přenesená",J618,0)</f>
        <v>0</v>
      </c>
      <c r="BI618" s="240">
        <f>IF(N618="nulová",J618,0)</f>
        <v>0</v>
      </c>
      <c r="BJ618" s="18" t="s">
        <v>81</v>
      </c>
      <c r="BK618" s="240">
        <f>ROUND(I618*H618,2)</f>
        <v>0</v>
      </c>
      <c r="BL618" s="18" t="s">
        <v>269</v>
      </c>
      <c r="BM618" s="239" t="s">
        <v>845</v>
      </c>
    </row>
    <row r="619" s="12" customFormat="1" ht="22.8" customHeight="1">
      <c r="A619" s="12"/>
      <c r="B619" s="212"/>
      <c r="C619" s="213"/>
      <c r="D619" s="214" t="s">
        <v>72</v>
      </c>
      <c r="E619" s="226" t="s">
        <v>846</v>
      </c>
      <c r="F619" s="226" t="s">
        <v>847</v>
      </c>
      <c r="G619" s="213"/>
      <c r="H619" s="213"/>
      <c r="I619" s="216"/>
      <c r="J619" s="227">
        <f>BK619</f>
        <v>0</v>
      </c>
      <c r="K619" s="213"/>
      <c r="L619" s="218"/>
      <c r="M619" s="219"/>
      <c r="N619" s="220"/>
      <c r="O619" s="220"/>
      <c r="P619" s="221">
        <f>SUM(P620:P625)</f>
        <v>0</v>
      </c>
      <c r="Q619" s="220"/>
      <c r="R619" s="221">
        <f>SUM(R620:R625)</f>
        <v>0</v>
      </c>
      <c r="S619" s="220"/>
      <c r="T619" s="222">
        <f>SUM(T620:T625)</f>
        <v>2.3625000000000003</v>
      </c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R619" s="223" t="s">
        <v>83</v>
      </c>
      <c r="AT619" s="224" t="s">
        <v>72</v>
      </c>
      <c r="AU619" s="224" t="s">
        <v>81</v>
      </c>
      <c r="AY619" s="223" t="s">
        <v>165</v>
      </c>
      <c r="BK619" s="225">
        <f>SUM(BK620:BK625)</f>
        <v>0</v>
      </c>
    </row>
    <row r="620" s="2" customFormat="1" ht="16.5" customHeight="1">
      <c r="A620" s="39"/>
      <c r="B620" s="40"/>
      <c r="C620" s="228" t="s">
        <v>848</v>
      </c>
      <c r="D620" s="228" t="s">
        <v>167</v>
      </c>
      <c r="E620" s="229" t="s">
        <v>849</v>
      </c>
      <c r="F620" s="230" t="s">
        <v>850</v>
      </c>
      <c r="G620" s="231" t="s">
        <v>266</v>
      </c>
      <c r="H620" s="232">
        <v>31.5</v>
      </c>
      <c r="I620" s="233"/>
      <c r="J620" s="234">
        <f>ROUND(I620*H620,2)</f>
        <v>0</v>
      </c>
      <c r="K620" s="230" t="s">
        <v>1</v>
      </c>
      <c r="L620" s="45"/>
      <c r="M620" s="235" t="s">
        <v>1</v>
      </c>
      <c r="N620" s="236" t="s">
        <v>38</v>
      </c>
      <c r="O620" s="92"/>
      <c r="P620" s="237">
        <f>O620*H620</f>
        <v>0</v>
      </c>
      <c r="Q620" s="237">
        <v>0</v>
      </c>
      <c r="R620" s="237">
        <f>Q620*H620</f>
        <v>0</v>
      </c>
      <c r="S620" s="237">
        <v>0.050000000000000003</v>
      </c>
      <c r="T620" s="238">
        <f>S620*H620</f>
        <v>1.5750000000000002</v>
      </c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R620" s="239" t="s">
        <v>269</v>
      </c>
      <c r="AT620" s="239" t="s">
        <v>167</v>
      </c>
      <c r="AU620" s="239" t="s">
        <v>83</v>
      </c>
      <c r="AY620" s="18" t="s">
        <v>165</v>
      </c>
      <c r="BE620" s="240">
        <f>IF(N620="základní",J620,0)</f>
        <v>0</v>
      </c>
      <c r="BF620" s="240">
        <f>IF(N620="snížená",J620,0)</f>
        <v>0</v>
      </c>
      <c r="BG620" s="240">
        <f>IF(N620="zákl. přenesená",J620,0)</f>
        <v>0</v>
      </c>
      <c r="BH620" s="240">
        <f>IF(N620="sníž. přenesená",J620,0)</f>
        <v>0</v>
      </c>
      <c r="BI620" s="240">
        <f>IF(N620="nulová",J620,0)</f>
        <v>0</v>
      </c>
      <c r="BJ620" s="18" t="s">
        <v>81</v>
      </c>
      <c r="BK620" s="240">
        <f>ROUND(I620*H620,2)</f>
        <v>0</v>
      </c>
      <c r="BL620" s="18" t="s">
        <v>269</v>
      </c>
      <c r="BM620" s="239" t="s">
        <v>851</v>
      </c>
    </row>
    <row r="621" s="14" customFormat="1">
      <c r="A621" s="14"/>
      <c r="B621" s="252"/>
      <c r="C621" s="253"/>
      <c r="D621" s="243" t="s">
        <v>174</v>
      </c>
      <c r="E621" s="254" t="s">
        <v>1</v>
      </c>
      <c r="F621" s="255" t="s">
        <v>852</v>
      </c>
      <c r="G621" s="253"/>
      <c r="H621" s="256">
        <v>31.5</v>
      </c>
      <c r="I621" s="257"/>
      <c r="J621" s="253"/>
      <c r="K621" s="253"/>
      <c r="L621" s="258"/>
      <c r="M621" s="259"/>
      <c r="N621" s="260"/>
      <c r="O621" s="260"/>
      <c r="P621" s="260"/>
      <c r="Q621" s="260"/>
      <c r="R621" s="260"/>
      <c r="S621" s="260"/>
      <c r="T621" s="261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62" t="s">
        <v>174</v>
      </c>
      <c r="AU621" s="262" t="s">
        <v>83</v>
      </c>
      <c r="AV621" s="14" t="s">
        <v>83</v>
      </c>
      <c r="AW621" s="14" t="s">
        <v>30</v>
      </c>
      <c r="AX621" s="14" t="s">
        <v>81</v>
      </c>
      <c r="AY621" s="262" t="s">
        <v>165</v>
      </c>
    </row>
    <row r="622" s="2" customFormat="1" ht="16.5" customHeight="1">
      <c r="A622" s="39"/>
      <c r="B622" s="40"/>
      <c r="C622" s="228" t="s">
        <v>853</v>
      </c>
      <c r="D622" s="228" t="s">
        <v>167</v>
      </c>
      <c r="E622" s="229" t="s">
        <v>854</v>
      </c>
      <c r="F622" s="230" t="s">
        <v>855</v>
      </c>
      <c r="G622" s="231" t="s">
        <v>266</v>
      </c>
      <c r="H622" s="232">
        <v>31.5</v>
      </c>
      <c r="I622" s="233"/>
      <c r="J622" s="234">
        <f>ROUND(I622*H622,2)</f>
        <v>0</v>
      </c>
      <c r="K622" s="230" t="s">
        <v>1</v>
      </c>
      <c r="L622" s="45"/>
      <c r="M622" s="235" t="s">
        <v>1</v>
      </c>
      <c r="N622" s="236" t="s">
        <v>38</v>
      </c>
      <c r="O622" s="92"/>
      <c r="P622" s="237">
        <f>O622*H622</f>
        <v>0</v>
      </c>
      <c r="Q622" s="237">
        <v>0</v>
      </c>
      <c r="R622" s="237">
        <f>Q622*H622</f>
        <v>0</v>
      </c>
      <c r="S622" s="237">
        <v>0.025000000000000001</v>
      </c>
      <c r="T622" s="238">
        <f>S622*H622</f>
        <v>0.78750000000000009</v>
      </c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R622" s="239" t="s">
        <v>269</v>
      </c>
      <c r="AT622" s="239" t="s">
        <v>167</v>
      </c>
      <c r="AU622" s="239" t="s">
        <v>83</v>
      </c>
      <c r="AY622" s="18" t="s">
        <v>165</v>
      </c>
      <c r="BE622" s="240">
        <f>IF(N622="základní",J622,0)</f>
        <v>0</v>
      </c>
      <c r="BF622" s="240">
        <f>IF(N622="snížená",J622,0)</f>
        <v>0</v>
      </c>
      <c r="BG622" s="240">
        <f>IF(N622="zákl. přenesená",J622,0)</f>
        <v>0</v>
      </c>
      <c r="BH622" s="240">
        <f>IF(N622="sníž. přenesená",J622,0)</f>
        <v>0</v>
      </c>
      <c r="BI622" s="240">
        <f>IF(N622="nulová",J622,0)</f>
        <v>0</v>
      </c>
      <c r="BJ622" s="18" t="s">
        <v>81</v>
      </c>
      <c r="BK622" s="240">
        <f>ROUND(I622*H622,2)</f>
        <v>0</v>
      </c>
      <c r="BL622" s="18" t="s">
        <v>269</v>
      </c>
      <c r="BM622" s="239" t="s">
        <v>856</v>
      </c>
    </row>
    <row r="623" s="14" customFormat="1">
      <c r="A623" s="14"/>
      <c r="B623" s="252"/>
      <c r="C623" s="253"/>
      <c r="D623" s="243" t="s">
        <v>174</v>
      </c>
      <c r="E623" s="254" t="s">
        <v>1</v>
      </c>
      <c r="F623" s="255" t="s">
        <v>852</v>
      </c>
      <c r="G623" s="253"/>
      <c r="H623" s="256">
        <v>31.5</v>
      </c>
      <c r="I623" s="257"/>
      <c r="J623" s="253"/>
      <c r="K623" s="253"/>
      <c r="L623" s="258"/>
      <c r="M623" s="259"/>
      <c r="N623" s="260"/>
      <c r="O623" s="260"/>
      <c r="P623" s="260"/>
      <c r="Q623" s="260"/>
      <c r="R623" s="260"/>
      <c r="S623" s="260"/>
      <c r="T623" s="261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62" t="s">
        <v>174</v>
      </c>
      <c r="AU623" s="262" t="s">
        <v>83</v>
      </c>
      <c r="AV623" s="14" t="s">
        <v>83</v>
      </c>
      <c r="AW623" s="14" t="s">
        <v>30</v>
      </c>
      <c r="AX623" s="14" t="s">
        <v>81</v>
      </c>
      <c r="AY623" s="262" t="s">
        <v>165</v>
      </c>
    </row>
    <row r="624" s="2" customFormat="1">
      <c r="A624" s="39"/>
      <c r="B624" s="40"/>
      <c r="C624" s="228" t="s">
        <v>857</v>
      </c>
      <c r="D624" s="228" t="s">
        <v>167</v>
      </c>
      <c r="E624" s="229" t="s">
        <v>858</v>
      </c>
      <c r="F624" s="230" t="s">
        <v>859</v>
      </c>
      <c r="G624" s="231" t="s">
        <v>482</v>
      </c>
      <c r="H624" s="232">
        <v>5</v>
      </c>
      <c r="I624" s="233"/>
      <c r="J624" s="234">
        <f>ROUND(I624*H624,2)</f>
        <v>0</v>
      </c>
      <c r="K624" s="230" t="s">
        <v>1</v>
      </c>
      <c r="L624" s="45"/>
      <c r="M624" s="235" t="s">
        <v>1</v>
      </c>
      <c r="N624" s="236" t="s">
        <v>38</v>
      </c>
      <c r="O624" s="92"/>
      <c r="P624" s="237">
        <f>O624*H624</f>
        <v>0</v>
      </c>
      <c r="Q624" s="237">
        <v>0</v>
      </c>
      <c r="R624" s="237">
        <f>Q624*H624</f>
        <v>0</v>
      </c>
      <c r="S624" s="237">
        <v>0</v>
      </c>
      <c r="T624" s="238">
        <f>S624*H624</f>
        <v>0</v>
      </c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R624" s="239" t="s">
        <v>269</v>
      </c>
      <c r="AT624" s="239" t="s">
        <v>167</v>
      </c>
      <c r="AU624" s="239" t="s">
        <v>83</v>
      </c>
      <c r="AY624" s="18" t="s">
        <v>165</v>
      </c>
      <c r="BE624" s="240">
        <f>IF(N624="základní",J624,0)</f>
        <v>0</v>
      </c>
      <c r="BF624" s="240">
        <f>IF(N624="snížená",J624,0)</f>
        <v>0</v>
      </c>
      <c r="BG624" s="240">
        <f>IF(N624="zákl. přenesená",J624,0)</f>
        <v>0</v>
      </c>
      <c r="BH624" s="240">
        <f>IF(N624="sníž. přenesená",J624,0)</f>
        <v>0</v>
      </c>
      <c r="BI624" s="240">
        <f>IF(N624="nulová",J624,0)</f>
        <v>0</v>
      </c>
      <c r="BJ624" s="18" t="s">
        <v>81</v>
      </c>
      <c r="BK624" s="240">
        <f>ROUND(I624*H624,2)</f>
        <v>0</v>
      </c>
      <c r="BL624" s="18" t="s">
        <v>269</v>
      </c>
      <c r="BM624" s="239" t="s">
        <v>860</v>
      </c>
    </row>
    <row r="625" s="14" customFormat="1">
      <c r="A625" s="14"/>
      <c r="B625" s="252"/>
      <c r="C625" s="253"/>
      <c r="D625" s="243" t="s">
        <v>174</v>
      </c>
      <c r="E625" s="254" t="s">
        <v>1</v>
      </c>
      <c r="F625" s="255" t="s">
        <v>192</v>
      </c>
      <c r="G625" s="253"/>
      <c r="H625" s="256">
        <v>5</v>
      </c>
      <c r="I625" s="257"/>
      <c r="J625" s="253"/>
      <c r="K625" s="253"/>
      <c r="L625" s="258"/>
      <c r="M625" s="259"/>
      <c r="N625" s="260"/>
      <c r="O625" s="260"/>
      <c r="P625" s="260"/>
      <c r="Q625" s="260"/>
      <c r="R625" s="260"/>
      <c r="S625" s="260"/>
      <c r="T625" s="261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62" t="s">
        <v>174</v>
      </c>
      <c r="AU625" s="262" t="s">
        <v>83</v>
      </c>
      <c r="AV625" s="14" t="s">
        <v>83</v>
      </c>
      <c r="AW625" s="14" t="s">
        <v>30</v>
      </c>
      <c r="AX625" s="14" t="s">
        <v>81</v>
      </c>
      <c r="AY625" s="262" t="s">
        <v>165</v>
      </c>
    </row>
    <row r="626" s="12" customFormat="1" ht="22.8" customHeight="1">
      <c r="A626" s="12"/>
      <c r="B626" s="212"/>
      <c r="C626" s="213"/>
      <c r="D626" s="214" t="s">
        <v>72</v>
      </c>
      <c r="E626" s="226" t="s">
        <v>861</v>
      </c>
      <c r="F626" s="226" t="s">
        <v>862</v>
      </c>
      <c r="G626" s="213"/>
      <c r="H626" s="213"/>
      <c r="I626" s="216"/>
      <c r="J626" s="227">
        <f>BK626</f>
        <v>0</v>
      </c>
      <c r="K626" s="213"/>
      <c r="L626" s="218"/>
      <c r="M626" s="219"/>
      <c r="N626" s="220"/>
      <c r="O626" s="220"/>
      <c r="P626" s="221">
        <f>SUM(P627:P639)</f>
        <v>0</v>
      </c>
      <c r="Q626" s="220"/>
      <c r="R626" s="221">
        <f>SUM(R627:R639)</f>
        <v>0.83871499999999999</v>
      </c>
      <c r="S626" s="220"/>
      <c r="T626" s="222">
        <f>SUM(T627:T639)</f>
        <v>0</v>
      </c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R626" s="223" t="s">
        <v>83</v>
      </c>
      <c r="AT626" s="224" t="s">
        <v>72</v>
      </c>
      <c r="AU626" s="224" t="s">
        <v>81</v>
      </c>
      <c r="AY626" s="223" t="s">
        <v>165</v>
      </c>
      <c r="BK626" s="225">
        <f>SUM(BK627:BK639)</f>
        <v>0</v>
      </c>
    </row>
    <row r="627" s="2" customFormat="1" ht="16.5" customHeight="1">
      <c r="A627" s="39"/>
      <c r="B627" s="40"/>
      <c r="C627" s="228" t="s">
        <v>863</v>
      </c>
      <c r="D627" s="228" t="s">
        <v>167</v>
      </c>
      <c r="E627" s="229" t="s">
        <v>864</v>
      </c>
      <c r="F627" s="230" t="s">
        <v>865</v>
      </c>
      <c r="G627" s="231" t="s">
        <v>266</v>
      </c>
      <c r="H627" s="232">
        <v>26.23</v>
      </c>
      <c r="I627" s="233"/>
      <c r="J627" s="234">
        <f>ROUND(I627*H627,2)</f>
        <v>0</v>
      </c>
      <c r="K627" s="230" t="s">
        <v>171</v>
      </c>
      <c r="L627" s="45"/>
      <c r="M627" s="235" t="s">
        <v>1</v>
      </c>
      <c r="N627" s="236" t="s">
        <v>38</v>
      </c>
      <c r="O627" s="92"/>
      <c r="P627" s="237">
        <f>O627*H627</f>
        <v>0</v>
      </c>
      <c r="Q627" s="237">
        <v>0.00545</v>
      </c>
      <c r="R627" s="237">
        <f>Q627*H627</f>
        <v>0.14295350000000001</v>
      </c>
      <c r="S627" s="237">
        <v>0</v>
      </c>
      <c r="T627" s="238">
        <f>S627*H627</f>
        <v>0</v>
      </c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R627" s="239" t="s">
        <v>269</v>
      </c>
      <c r="AT627" s="239" t="s">
        <v>167</v>
      </c>
      <c r="AU627" s="239" t="s">
        <v>83</v>
      </c>
      <c r="AY627" s="18" t="s">
        <v>165</v>
      </c>
      <c r="BE627" s="240">
        <f>IF(N627="základní",J627,0)</f>
        <v>0</v>
      </c>
      <c r="BF627" s="240">
        <f>IF(N627="snížená",J627,0)</f>
        <v>0</v>
      </c>
      <c r="BG627" s="240">
        <f>IF(N627="zákl. přenesená",J627,0)</f>
        <v>0</v>
      </c>
      <c r="BH627" s="240">
        <f>IF(N627="sníž. přenesená",J627,0)</f>
        <v>0</v>
      </c>
      <c r="BI627" s="240">
        <f>IF(N627="nulová",J627,0)</f>
        <v>0</v>
      </c>
      <c r="BJ627" s="18" t="s">
        <v>81</v>
      </c>
      <c r="BK627" s="240">
        <f>ROUND(I627*H627,2)</f>
        <v>0</v>
      </c>
      <c r="BL627" s="18" t="s">
        <v>269</v>
      </c>
      <c r="BM627" s="239" t="s">
        <v>866</v>
      </c>
    </row>
    <row r="628" s="13" customFormat="1">
      <c r="A628" s="13"/>
      <c r="B628" s="241"/>
      <c r="C628" s="242"/>
      <c r="D628" s="243" t="s">
        <v>174</v>
      </c>
      <c r="E628" s="244" t="s">
        <v>1</v>
      </c>
      <c r="F628" s="245" t="s">
        <v>867</v>
      </c>
      <c r="G628" s="242"/>
      <c r="H628" s="244" t="s">
        <v>1</v>
      </c>
      <c r="I628" s="246"/>
      <c r="J628" s="242"/>
      <c r="K628" s="242"/>
      <c r="L628" s="247"/>
      <c r="M628" s="248"/>
      <c r="N628" s="249"/>
      <c r="O628" s="249"/>
      <c r="P628" s="249"/>
      <c r="Q628" s="249"/>
      <c r="R628" s="249"/>
      <c r="S628" s="249"/>
      <c r="T628" s="250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51" t="s">
        <v>174</v>
      </c>
      <c r="AU628" s="251" t="s">
        <v>83</v>
      </c>
      <c r="AV628" s="13" t="s">
        <v>81</v>
      </c>
      <c r="AW628" s="13" t="s">
        <v>30</v>
      </c>
      <c r="AX628" s="13" t="s">
        <v>73</v>
      </c>
      <c r="AY628" s="251" t="s">
        <v>165</v>
      </c>
    </row>
    <row r="629" s="14" customFormat="1">
      <c r="A629" s="14"/>
      <c r="B629" s="252"/>
      <c r="C629" s="253"/>
      <c r="D629" s="243" t="s">
        <v>174</v>
      </c>
      <c r="E629" s="254" t="s">
        <v>1</v>
      </c>
      <c r="F629" s="255" t="s">
        <v>868</v>
      </c>
      <c r="G629" s="253"/>
      <c r="H629" s="256">
        <v>26.23</v>
      </c>
      <c r="I629" s="257"/>
      <c r="J629" s="253"/>
      <c r="K629" s="253"/>
      <c r="L629" s="258"/>
      <c r="M629" s="259"/>
      <c r="N629" s="260"/>
      <c r="O629" s="260"/>
      <c r="P629" s="260"/>
      <c r="Q629" s="260"/>
      <c r="R629" s="260"/>
      <c r="S629" s="260"/>
      <c r="T629" s="261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62" t="s">
        <v>174</v>
      </c>
      <c r="AU629" s="262" t="s">
        <v>83</v>
      </c>
      <c r="AV629" s="14" t="s">
        <v>83</v>
      </c>
      <c r="AW629" s="14" t="s">
        <v>30</v>
      </c>
      <c r="AX629" s="14" t="s">
        <v>73</v>
      </c>
      <c r="AY629" s="262" t="s">
        <v>165</v>
      </c>
    </row>
    <row r="630" s="16" customFormat="1">
      <c r="A630" s="16"/>
      <c r="B630" s="284"/>
      <c r="C630" s="285"/>
      <c r="D630" s="243" t="s">
        <v>174</v>
      </c>
      <c r="E630" s="286" t="s">
        <v>113</v>
      </c>
      <c r="F630" s="287" t="s">
        <v>457</v>
      </c>
      <c r="G630" s="285"/>
      <c r="H630" s="288">
        <v>26.23</v>
      </c>
      <c r="I630" s="289"/>
      <c r="J630" s="285"/>
      <c r="K630" s="285"/>
      <c r="L630" s="290"/>
      <c r="M630" s="291"/>
      <c r="N630" s="292"/>
      <c r="O630" s="292"/>
      <c r="P630" s="292"/>
      <c r="Q630" s="292"/>
      <c r="R630" s="292"/>
      <c r="S630" s="292"/>
      <c r="T630" s="293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T630" s="294" t="s">
        <v>174</v>
      </c>
      <c r="AU630" s="294" t="s">
        <v>83</v>
      </c>
      <c r="AV630" s="16" t="s">
        <v>184</v>
      </c>
      <c r="AW630" s="16" t="s">
        <v>30</v>
      </c>
      <c r="AX630" s="16" t="s">
        <v>73</v>
      </c>
      <c r="AY630" s="294" t="s">
        <v>165</v>
      </c>
    </row>
    <row r="631" s="15" customFormat="1">
      <c r="A631" s="15"/>
      <c r="B631" s="263"/>
      <c r="C631" s="264"/>
      <c r="D631" s="243" t="s">
        <v>174</v>
      </c>
      <c r="E631" s="265" t="s">
        <v>1</v>
      </c>
      <c r="F631" s="266" t="s">
        <v>180</v>
      </c>
      <c r="G631" s="264"/>
      <c r="H631" s="267">
        <v>26.23</v>
      </c>
      <c r="I631" s="268"/>
      <c r="J631" s="264"/>
      <c r="K631" s="264"/>
      <c r="L631" s="269"/>
      <c r="M631" s="270"/>
      <c r="N631" s="271"/>
      <c r="O631" s="271"/>
      <c r="P631" s="271"/>
      <c r="Q631" s="271"/>
      <c r="R631" s="271"/>
      <c r="S631" s="271"/>
      <c r="T631" s="272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T631" s="273" t="s">
        <v>174</v>
      </c>
      <c r="AU631" s="273" t="s">
        <v>83</v>
      </c>
      <c r="AV631" s="15" t="s">
        <v>172</v>
      </c>
      <c r="AW631" s="15" t="s">
        <v>30</v>
      </c>
      <c r="AX631" s="15" t="s">
        <v>81</v>
      </c>
      <c r="AY631" s="273" t="s">
        <v>165</v>
      </c>
    </row>
    <row r="632" s="2" customFormat="1" ht="16.5" customHeight="1">
      <c r="A632" s="39"/>
      <c r="B632" s="40"/>
      <c r="C632" s="274" t="s">
        <v>869</v>
      </c>
      <c r="D632" s="274" t="s">
        <v>248</v>
      </c>
      <c r="E632" s="275" t="s">
        <v>870</v>
      </c>
      <c r="F632" s="276" t="s">
        <v>871</v>
      </c>
      <c r="G632" s="277" t="s">
        <v>266</v>
      </c>
      <c r="H632" s="278">
        <v>30.164999999999999</v>
      </c>
      <c r="I632" s="279"/>
      <c r="J632" s="280">
        <f>ROUND(I632*H632,2)</f>
        <v>0</v>
      </c>
      <c r="K632" s="276" t="s">
        <v>171</v>
      </c>
      <c r="L632" s="281"/>
      <c r="M632" s="282" t="s">
        <v>1</v>
      </c>
      <c r="N632" s="283" t="s">
        <v>38</v>
      </c>
      <c r="O632" s="92"/>
      <c r="P632" s="237">
        <f>O632*H632</f>
        <v>0</v>
      </c>
      <c r="Q632" s="237">
        <v>0.021499999999999998</v>
      </c>
      <c r="R632" s="237">
        <f>Q632*H632</f>
        <v>0.64854749999999994</v>
      </c>
      <c r="S632" s="237">
        <v>0</v>
      </c>
      <c r="T632" s="238">
        <f>S632*H632</f>
        <v>0</v>
      </c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R632" s="239" t="s">
        <v>365</v>
      </c>
      <c r="AT632" s="239" t="s">
        <v>248</v>
      </c>
      <c r="AU632" s="239" t="s">
        <v>83</v>
      </c>
      <c r="AY632" s="18" t="s">
        <v>165</v>
      </c>
      <c r="BE632" s="240">
        <f>IF(N632="základní",J632,0)</f>
        <v>0</v>
      </c>
      <c r="BF632" s="240">
        <f>IF(N632="snížená",J632,0)</f>
        <v>0</v>
      </c>
      <c r="BG632" s="240">
        <f>IF(N632="zákl. přenesená",J632,0)</f>
        <v>0</v>
      </c>
      <c r="BH632" s="240">
        <f>IF(N632="sníž. přenesená",J632,0)</f>
        <v>0</v>
      </c>
      <c r="BI632" s="240">
        <f>IF(N632="nulová",J632,0)</f>
        <v>0</v>
      </c>
      <c r="BJ632" s="18" t="s">
        <v>81</v>
      </c>
      <c r="BK632" s="240">
        <f>ROUND(I632*H632,2)</f>
        <v>0</v>
      </c>
      <c r="BL632" s="18" t="s">
        <v>269</v>
      </c>
      <c r="BM632" s="239" t="s">
        <v>872</v>
      </c>
    </row>
    <row r="633" s="14" customFormat="1">
      <c r="A633" s="14"/>
      <c r="B633" s="252"/>
      <c r="C633" s="253"/>
      <c r="D633" s="243" t="s">
        <v>174</v>
      </c>
      <c r="E633" s="254" t="s">
        <v>1</v>
      </c>
      <c r="F633" s="255" t="s">
        <v>873</v>
      </c>
      <c r="G633" s="253"/>
      <c r="H633" s="256">
        <v>30.164999999999999</v>
      </c>
      <c r="I633" s="257"/>
      <c r="J633" s="253"/>
      <c r="K633" s="253"/>
      <c r="L633" s="258"/>
      <c r="M633" s="259"/>
      <c r="N633" s="260"/>
      <c r="O633" s="260"/>
      <c r="P633" s="260"/>
      <c r="Q633" s="260"/>
      <c r="R633" s="260"/>
      <c r="S633" s="260"/>
      <c r="T633" s="261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62" t="s">
        <v>174</v>
      </c>
      <c r="AU633" s="262" t="s">
        <v>83</v>
      </c>
      <c r="AV633" s="14" t="s">
        <v>83</v>
      </c>
      <c r="AW633" s="14" t="s">
        <v>30</v>
      </c>
      <c r="AX633" s="14" t="s">
        <v>81</v>
      </c>
      <c r="AY633" s="262" t="s">
        <v>165</v>
      </c>
    </row>
    <row r="634" s="2" customFormat="1" ht="16.5" customHeight="1">
      <c r="A634" s="39"/>
      <c r="B634" s="40"/>
      <c r="C634" s="228" t="s">
        <v>874</v>
      </c>
      <c r="D634" s="228" t="s">
        <v>167</v>
      </c>
      <c r="E634" s="229" t="s">
        <v>875</v>
      </c>
      <c r="F634" s="230" t="s">
        <v>876</v>
      </c>
      <c r="G634" s="231" t="s">
        <v>266</v>
      </c>
      <c r="H634" s="232">
        <v>31.475999999999999</v>
      </c>
      <c r="I634" s="233"/>
      <c r="J634" s="234">
        <f>ROUND(I634*H634,2)</f>
        <v>0</v>
      </c>
      <c r="K634" s="230" t="s">
        <v>171</v>
      </c>
      <c r="L634" s="45"/>
      <c r="M634" s="235" t="s">
        <v>1</v>
      </c>
      <c r="N634" s="236" t="s">
        <v>38</v>
      </c>
      <c r="O634" s="92"/>
      <c r="P634" s="237">
        <f>O634*H634</f>
        <v>0</v>
      </c>
      <c r="Q634" s="237">
        <v>0.0015</v>
      </c>
      <c r="R634" s="237">
        <f>Q634*H634</f>
        <v>0.047213999999999999</v>
      </c>
      <c r="S634" s="237">
        <v>0</v>
      </c>
      <c r="T634" s="238">
        <f>S634*H634</f>
        <v>0</v>
      </c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R634" s="239" t="s">
        <v>269</v>
      </c>
      <c r="AT634" s="239" t="s">
        <v>167</v>
      </c>
      <c r="AU634" s="239" t="s">
        <v>83</v>
      </c>
      <c r="AY634" s="18" t="s">
        <v>165</v>
      </c>
      <c r="BE634" s="240">
        <f>IF(N634="základní",J634,0)</f>
        <v>0</v>
      </c>
      <c r="BF634" s="240">
        <f>IF(N634="snížená",J634,0)</f>
        <v>0</v>
      </c>
      <c r="BG634" s="240">
        <f>IF(N634="zákl. přenesená",J634,0)</f>
        <v>0</v>
      </c>
      <c r="BH634" s="240">
        <f>IF(N634="sníž. přenesená",J634,0)</f>
        <v>0</v>
      </c>
      <c r="BI634" s="240">
        <f>IF(N634="nulová",J634,0)</f>
        <v>0</v>
      </c>
      <c r="BJ634" s="18" t="s">
        <v>81</v>
      </c>
      <c r="BK634" s="240">
        <f>ROUND(I634*H634,2)</f>
        <v>0</v>
      </c>
      <c r="BL634" s="18" t="s">
        <v>269</v>
      </c>
      <c r="BM634" s="239" t="s">
        <v>877</v>
      </c>
    </row>
    <row r="635" s="14" customFormat="1">
      <c r="A635" s="14"/>
      <c r="B635" s="252"/>
      <c r="C635" s="253"/>
      <c r="D635" s="243" t="s">
        <v>174</v>
      </c>
      <c r="E635" s="254" t="s">
        <v>1</v>
      </c>
      <c r="F635" s="255" t="s">
        <v>113</v>
      </c>
      <c r="G635" s="253"/>
      <c r="H635" s="256">
        <v>26.23</v>
      </c>
      <c r="I635" s="257"/>
      <c r="J635" s="253"/>
      <c r="K635" s="253"/>
      <c r="L635" s="258"/>
      <c r="M635" s="259"/>
      <c r="N635" s="260"/>
      <c r="O635" s="260"/>
      <c r="P635" s="260"/>
      <c r="Q635" s="260"/>
      <c r="R635" s="260"/>
      <c r="S635" s="260"/>
      <c r="T635" s="261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62" t="s">
        <v>174</v>
      </c>
      <c r="AU635" s="262" t="s">
        <v>83</v>
      </c>
      <c r="AV635" s="14" t="s">
        <v>83</v>
      </c>
      <c r="AW635" s="14" t="s">
        <v>30</v>
      </c>
      <c r="AX635" s="14" t="s">
        <v>73</v>
      </c>
      <c r="AY635" s="262" t="s">
        <v>165</v>
      </c>
    </row>
    <row r="636" s="13" customFormat="1">
      <c r="A636" s="13"/>
      <c r="B636" s="241"/>
      <c r="C636" s="242"/>
      <c r="D636" s="243" t="s">
        <v>174</v>
      </c>
      <c r="E636" s="244" t="s">
        <v>1</v>
      </c>
      <c r="F636" s="245" t="s">
        <v>878</v>
      </c>
      <c r="G636" s="242"/>
      <c r="H636" s="244" t="s">
        <v>1</v>
      </c>
      <c r="I636" s="246"/>
      <c r="J636" s="242"/>
      <c r="K636" s="242"/>
      <c r="L636" s="247"/>
      <c r="M636" s="248"/>
      <c r="N636" s="249"/>
      <c r="O636" s="249"/>
      <c r="P636" s="249"/>
      <c r="Q636" s="249"/>
      <c r="R636" s="249"/>
      <c r="S636" s="249"/>
      <c r="T636" s="250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51" t="s">
        <v>174</v>
      </c>
      <c r="AU636" s="251" t="s">
        <v>83</v>
      </c>
      <c r="AV636" s="13" t="s">
        <v>81</v>
      </c>
      <c r="AW636" s="13" t="s">
        <v>30</v>
      </c>
      <c r="AX636" s="13" t="s">
        <v>73</v>
      </c>
      <c r="AY636" s="251" t="s">
        <v>165</v>
      </c>
    </row>
    <row r="637" s="14" customFormat="1">
      <c r="A637" s="14"/>
      <c r="B637" s="252"/>
      <c r="C637" s="253"/>
      <c r="D637" s="243" t="s">
        <v>174</v>
      </c>
      <c r="E637" s="254" t="s">
        <v>1</v>
      </c>
      <c r="F637" s="255" t="s">
        <v>879</v>
      </c>
      <c r="G637" s="253"/>
      <c r="H637" s="256">
        <v>5.2460000000000004</v>
      </c>
      <c r="I637" s="257"/>
      <c r="J637" s="253"/>
      <c r="K637" s="253"/>
      <c r="L637" s="258"/>
      <c r="M637" s="259"/>
      <c r="N637" s="260"/>
      <c r="O637" s="260"/>
      <c r="P637" s="260"/>
      <c r="Q637" s="260"/>
      <c r="R637" s="260"/>
      <c r="S637" s="260"/>
      <c r="T637" s="261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62" t="s">
        <v>174</v>
      </c>
      <c r="AU637" s="262" t="s">
        <v>83</v>
      </c>
      <c r="AV637" s="14" t="s">
        <v>83</v>
      </c>
      <c r="AW637" s="14" t="s">
        <v>30</v>
      </c>
      <c r="AX637" s="14" t="s">
        <v>73</v>
      </c>
      <c r="AY637" s="262" t="s">
        <v>165</v>
      </c>
    </row>
    <row r="638" s="15" customFormat="1">
      <c r="A638" s="15"/>
      <c r="B638" s="263"/>
      <c r="C638" s="264"/>
      <c r="D638" s="243" t="s">
        <v>174</v>
      </c>
      <c r="E638" s="265" t="s">
        <v>1</v>
      </c>
      <c r="F638" s="266" t="s">
        <v>180</v>
      </c>
      <c r="G638" s="264"/>
      <c r="H638" s="267">
        <v>31.475999999999999</v>
      </c>
      <c r="I638" s="268"/>
      <c r="J638" s="264"/>
      <c r="K638" s="264"/>
      <c r="L638" s="269"/>
      <c r="M638" s="270"/>
      <c r="N638" s="271"/>
      <c r="O638" s="271"/>
      <c r="P638" s="271"/>
      <c r="Q638" s="271"/>
      <c r="R638" s="271"/>
      <c r="S638" s="271"/>
      <c r="T638" s="272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T638" s="273" t="s">
        <v>174</v>
      </c>
      <c r="AU638" s="273" t="s">
        <v>83</v>
      </c>
      <c r="AV638" s="15" t="s">
        <v>172</v>
      </c>
      <c r="AW638" s="15" t="s">
        <v>30</v>
      </c>
      <c r="AX638" s="15" t="s">
        <v>81</v>
      </c>
      <c r="AY638" s="273" t="s">
        <v>165</v>
      </c>
    </row>
    <row r="639" s="2" customFormat="1" ht="16.5" customHeight="1">
      <c r="A639" s="39"/>
      <c r="B639" s="40"/>
      <c r="C639" s="228" t="s">
        <v>880</v>
      </c>
      <c r="D639" s="228" t="s">
        <v>167</v>
      </c>
      <c r="E639" s="229" t="s">
        <v>881</v>
      </c>
      <c r="F639" s="230" t="s">
        <v>882</v>
      </c>
      <c r="G639" s="231" t="s">
        <v>200</v>
      </c>
      <c r="H639" s="232">
        <v>0.83899999999999997</v>
      </c>
      <c r="I639" s="233"/>
      <c r="J639" s="234">
        <f>ROUND(I639*H639,2)</f>
        <v>0</v>
      </c>
      <c r="K639" s="230" t="s">
        <v>171</v>
      </c>
      <c r="L639" s="45"/>
      <c r="M639" s="235" t="s">
        <v>1</v>
      </c>
      <c r="N639" s="236" t="s">
        <v>38</v>
      </c>
      <c r="O639" s="92"/>
      <c r="P639" s="237">
        <f>O639*H639</f>
        <v>0</v>
      </c>
      <c r="Q639" s="237">
        <v>0</v>
      </c>
      <c r="R639" s="237">
        <f>Q639*H639</f>
        <v>0</v>
      </c>
      <c r="S639" s="237">
        <v>0</v>
      </c>
      <c r="T639" s="238">
        <f>S639*H639</f>
        <v>0</v>
      </c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R639" s="239" t="s">
        <v>269</v>
      </c>
      <c r="AT639" s="239" t="s">
        <v>167</v>
      </c>
      <c r="AU639" s="239" t="s">
        <v>83</v>
      </c>
      <c r="AY639" s="18" t="s">
        <v>165</v>
      </c>
      <c r="BE639" s="240">
        <f>IF(N639="základní",J639,0)</f>
        <v>0</v>
      </c>
      <c r="BF639" s="240">
        <f>IF(N639="snížená",J639,0)</f>
        <v>0</v>
      </c>
      <c r="BG639" s="240">
        <f>IF(N639="zákl. přenesená",J639,0)</f>
        <v>0</v>
      </c>
      <c r="BH639" s="240">
        <f>IF(N639="sníž. přenesená",J639,0)</f>
        <v>0</v>
      </c>
      <c r="BI639" s="240">
        <f>IF(N639="nulová",J639,0)</f>
        <v>0</v>
      </c>
      <c r="BJ639" s="18" t="s">
        <v>81</v>
      </c>
      <c r="BK639" s="240">
        <f>ROUND(I639*H639,2)</f>
        <v>0</v>
      </c>
      <c r="BL639" s="18" t="s">
        <v>269</v>
      </c>
      <c r="BM639" s="239" t="s">
        <v>883</v>
      </c>
    </row>
    <row r="640" s="12" customFormat="1" ht="22.8" customHeight="1">
      <c r="A640" s="12"/>
      <c r="B640" s="212"/>
      <c r="C640" s="213"/>
      <c r="D640" s="214" t="s">
        <v>72</v>
      </c>
      <c r="E640" s="226" t="s">
        <v>884</v>
      </c>
      <c r="F640" s="226" t="s">
        <v>885</v>
      </c>
      <c r="G640" s="213"/>
      <c r="H640" s="213"/>
      <c r="I640" s="216"/>
      <c r="J640" s="227">
        <f>BK640</f>
        <v>0</v>
      </c>
      <c r="K640" s="213"/>
      <c r="L640" s="218"/>
      <c r="M640" s="219"/>
      <c r="N640" s="220"/>
      <c r="O640" s="220"/>
      <c r="P640" s="221">
        <f>SUM(P641:P649)</f>
        <v>0</v>
      </c>
      <c r="Q640" s="220"/>
      <c r="R640" s="221">
        <f>SUM(R641:R649)</f>
        <v>0</v>
      </c>
      <c r="S640" s="220"/>
      <c r="T640" s="222">
        <f>SUM(T641:T649)</f>
        <v>0.48749499999999996</v>
      </c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R640" s="223" t="s">
        <v>83</v>
      </c>
      <c r="AT640" s="224" t="s">
        <v>72</v>
      </c>
      <c r="AU640" s="224" t="s">
        <v>81</v>
      </c>
      <c r="AY640" s="223" t="s">
        <v>165</v>
      </c>
      <c r="BK640" s="225">
        <f>SUM(BK641:BK649)</f>
        <v>0</v>
      </c>
    </row>
    <row r="641" s="2" customFormat="1" ht="16.5" customHeight="1">
      <c r="A641" s="39"/>
      <c r="B641" s="40"/>
      <c r="C641" s="228" t="s">
        <v>886</v>
      </c>
      <c r="D641" s="228" t="s">
        <v>167</v>
      </c>
      <c r="E641" s="229" t="s">
        <v>887</v>
      </c>
      <c r="F641" s="230" t="s">
        <v>888</v>
      </c>
      <c r="G641" s="231" t="s">
        <v>381</v>
      </c>
      <c r="H641" s="232">
        <v>99.495000000000005</v>
      </c>
      <c r="I641" s="233"/>
      <c r="J641" s="234">
        <f>ROUND(I641*H641,2)</f>
        <v>0</v>
      </c>
      <c r="K641" s="230" t="s">
        <v>171</v>
      </c>
      <c r="L641" s="45"/>
      <c r="M641" s="235" t="s">
        <v>1</v>
      </c>
      <c r="N641" s="236" t="s">
        <v>38</v>
      </c>
      <c r="O641" s="92"/>
      <c r="P641" s="237">
        <f>O641*H641</f>
        <v>0</v>
      </c>
      <c r="Q641" s="237">
        <v>0</v>
      </c>
      <c r="R641" s="237">
        <f>Q641*H641</f>
        <v>0</v>
      </c>
      <c r="S641" s="237">
        <v>0.001</v>
      </c>
      <c r="T641" s="238">
        <f>S641*H641</f>
        <v>0.099495</v>
      </c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R641" s="239" t="s">
        <v>269</v>
      </c>
      <c r="AT641" s="239" t="s">
        <v>167</v>
      </c>
      <c r="AU641" s="239" t="s">
        <v>83</v>
      </c>
      <c r="AY641" s="18" t="s">
        <v>165</v>
      </c>
      <c r="BE641" s="240">
        <f>IF(N641="základní",J641,0)</f>
        <v>0</v>
      </c>
      <c r="BF641" s="240">
        <f>IF(N641="snížená",J641,0)</f>
        <v>0</v>
      </c>
      <c r="BG641" s="240">
        <f>IF(N641="zákl. přenesená",J641,0)</f>
        <v>0</v>
      </c>
      <c r="BH641" s="240">
        <f>IF(N641="sníž. přenesená",J641,0)</f>
        <v>0</v>
      </c>
      <c r="BI641" s="240">
        <f>IF(N641="nulová",J641,0)</f>
        <v>0</v>
      </c>
      <c r="BJ641" s="18" t="s">
        <v>81</v>
      </c>
      <c r="BK641" s="240">
        <f>ROUND(I641*H641,2)</f>
        <v>0</v>
      </c>
      <c r="BL641" s="18" t="s">
        <v>269</v>
      </c>
      <c r="BM641" s="239" t="s">
        <v>889</v>
      </c>
    </row>
    <row r="642" s="13" customFormat="1">
      <c r="A642" s="13"/>
      <c r="B642" s="241"/>
      <c r="C642" s="242"/>
      <c r="D642" s="243" t="s">
        <v>174</v>
      </c>
      <c r="E642" s="244" t="s">
        <v>1</v>
      </c>
      <c r="F642" s="245" t="s">
        <v>890</v>
      </c>
      <c r="G642" s="242"/>
      <c r="H642" s="244" t="s">
        <v>1</v>
      </c>
      <c r="I642" s="246"/>
      <c r="J642" s="242"/>
      <c r="K642" s="242"/>
      <c r="L642" s="247"/>
      <c r="M642" s="248"/>
      <c r="N642" s="249"/>
      <c r="O642" s="249"/>
      <c r="P642" s="249"/>
      <c r="Q642" s="249"/>
      <c r="R642" s="249"/>
      <c r="S642" s="249"/>
      <c r="T642" s="250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51" t="s">
        <v>174</v>
      </c>
      <c r="AU642" s="251" t="s">
        <v>83</v>
      </c>
      <c r="AV642" s="13" t="s">
        <v>81</v>
      </c>
      <c r="AW642" s="13" t="s">
        <v>30</v>
      </c>
      <c r="AX642" s="13" t="s">
        <v>73</v>
      </c>
      <c r="AY642" s="251" t="s">
        <v>165</v>
      </c>
    </row>
    <row r="643" s="14" customFormat="1">
      <c r="A643" s="14"/>
      <c r="B643" s="252"/>
      <c r="C643" s="253"/>
      <c r="D643" s="243" t="s">
        <v>174</v>
      </c>
      <c r="E643" s="254" t="s">
        <v>1</v>
      </c>
      <c r="F643" s="255" t="s">
        <v>891</v>
      </c>
      <c r="G643" s="253"/>
      <c r="H643" s="256">
        <v>99.495000000000005</v>
      </c>
      <c r="I643" s="257"/>
      <c r="J643" s="253"/>
      <c r="K643" s="253"/>
      <c r="L643" s="258"/>
      <c r="M643" s="259"/>
      <c r="N643" s="260"/>
      <c r="O643" s="260"/>
      <c r="P643" s="260"/>
      <c r="Q643" s="260"/>
      <c r="R643" s="260"/>
      <c r="S643" s="260"/>
      <c r="T643" s="261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62" t="s">
        <v>174</v>
      </c>
      <c r="AU643" s="262" t="s">
        <v>83</v>
      </c>
      <c r="AV643" s="14" t="s">
        <v>83</v>
      </c>
      <c r="AW643" s="14" t="s">
        <v>30</v>
      </c>
      <c r="AX643" s="14" t="s">
        <v>73</v>
      </c>
      <c r="AY643" s="262" t="s">
        <v>165</v>
      </c>
    </row>
    <row r="644" s="15" customFormat="1">
      <c r="A644" s="15"/>
      <c r="B644" s="263"/>
      <c r="C644" s="264"/>
      <c r="D644" s="243" t="s">
        <v>174</v>
      </c>
      <c r="E644" s="265" t="s">
        <v>1</v>
      </c>
      <c r="F644" s="266" t="s">
        <v>180</v>
      </c>
      <c r="G644" s="264"/>
      <c r="H644" s="267">
        <v>99.495000000000005</v>
      </c>
      <c r="I644" s="268"/>
      <c r="J644" s="264"/>
      <c r="K644" s="264"/>
      <c r="L644" s="269"/>
      <c r="M644" s="270"/>
      <c r="N644" s="271"/>
      <c r="O644" s="271"/>
      <c r="P644" s="271"/>
      <c r="Q644" s="271"/>
      <c r="R644" s="271"/>
      <c r="S644" s="271"/>
      <c r="T644" s="272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T644" s="273" t="s">
        <v>174</v>
      </c>
      <c r="AU644" s="273" t="s">
        <v>83</v>
      </c>
      <c r="AV644" s="15" t="s">
        <v>172</v>
      </c>
      <c r="AW644" s="15" t="s">
        <v>30</v>
      </c>
      <c r="AX644" s="15" t="s">
        <v>81</v>
      </c>
      <c r="AY644" s="273" t="s">
        <v>165</v>
      </c>
    </row>
    <row r="645" s="2" customFormat="1" ht="16.5" customHeight="1">
      <c r="A645" s="39"/>
      <c r="B645" s="40"/>
      <c r="C645" s="228" t="s">
        <v>892</v>
      </c>
      <c r="D645" s="228" t="s">
        <v>167</v>
      </c>
      <c r="E645" s="229" t="s">
        <v>893</v>
      </c>
      <c r="F645" s="230" t="s">
        <v>894</v>
      </c>
      <c r="G645" s="231" t="s">
        <v>266</v>
      </c>
      <c r="H645" s="232">
        <v>19.399999999999999</v>
      </c>
      <c r="I645" s="233"/>
      <c r="J645" s="234">
        <f>ROUND(I645*H645,2)</f>
        <v>0</v>
      </c>
      <c r="K645" s="230" t="s">
        <v>1</v>
      </c>
      <c r="L645" s="45"/>
      <c r="M645" s="235" t="s">
        <v>1</v>
      </c>
      <c r="N645" s="236" t="s">
        <v>38</v>
      </c>
      <c r="O645" s="92"/>
      <c r="P645" s="237">
        <f>O645*H645</f>
        <v>0</v>
      </c>
      <c r="Q645" s="237">
        <v>0</v>
      </c>
      <c r="R645" s="237">
        <f>Q645*H645</f>
        <v>0</v>
      </c>
      <c r="S645" s="237">
        <v>0.02</v>
      </c>
      <c r="T645" s="238">
        <f>S645*H645</f>
        <v>0.38799999999999996</v>
      </c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R645" s="239" t="s">
        <v>269</v>
      </c>
      <c r="AT645" s="239" t="s">
        <v>167</v>
      </c>
      <c r="AU645" s="239" t="s">
        <v>83</v>
      </c>
      <c r="AY645" s="18" t="s">
        <v>165</v>
      </c>
      <c r="BE645" s="240">
        <f>IF(N645="základní",J645,0)</f>
        <v>0</v>
      </c>
      <c r="BF645" s="240">
        <f>IF(N645="snížená",J645,0)</f>
        <v>0</v>
      </c>
      <c r="BG645" s="240">
        <f>IF(N645="zákl. přenesená",J645,0)</f>
        <v>0</v>
      </c>
      <c r="BH645" s="240">
        <f>IF(N645="sníž. přenesená",J645,0)</f>
        <v>0</v>
      </c>
      <c r="BI645" s="240">
        <f>IF(N645="nulová",J645,0)</f>
        <v>0</v>
      </c>
      <c r="BJ645" s="18" t="s">
        <v>81</v>
      </c>
      <c r="BK645" s="240">
        <f>ROUND(I645*H645,2)</f>
        <v>0</v>
      </c>
      <c r="BL645" s="18" t="s">
        <v>269</v>
      </c>
      <c r="BM645" s="239" t="s">
        <v>895</v>
      </c>
    </row>
    <row r="646" s="13" customFormat="1">
      <c r="A646" s="13"/>
      <c r="B646" s="241"/>
      <c r="C646" s="242"/>
      <c r="D646" s="243" t="s">
        <v>174</v>
      </c>
      <c r="E646" s="244" t="s">
        <v>1</v>
      </c>
      <c r="F646" s="245" t="s">
        <v>896</v>
      </c>
      <c r="G646" s="242"/>
      <c r="H646" s="244" t="s">
        <v>1</v>
      </c>
      <c r="I646" s="246"/>
      <c r="J646" s="242"/>
      <c r="K646" s="242"/>
      <c r="L646" s="247"/>
      <c r="M646" s="248"/>
      <c r="N646" s="249"/>
      <c r="O646" s="249"/>
      <c r="P646" s="249"/>
      <c r="Q646" s="249"/>
      <c r="R646" s="249"/>
      <c r="S646" s="249"/>
      <c r="T646" s="250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51" t="s">
        <v>174</v>
      </c>
      <c r="AU646" s="251" t="s">
        <v>83</v>
      </c>
      <c r="AV646" s="13" t="s">
        <v>81</v>
      </c>
      <c r="AW646" s="13" t="s">
        <v>30</v>
      </c>
      <c r="AX646" s="13" t="s">
        <v>73</v>
      </c>
      <c r="AY646" s="251" t="s">
        <v>165</v>
      </c>
    </row>
    <row r="647" s="14" customFormat="1">
      <c r="A647" s="14"/>
      <c r="B647" s="252"/>
      <c r="C647" s="253"/>
      <c r="D647" s="243" t="s">
        <v>174</v>
      </c>
      <c r="E647" s="254" t="s">
        <v>1</v>
      </c>
      <c r="F647" s="255" t="s">
        <v>897</v>
      </c>
      <c r="G647" s="253"/>
      <c r="H647" s="256">
        <v>19.399999999999999</v>
      </c>
      <c r="I647" s="257"/>
      <c r="J647" s="253"/>
      <c r="K647" s="253"/>
      <c r="L647" s="258"/>
      <c r="M647" s="259"/>
      <c r="N647" s="260"/>
      <c r="O647" s="260"/>
      <c r="P647" s="260"/>
      <c r="Q647" s="260"/>
      <c r="R647" s="260"/>
      <c r="S647" s="260"/>
      <c r="T647" s="261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62" t="s">
        <v>174</v>
      </c>
      <c r="AU647" s="262" t="s">
        <v>83</v>
      </c>
      <c r="AV647" s="14" t="s">
        <v>83</v>
      </c>
      <c r="AW647" s="14" t="s">
        <v>30</v>
      </c>
      <c r="AX647" s="14" t="s">
        <v>73</v>
      </c>
      <c r="AY647" s="262" t="s">
        <v>165</v>
      </c>
    </row>
    <row r="648" s="15" customFormat="1">
      <c r="A648" s="15"/>
      <c r="B648" s="263"/>
      <c r="C648" s="264"/>
      <c r="D648" s="243" t="s">
        <v>174</v>
      </c>
      <c r="E648" s="265" t="s">
        <v>1</v>
      </c>
      <c r="F648" s="266" t="s">
        <v>180</v>
      </c>
      <c r="G648" s="264"/>
      <c r="H648" s="267">
        <v>19.399999999999999</v>
      </c>
      <c r="I648" s="268"/>
      <c r="J648" s="264"/>
      <c r="K648" s="264"/>
      <c r="L648" s="269"/>
      <c r="M648" s="270"/>
      <c r="N648" s="271"/>
      <c r="O648" s="271"/>
      <c r="P648" s="271"/>
      <c r="Q648" s="271"/>
      <c r="R648" s="271"/>
      <c r="S648" s="271"/>
      <c r="T648" s="272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T648" s="273" t="s">
        <v>174</v>
      </c>
      <c r="AU648" s="273" t="s">
        <v>83</v>
      </c>
      <c r="AV648" s="15" t="s">
        <v>172</v>
      </c>
      <c r="AW648" s="15" t="s">
        <v>30</v>
      </c>
      <c r="AX648" s="15" t="s">
        <v>81</v>
      </c>
      <c r="AY648" s="273" t="s">
        <v>165</v>
      </c>
    </row>
    <row r="649" s="2" customFormat="1" ht="21.75" customHeight="1">
      <c r="A649" s="39"/>
      <c r="B649" s="40"/>
      <c r="C649" s="228" t="s">
        <v>898</v>
      </c>
      <c r="D649" s="228" t="s">
        <v>167</v>
      </c>
      <c r="E649" s="229" t="s">
        <v>899</v>
      </c>
      <c r="F649" s="230" t="s">
        <v>900</v>
      </c>
      <c r="G649" s="231" t="s">
        <v>266</v>
      </c>
      <c r="H649" s="232">
        <v>1.1970000000000001</v>
      </c>
      <c r="I649" s="233"/>
      <c r="J649" s="234">
        <f>ROUND(I649*H649,2)</f>
        <v>0</v>
      </c>
      <c r="K649" s="230" t="s">
        <v>1</v>
      </c>
      <c r="L649" s="45"/>
      <c r="M649" s="235" t="s">
        <v>1</v>
      </c>
      <c r="N649" s="236" t="s">
        <v>38</v>
      </c>
      <c r="O649" s="92"/>
      <c r="P649" s="237">
        <f>O649*H649</f>
        <v>0</v>
      </c>
      <c r="Q649" s="237">
        <v>0</v>
      </c>
      <c r="R649" s="237">
        <f>Q649*H649</f>
        <v>0</v>
      </c>
      <c r="S649" s="237">
        <v>0</v>
      </c>
      <c r="T649" s="238">
        <f>S649*H649</f>
        <v>0</v>
      </c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R649" s="239" t="s">
        <v>269</v>
      </c>
      <c r="AT649" s="239" t="s">
        <v>167</v>
      </c>
      <c r="AU649" s="239" t="s">
        <v>83</v>
      </c>
      <c r="AY649" s="18" t="s">
        <v>165</v>
      </c>
      <c r="BE649" s="240">
        <f>IF(N649="základní",J649,0)</f>
        <v>0</v>
      </c>
      <c r="BF649" s="240">
        <f>IF(N649="snížená",J649,0)</f>
        <v>0</v>
      </c>
      <c r="BG649" s="240">
        <f>IF(N649="zákl. přenesená",J649,0)</f>
        <v>0</v>
      </c>
      <c r="BH649" s="240">
        <f>IF(N649="sníž. přenesená",J649,0)</f>
        <v>0</v>
      </c>
      <c r="BI649" s="240">
        <f>IF(N649="nulová",J649,0)</f>
        <v>0</v>
      </c>
      <c r="BJ649" s="18" t="s">
        <v>81</v>
      </c>
      <c r="BK649" s="240">
        <f>ROUND(I649*H649,2)</f>
        <v>0</v>
      </c>
      <c r="BL649" s="18" t="s">
        <v>269</v>
      </c>
      <c r="BM649" s="239" t="s">
        <v>901</v>
      </c>
    </row>
    <row r="650" s="12" customFormat="1" ht="22.8" customHeight="1">
      <c r="A650" s="12"/>
      <c r="B650" s="212"/>
      <c r="C650" s="213"/>
      <c r="D650" s="214" t="s">
        <v>72</v>
      </c>
      <c r="E650" s="226" t="s">
        <v>902</v>
      </c>
      <c r="F650" s="226" t="s">
        <v>903</v>
      </c>
      <c r="G650" s="213"/>
      <c r="H650" s="213"/>
      <c r="I650" s="216"/>
      <c r="J650" s="227">
        <f>BK650</f>
        <v>0</v>
      </c>
      <c r="K650" s="213"/>
      <c r="L650" s="218"/>
      <c r="M650" s="219"/>
      <c r="N650" s="220"/>
      <c r="O650" s="220"/>
      <c r="P650" s="221">
        <f>SUM(P651:P719)</f>
        <v>0</v>
      </c>
      <c r="Q650" s="220"/>
      <c r="R650" s="221">
        <f>SUM(R651:R719)</f>
        <v>1.73503495</v>
      </c>
      <c r="S650" s="220"/>
      <c r="T650" s="222">
        <f>SUM(T651:T719)</f>
        <v>0.33165</v>
      </c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R650" s="223" t="s">
        <v>83</v>
      </c>
      <c r="AT650" s="224" t="s">
        <v>72</v>
      </c>
      <c r="AU650" s="224" t="s">
        <v>81</v>
      </c>
      <c r="AY650" s="223" t="s">
        <v>165</v>
      </c>
      <c r="BK650" s="225">
        <f>SUM(BK651:BK719)</f>
        <v>0</v>
      </c>
    </row>
    <row r="651" s="2" customFormat="1">
      <c r="A651" s="39"/>
      <c r="B651" s="40"/>
      <c r="C651" s="228" t="s">
        <v>904</v>
      </c>
      <c r="D651" s="228" t="s">
        <v>167</v>
      </c>
      <c r="E651" s="229" t="s">
        <v>905</v>
      </c>
      <c r="F651" s="230" t="s">
        <v>906</v>
      </c>
      <c r="G651" s="231" t="s">
        <v>266</v>
      </c>
      <c r="H651" s="232">
        <v>9.4489999999999998</v>
      </c>
      <c r="I651" s="233"/>
      <c r="J651" s="234">
        <f>ROUND(I651*H651,2)</f>
        <v>0</v>
      </c>
      <c r="K651" s="230" t="s">
        <v>1</v>
      </c>
      <c r="L651" s="45"/>
      <c r="M651" s="235" t="s">
        <v>1</v>
      </c>
      <c r="N651" s="236" t="s">
        <v>38</v>
      </c>
      <c r="O651" s="92"/>
      <c r="P651" s="237">
        <f>O651*H651</f>
        <v>0</v>
      </c>
      <c r="Q651" s="237">
        <v>0</v>
      </c>
      <c r="R651" s="237">
        <f>Q651*H651</f>
        <v>0</v>
      </c>
      <c r="S651" s="237">
        <v>0</v>
      </c>
      <c r="T651" s="238">
        <f>S651*H651</f>
        <v>0</v>
      </c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R651" s="239" t="s">
        <v>269</v>
      </c>
      <c r="AT651" s="239" t="s">
        <v>167</v>
      </c>
      <c r="AU651" s="239" t="s">
        <v>83</v>
      </c>
      <c r="AY651" s="18" t="s">
        <v>165</v>
      </c>
      <c r="BE651" s="240">
        <f>IF(N651="základní",J651,0)</f>
        <v>0</v>
      </c>
      <c r="BF651" s="240">
        <f>IF(N651="snížená",J651,0)</f>
        <v>0</v>
      </c>
      <c r="BG651" s="240">
        <f>IF(N651="zákl. přenesená",J651,0)</f>
        <v>0</v>
      </c>
      <c r="BH651" s="240">
        <f>IF(N651="sníž. přenesená",J651,0)</f>
        <v>0</v>
      </c>
      <c r="BI651" s="240">
        <f>IF(N651="nulová",J651,0)</f>
        <v>0</v>
      </c>
      <c r="BJ651" s="18" t="s">
        <v>81</v>
      </c>
      <c r="BK651" s="240">
        <f>ROUND(I651*H651,2)</f>
        <v>0</v>
      </c>
      <c r="BL651" s="18" t="s">
        <v>269</v>
      </c>
      <c r="BM651" s="239" t="s">
        <v>907</v>
      </c>
    </row>
    <row r="652" s="13" customFormat="1">
      <c r="A652" s="13"/>
      <c r="B652" s="241"/>
      <c r="C652" s="242"/>
      <c r="D652" s="243" t="s">
        <v>174</v>
      </c>
      <c r="E652" s="244" t="s">
        <v>1</v>
      </c>
      <c r="F652" s="245" t="s">
        <v>908</v>
      </c>
      <c r="G652" s="242"/>
      <c r="H652" s="244" t="s">
        <v>1</v>
      </c>
      <c r="I652" s="246"/>
      <c r="J652" s="242"/>
      <c r="K652" s="242"/>
      <c r="L652" s="247"/>
      <c r="M652" s="248"/>
      <c r="N652" s="249"/>
      <c r="O652" s="249"/>
      <c r="P652" s="249"/>
      <c r="Q652" s="249"/>
      <c r="R652" s="249"/>
      <c r="S652" s="249"/>
      <c r="T652" s="250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51" t="s">
        <v>174</v>
      </c>
      <c r="AU652" s="251" t="s">
        <v>83</v>
      </c>
      <c r="AV652" s="13" t="s">
        <v>81</v>
      </c>
      <c r="AW652" s="13" t="s">
        <v>30</v>
      </c>
      <c r="AX652" s="13" t="s">
        <v>73</v>
      </c>
      <c r="AY652" s="251" t="s">
        <v>165</v>
      </c>
    </row>
    <row r="653" s="13" customFormat="1">
      <c r="A653" s="13"/>
      <c r="B653" s="241"/>
      <c r="C653" s="242"/>
      <c r="D653" s="243" t="s">
        <v>174</v>
      </c>
      <c r="E653" s="244" t="s">
        <v>1</v>
      </c>
      <c r="F653" s="245" t="s">
        <v>909</v>
      </c>
      <c r="G653" s="242"/>
      <c r="H653" s="244" t="s">
        <v>1</v>
      </c>
      <c r="I653" s="246"/>
      <c r="J653" s="242"/>
      <c r="K653" s="242"/>
      <c r="L653" s="247"/>
      <c r="M653" s="248"/>
      <c r="N653" s="249"/>
      <c r="O653" s="249"/>
      <c r="P653" s="249"/>
      <c r="Q653" s="249"/>
      <c r="R653" s="249"/>
      <c r="S653" s="249"/>
      <c r="T653" s="250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51" t="s">
        <v>174</v>
      </c>
      <c r="AU653" s="251" t="s">
        <v>83</v>
      </c>
      <c r="AV653" s="13" t="s">
        <v>81</v>
      </c>
      <c r="AW653" s="13" t="s">
        <v>30</v>
      </c>
      <c r="AX653" s="13" t="s">
        <v>73</v>
      </c>
      <c r="AY653" s="251" t="s">
        <v>165</v>
      </c>
    </row>
    <row r="654" s="14" customFormat="1">
      <c r="A654" s="14"/>
      <c r="B654" s="252"/>
      <c r="C654" s="253"/>
      <c r="D654" s="243" t="s">
        <v>174</v>
      </c>
      <c r="E654" s="254" t="s">
        <v>1</v>
      </c>
      <c r="F654" s="255" t="s">
        <v>910</v>
      </c>
      <c r="G654" s="253"/>
      <c r="H654" s="256">
        <v>6.2629999999999999</v>
      </c>
      <c r="I654" s="257"/>
      <c r="J654" s="253"/>
      <c r="K654" s="253"/>
      <c r="L654" s="258"/>
      <c r="M654" s="259"/>
      <c r="N654" s="260"/>
      <c r="O654" s="260"/>
      <c r="P654" s="260"/>
      <c r="Q654" s="260"/>
      <c r="R654" s="260"/>
      <c r="S654" s="260"/>
      <c r="T654" s="261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62" t="s">
        <v>174</v>
      </c>
      <c r="AU654" s="262" t="s">
        <v>83</v>
      </c>
      <c r="AV654" s="14" t="s">
        <v>83</v>
      </c>
      <c r="AW654" s="14" t="s">
        <v>30</v>
      </c>
      <c r="AX654" s="14" t="s">
        <v>73</v>
      </c>
      <c r="AY654" s="262" t="s">
        <v>165</v>
      </c>
    </row>
    <row r="655" s="14" customFormat="1">
      <c r="A655" s="14"/>
      <c r="B655" s="252"/>
      <c r="C655" s="253"/>
      <c r="D655" s="243" t="s">
        <v>174</v>
      </c>
      <c r="E655" s="254" t="s">
        <v>1</v>
      </c>
      <c r="F655" s="255" t="s">
        <v>911</v>
      </c>
      <c r="G655" s="253"/>
      <c r="H655" s="256">
        <v>3.1859999999999999</v>
      </c>
      <c r="I655" s="257"/>
      <c r="J655" s="253"/>
      <c r="K655" s="253"/>
      <c r="L655" s="258"/>
      <c r="M655" s="259"/>
      <c r="N655" s="260"/>
      <c r="O655" s="260"/>
      <c r="P655" s="260"/>
      <c r="Q655" s="260"/>
      <c r="R655" s="260"/>
      <c r="S655" s="260"/>
      <c r="T655" s="261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62" t="s">
        <v>174</v>
      </c>
      <c r="AU655" s="262" t="s">
        <v>83</v>
      </c>
      <c r="AV655" s="14" t="s">
        <v>83</v>
      </c>
      <c r="AW655" s="14" t="s">
        <v>30</v>
      </c>
      <c r="AX655" s="14" t="s">
        <v>73</v>
      </c>
      <c r="AY655" s="262" t="s">
        <v>165</v>
      </c>
    </row>
    <row r="656" s="16" customFormat="1">
      <c r="A656" s="16"/>
      <c r="B656" s="284"/>
      <c r="C656" s="285"/>
      <c r="D656" s="243" t="s">
        <v>174</v>
      </c>
      <c r="E656" s="286" t="s">
        <v>118</v>
      </c>
      <c r="F656" s="287" t="s">
        <v>457</v>
      </c>
      <c r="G656" s="285"/>
      <c r="H656" s="288">
        <v>9.4489999999999998</v>
      </c>
      <c r="I656" s="289"/>
      <c r="J656" s="285"/>
      <c r="K656" s="285"/>
      <c r="L656" s="290"/>
      <c r="M656" s="291"/>
      <c r="N656" s="292"/>
      <c r="O656" s="292"/>
      <c r="P656" s="292"/>
      <c r="Q656" s="292"/>
      <c r="R656" s="292"/>
      <c r="S656" s="292"/>
      <c r="T656" s="293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T656" s="294" t="s">
        <v>174</v>
      </c>
      <c r="AU656" s="294" t="s">
        <v>83</v>
      </c>
      <c r="AV656" s="16" t="s">
        <v>184</v>
      </c>
      <c r="AW656" s="16" t="s">
        <v>30</v>
      </c>
      <c r="AX656" s="16" t="s">
        <v>73</v>
      </c>
      <c r="AY656" s="294" t="s">
        <v>165</v>
      </c>
    </row>
    <row r="657" s="15" customFormat="1">
      <c r="A657" s="15"/>
      <c r="B657" s="263"/>
      <c r="C657" s="264"/>
      <c r="D657" s="243" t="s">
        <v>174</v>
      </c>
      <c r="E657" s="265" t="s">
        <v>1</v>
      </c>
      <c r="F657" s="266" t="s">
        <v>180</v>
      </c>
      <c r="G657" s="264"/>
      <c r="H657" s="267">
        <v>9.4489999999999998</v>
      </c>
      <c r="I657" s="268"/>
      <c r="J657" s="264"/>
      <c r="K657" s="264"/>
      <c r="L657" s="269"/>
      <c r="M657" s="270"/>
      <c r="N657" s="271"/>
      <c r="O657" s="271"/>
      <c r="P657" s="271"/>
      <c r="Q657" s="271"/>
      <c r="R657" s="271"/>
      <c r="S657" s="271"/>
      <c r="T657" s="272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T657" s="273" t="s">
        <v>174</v>
      </c>
      <c r="AU657" s="273" t="s">
        <v>83</v>
      </c>
      <c r="AV657" s="15" t="s">
        <v>172</v>
      </c>
      <c r="AW657" s="15" t="s">
        <v>30</v>
      </c>
      <c r="AX657" s="15" t="s">
        <v>81</v>
      </c>
      <c r="AY657" s="273" t="s">
        <v>165</v>
      </c>
    </row>
    <row r="658" s="2" customFormat="1">
      <c r="A658" s="39"/>
      <c r="B658" s="40"/>
      <c r="C658" s="228" t="s">
        <v>912</v>
      </c>
      <c r="D658" s="228" t="s">
        <v>167</v>
      </c>
      <c r="E658" s="229" t="s">
        <v>913</v>
      </c>
      <c r="F658" s="230" t="s">
        <v>914</v>
      </c>
      <c r="G658" s="231" t="s">
        <v>381</v>
      </c>
      <c r="H658" s="232">
        <v>34.880000000000003</v>
      </c>
      <c r="I658" s="233"/>
      <c r="J658" s="234">
        <f>ROUND(I658*H658,2)</f>
        <v>0</v>
      </c>
      <c r="K658" s="230" t="s">
        <v>1</v>
      </c>
      <c r="L658" s="45"/>
      <c r="M658" s="235" t="s">
        <v>1</v>
      </c>
      <c r="N658" s="236" t="s">
        <v>38</v>
      </c>
      <c r="O658" s="92"/>
      <c r="P658" s="237">
        <f>O658*H658</f>
        <v>0</v>
      </c>
      <c r="Q658" s="237">
        <v>0</v>
      </c>
      <c r="R658" s="237">
        <f>Q658*H658</f>
        <v>0</v>
      </c>
      <c r="S658" s="237">
        <v>0</v>
      </c>
      <c r="T658" s="238">
        <f>S658*H658</f>
        <v>0</v>
      </c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R658" s="239" t="s">
        <v>269</v>
      </c>
      <c r="AT658" s="239" t="s">
        <v>167</v>
      </c>
      <c r="AU658" s="239" t="s">
        <v>83</v>
      </c>
      <c r="AY658" s="18" t="s">
        <v>165</v>
      </c>
      <c r="BE658" s="240">
        <f>IF(N658="základní",J658,0)</f>
        <v>0</v>
      </c>
      <c r="BF658" s="240">
        <f>IF(N658="snížená",J658,0)</f>
        <v>0</v>
      </c>
      <c r="BG658" s="240">
        <f>IF(N658="zákl. přenesená",J658,0)</f>
        <v>0</v>
      </c>
      <c r="BH658" s="240">
        <f>IF(N658="sníž. přenesená",J658,0)</f>
        <v>0</v>
      </c>
      <c r="BI658" s="240">
        <f>IF(N658="nulová",J658,0)</f>
        <v>0</v>
      </c>
      <c r="BJ658" s="18" t="s">
        <v>81</v>
      </c>
      <c r="BK658" s="240">
        <f>ROUND(I658*H658,2)</f>
        <v>0</v>
      </c>
      <c r="BL658" s="18" t="s">
        <v>269</v>
      </c>
      <c r="BM658" s="239" t="s">
        <v>915</v>
      </c>
    </row>
    <row r="659" s="14" customFormat="1">
      <c r="A659" s="14"/>
      <c r="B659" s="252"/>
      <c r="C659" s="253"/>
      <c r="D659" s="243" t="s">
        <v>174</v>
      </c>
      <c r="E659" s="254" t="s">
        <v>1</v>
      </c>
      <c r="F659" s="255" t="s">
        <v>916</v>
      </c>
      <c r="G659" s="253"/>
      <c r="H659" s="256">
        <v>34.880000000000003</v>
      </c>
      <c r="I659" s="257"/>
      <c r="J659" s="253"/>
      <c r="K659" s="253"/>
      <c r="L659" s="258"/>
      <c r="M659" s="259"/>
      <c r="N659" s="260"/>
      <c r="O659" s="260"/>
      <c r="P659" s="260"/>
      <c r="Q659" s="260"/>
      <c r="R659" s="260"/>
      <c r="S659" s="260"/>
      <c r="T659" s="261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62" t="s">
        <v>174</v>
      </c>
      <c r="AU659" s="262" t="s">
        <v>83</v>
      </c>
      <c r="AV659" s="14" t="s">
        <v>83</v>
      </c>
      <c r="AW659" s="14" t="s">
        <v>30</v>
      </c>
      <c r="AX659" s="14" t="s">
        <v>73</v>
      </c>
      <c r="AY659" s="262" t="s">
        <v>165</v>
      </c>
    </row>
    <row r="660" s="15" customFormat="1">
      <c r="A660" s="15"/>
      <c r="B660" s="263"/>
      <c r="C660" s="264"/>
      <c r="D660" s="243" t="s">
        <v>174</v>
      </c>
      <c r="E660" s="265" t="s">
        <v>1</v>
      </c>
      <c r="F660" s="266" t="s">
        <v>180</v>
      </c>
      <c r="G660" s="264"/>
      <c r="H660" s="267">
        <v>34.880000000000003</v>
      </c>
      <c r="I660" s="268"/>
      <c r="J660" s="264"/>
      <c r="K660" s="264"/>
      <c r="L660" s="269"/>
      <c r="M660" s="270"/>
      <c r="N660" s="271"/>
      <c r="O660" s="271"/>
      <c r="P660" s="271"/>
      <c r="Q660" s="271"/>
      <c r="R660" s="271"/>
      <c r="S660" s="271"/>
      <c r="T660" s="272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T660" s="273" t="s">
        <v>174</v>
      </c>
      <c r="AU660" s="273" t="s">
        <v>83</v>
      </c>
      <c r="AV660" s="15" t="s">
        <v>172</v>
      </c>
      <c r="AW660" s="15" t="s">
        <v>30</v>
      </c>
      <c r="AX660" s="15" t="s">
        <v>81</v>
      </c>
      <c r="AY660" s="273" t="s">
        <v>165</v>
      </c>
    </row>
    <row r="661" s="2" customFormat="1" ht="16.5" customHeight="1">
      <c r="A661" s="39"/>
      <c r="B661" s="40"/>
      <c r="C661" s="228" t="s">
        <v>917</v>
      </c>
      <c r="D661" s="228" t="s">
        <v>167</v>
      </c>
      <c r="E661" s="229" t="s">
        <v>918</v>
      </c>
      <c r="F661" s="230" t="s">
        <v>919</v>
      </c>
      <c r="G661" s="231" t="s">
        <v>381</v>
      </c>
      <c r="H661" s="232">
        <v>13.5</v>
      </c>
      <c r="I661" s="233"/>
      <c r="J661" s="234">
        <f>ROUND(I661*H661,2)</f>
        <v>0</v>
      </c>
      <c r="K661" s="230" t="s">
        <v>1</v>
      </c>
      <c r="L661" s="45"/>
      <c r="M661" s="235" t="s">
        <v>1</v>
      </c>
      <c r="N661" s="236" t="s">
        <v>38</v>
      </c>
      <c r="O661" s="92"/>
      <c r="P661" s="237">
        <f>O661*H661</f>
        <v>0</v>
      </c>
      <c r="Q661" s="237">
        <v>0.00040000000000000002</v>
      </c>
      <c r="R661" s="237">
        <f>Q661*H661</f>
        <v>0.0054000000000000003</v>
      </c>
      <c r="S661" s="237">
        <v>0</v>
      </c>
      <c r="T661" s="238">
        <f>S661*H661</f>
        <v>0</v>
      </c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R661" s="239" t="s">
        <v>269</v>
      </c>
      <c r="AT661" s="239" t="s">
        <v>167</v>
      </c>
      <c r="AU661" s="239" t="s">
        <v>83</v>
      </c>
      <c r="AY661" s="18" t="s">
        <v>165</v>
      </c>
      <c r="BE661" s="240">
        <f>IF(N661="základní",J661,0)</f>
        <v>0</v>
      </c>
      <c r="BF661" s="240">
        <f>IF(N661="snížená",J661,0)</f>
        <v>0</v>
      </c>
      <c r="BG661" s="240">
        <f>IF(N661="zákl. přenesená",J661,0)</f>
        <v>0</v>
      </c>
      <c r="BH661" s="240">
        <f>IF(N661="sníž. přenesená",J661,0)</f>
        <v>0</v>
      </c>
      <c r="BI661" s="240">
        <f>IF(N661="nulová",J661,0)</f>
        <v>0</v>
      </c>
      <c r="BJ661" s="18" t="s">
        <v>81</v>
      </c>
      <c r="BK661" s="240">
        <f>ROUND(I661*H661,2)</f>
        <v>0</v>
      </c>
      <c r="BL661" s="18" t="s">
        <v>269</v>
      </c>
      <c r="BM661" s="239" t="s">
        <v>920</v>
      </c>
    </row>
    <row r="662" s="13" customFormat="1">
      <c r="A662" s="13"/>
      <c r="B662" s="241"/>
      <c r="C662" s="242"/>
      <c r="D662" s="243" t="s">
        <v>174</v>
      </c>
      <c r="E662" s="244" t="s">
        <v>1</v>
      </c>
      <c r="F662" s="245" t="s">
        <v>921</v>
      </c>
      <c r="G662" s="242"/>
      <c r="H662" s="244" t="s">
        <v>1</v>
      </c>
      <c r="I662" s="246"/>
      <c r="J662" s="242"/>
      <c r="K662" s="242"/>
      <c r="L662" s="247"/>
      <c r="M662" s="248"/>
      <c r="N662" s="249"/>
      <c r="O662" s="249"/>
      <c r="P662" s="249"/>
      <c r="Q662" s="249"/>
      <c r="R662" s="249"/>
      <c r="S662" s="249"/>
      <c r="T662" s="250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51" t="s">
        <v>174</v>
      </c>
      <c r="AU662" s="251" t="s">
        <v>83</v>
      </c>
      <c r="AV662" s="13" t="s">
        <v>81</v>
      </c>
      <c r="AW662" s="13" t="s">
        <v>30</v>
      </c>
      <c r="AX662" s="13" t="s">
        <v>73</v>
      </c>
      <c r="AY662" s="251" t="s">
        <v>165</v>
      </c>
    </row>
    <row r="663" s="14" customFormat="1">
      <c r="A663" s="14"/>
      <c r="B663" s="252"/>
      <c r="C663" s="253"/>
      <c r="D663" s="243" t="s">
        <v>174</v>
      </c>
      <c r="E663" s="254" t="s">
        <v>1</v>
      </c>
      <c r="F663" s="255" t="s">
        <v>922</v>
      </c>
      <c r="G663" s="253"/>
      <c r="H663" s="256">
        <v>13.5</v>
      </c>
      <c r="I663" s="257"/>
      <c r="J663" s="253"/>
      <c r="K663" s="253"/>
      <c r="L663" s="258"/>
      <c r="M663" s="259"/>
      <c r="N663" s="260"/>
      <c r="O663" s="260"/>
      <c r="P663" s="260"/>
      <c r="Q663" s="260"/>
      <c r="R663" s="260"/>
      <c r="S663" s="260"/>
      <c r="T663" s="261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62" t="s">
        <v>174</v>
      </c>
      <c r="AU663" s="262" t="s">
        <v>83</v>
      </c>
      <c r="AV663" s="14" t="s">
        <v>83</v>
      </c>
      <c r="AW663" s="14" t="s">
        <v>30</v>
      </c>
      <c r="AX663" s="14" t="s">
        <v>73</v>
      </c>
      <c r="AY663" s="262" t="s">
        <v>165</v>
      </c>
    </row>
    <row r="664" s="15" customFormat="1">
      <c r="A664" s="15"/>
      <c r="B664" s="263"/>
      <c r="C664" s="264"/>
      <c r="D664" s="243" t="s">
        <v>174</v>
      </c>
      <c r="E664" s="265" t="s">
        <v>1</v>
      </c>
      <c r="F664" s="266" t="s">
        <v>180</v>
      </c>
      <c r="G664" s="264"/>
      <c r="H664" s="267">
        <v>13.5</v>
      </c>
      <c r="I664" s="268"/>
      <c r="J664" s="264"/>
      <c r="K664" s="264"/>
      <c r="L664" s="269"/>
      <c r="M664" s="270"/>
      <c r="N664" s="271"/>
      <c r="O664" s="271"/>
      <c r="P664" s="271"/>
      <c r="Q664" s="271"/>
      <c r="R664" s="271"/>
      <c r="S664" s="271"/>
      <c r="T664" s="272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T664" s="273" t="s">
        <v>174</v>
      </c>
      <c r="AU664" s="273" t="s">
        <v>83</v>
      </c>
      <c r="AV664" s="15" t="s">
        <v>172</v>
      </c>
      <c r="AW664" s="15" t="s">
        <v>30</v>
      </c>
      <c r="AX664" s="15" t="s">
        <v>81</v>
      </c>
      <c r="AY664" s="273" t="s">
        <v>165</v>
      </c>
    </row>
    <row r="665" s="2" customFormat="1" ht="21.75" customHeight="1">
      <c r="A665" s="39"/>
      <c r="B665" s="40"/>
      <c r="C665" s="228" t="s">
        <v>923</v>
      </c>
      <c r="D665" s="228" t="s">
        <v>167</v>
      </c>
      <c r="E665" s="229" t="s">
        <v>924</v>
      </c>
      <c r="F665" s="230" t="s">
        <v>925</v>
      </c>
      <c r="G665" s="231" t="s">
        <v>266</v>
      </c>
      <c r="H665" s="232">
        <v>368.19</v>
      </c>
      <c r="I665" s="233"/>
      <c r="J665" s="234">
        <f>ROUND(I665*H665,2)</f>
        <v>0</v>
      </c>
      <c r="K665" s="230" t="s">
        <v>1</v>
      </c>
      <c r="L665" s="45"/>
      <c r="M665" s="235" t="s">
        <v>1</v>
      </c>
      <c r="N665" s="236" t="s">
        <v>38</v>
      </c>
      <c r="O665" s="92"/>
      <c r="P665" s="237">
        <f>O665*H665</f>
        <v>0</v>
      </c>
      <c r="Q665" s="237">
        <v>0.00040000000000000002</v>
      </c>
      <c r="R665" s="237">
        <f>Q665*H665</f>
        <v>0.14727600000000002</v>
      </c>
      <c r="S665" s="237">
        <v>0</v>
      </c>
      <c r="T665" s="238">
        <f>S665*H665</f>
        <v>0</v>
      </c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R665" s="239" t="s">
        <v>269</v>
      </c>
      <c r="AT665" s="239" t="s">
        <v>167</v>
      </c>
      <c r="AU665" s="239" t="s">
        <v>83</v>
      </c>
      <c r="AY665" s="18" t="s">
        <v>165</v>
      </c>
      <c r="BE665" s="240">
        <f>IF(N665="základní",J665,0)</f>
        <v>0</v>
      </c>
      <c r="BF665" s="240">
        <f>IF(N665="snížená",J665,0)</f>
        <v>0</v>
      </c>
      <c r="BG665" s="240">
        <f>IF(N665="zákl. přenesená",J665,0)</f>
        <v>0</v>
      </c>
      <c r="BH665" s="240">
        <f>IF(N665="sníž. přenesená",J665,0)</f>
        <v>0</v>
      </c>
      <c r="BI665" s="240">
        <f>IF(N665="nulová",J665,0)</f>
        <v>0</v>
      </c>
      <c r="BJ665" s="18" t="s">
        <v>81</v>
      </c>
      <c r="BK665" s="240">
        <f>ROUND(I665*H665,2)</f>
        <v>0</v>
      </c>
      <c r="BL665" s="18" t="s">
        <v>269</v>
      </c>
      <c r="BM665" s="239" t="s">
        <v>926</v>
      </c>
    </row>
    <row r="666" s="13" customFormat="1">
      <c r="A666" s="13"/>
      <c r="B666" s="241"/>
      <c r="C666" s="242"/>
      <c r="D666" s="243" t="s">
        <v>174</v>
      </c>
      <c r="E666" s="244" t="s">
        <v>1</v>
      </c>
      <c r="F666" s="245" t="s">
        <v>927</v>
      </c>
      <c r="G666" s="242"/>
      <c r="H666" s="244" t="s">
        <v>1</v>
      </c>
      <c r="I666" s="246"/>
      <c r="J666" s="242"/>
      <c r="K666" s="242"/>
      <c r="L666" s="247"/>
      <c r="M666" s="248"/>
      <c r="N666" s="249"/>
      <c r="O666" s="249"/>
      <c r="P666" s="249"/>
      <c r="Q666" s="249"/>
      <c r="R666" s="249"/>
      <c r="S666" s="249"/>
      <c r="T666" s="250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51" t="s">
        <v>174</v>
      </c>
      <c r="AU666" s="251" t="s">
        <v>83</v>
      </c>
      <c r="AV666" s="13" t="s">
        <v>81</v>
      </c>
      <c r="AW666" s="13" t="s">
        <v>30</v>
      </c>
      <c r="AX666" s="13" t="s">
        <v>73</v>
      </c>
      <c r="AY666" s="251" t="s">
        <v>165</v>
      </c>
    </row>
    <row r="667" s="13" customFormat="1">
      <c r="A667" s="13"/>
      <c r="B667" s="241"/>
      <c r="C667" s="242"/>
      <c r="D667" s="243" t="s">
        <v>174</v>
      </c>
      <c r="E667" s="244" t="s">
        <v>1</v>
      </c>
      <c r="F667" s="245" t="s">
        <v>928</v>
      </c>
      <c r="G667" s="242"/>
      <c r="H667" s="244" t="s">
        <v>1</v>
      </c>
      <c r="I667" s="246"/>
      <c r="J667" s="242"/>
      <c r="K667" s="242"/>
      <c r="L667" s="247"/>
      <c r="M667" s="248"/>
      <c r="N667" s="249"/>
      <c r="O667" s="249"/>
      <c r="P667" s="249"/>
      <c r="Q667" s="249"/>
      <c r="R667" s="249"/>
      <c r="S667" s="249"/>
      <c r="T667" s="250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51" t="s">
        <v>174</v>
      </c>
      <c r="AU667" s="251" t="s">
        <v>83</v>
      </c>
      <c r="AV667" s="13" t="s">
        <v>81</v>
      </c>
      <c r="AW667" s="13" t="s">
        <v>30</v>
      </c>
      <c r="AX667" s="13" t="s">
        <v>73</v>
      </c>
      <c r="AY667" s="251" t="s">
        <v>165</v>
      </c>
    </row>
    <row r="668" s="13" customFormat="1">
      <c r="A668" s="13"/>
      <c r="B668" s="241"/>
      <c r="C668" s="242"/>
      <c r="D668" s="243" t="s">
        <v>174</v>
      </c>
      <c r="E668" s="244" t="s">
        <v>1</v>
      </c>
      <c r="F668" s="245" t="s">
        <v>929</v>
      </c>
      <c r="G668" s="242"/>
      <c r="H668" s="244" t="s">
        <v>1</v>
      </c>
      <c r="I668" s="246"/>
      <c r="J668" s="242"/>
      <c r="K668" s="242"/>
      <c r="L668" s="247"/>
      <c r="M668" s="248"/>
      <c r="N668" s="249"/>
      <c r="O668" s="249"/>
      <c r="P668" s="249"/>
      <c r="Q668" s="249"/>
      <c r="R668" s="249"/>
      <c r="S668" s="249"/>
      <c r="T668" s="250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51" t="s">
        <v>174</v>
      </c>
      <c r="AU668" s="251" t="s">
        <v>83</v>
      </c>
      <c r="AV668" s="13" t="s">
        <v>81</v>
      </c>
      <c r="AW668" s="13" t="s">
        <v>30</v>
      </c>
      <c r="AX668" s="13" t="s">
        <v>73</v>
      </c>
      <c r="AY668" s="251" t="s">
        <v>165</v>
      </c>
    </row>
    <row r="669" s="14" customFormat="1">
      <c r="A669" s="14"/>
      <c r="B669" s="252"/>
      <c r="C669" s="253"/>
      <c r="D669" s="243" t="s">
        <v>174</v>
      </c>
      <c r="E669" s="254" t="s">
        <v>1</v>
      </c>
      <c r="F669" s="255" t="s">
        <v>930</v>
      </c>
      <c r="G669" s="253"/>
      <c r="H669" s="256">
        <v>158.72</v>
      </c>
      <c r="I669" s="257"/>
      <c r="J669" s="253"/>
      <c r="K669" s="253"/>
      <c r="L669" s="258"/>
      <c r="M669" s="259"/>
      <c r="N669" s="260"/>
      <c r="O669" s="260"/>
      <c r="P669" s="260"/>
      <c r="Q669" s="260"/>
      <c r="R669" s="260"/>
      <c r="S669" s="260"/>
      <c r="T669" s="261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62" t="s">
        <v>174</v>
      </c>
      <c r="AU669" s="262" t="s">
        <v>83</v>
      </c>
      <c r="AV669" s="14" t="s">
        <v>83</v>
      </c>
      <c r="AW669" s="14" t="s">
        <v>30</v>
      </c>
      <c r="AX669" s="14" t="s">
        <v>73</v>
      </c>
      <c r="AY669" s="262" t="s">
        <v>165</v>
      </c>
    </row>
    <row r="670" s="16" customFormat="1">
      <c r="A670" s="16"/>
      <c r="B670" s="284"/>
      <c r="C670" s="285"/>
      <c r="D670" s="243" t="s">
        <v>174</v>
      </c>
      <c r="E670" s="286" t="s">
        <v>111</v>
      </c>
      <c r="F670" s="287" t="s">
        <v>457</v>
      </c>
      <c r="G670" s="285"/>
      <c r="H670" s="288">
        <v>158.72</v>
      </c>
      <c r="I670" s="289"/>
      <c r="J670" s="285"/>
      <c r="K670" s="285"/>
      <c r="L670" s="290"/>
      <c r="M670" s="291"/>
      <c r="N670" s="292"/>
      <c r="O670" s="292"/>
      <c r="P670" s="292"/>
      <c r="Q670" s="292"/>
      <c r="R670" s="292"/>
      <c r="S670" s="292"/>
      <c r="T670" s="293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T670" s="294" t="s">
        <v>174</v>
      </c>
      <c r="AU670" s="294" t="s">
        <v>83</v>
      </c>
      <c r="AV670" s="16" t="s">
        <v>184</v>
      </c>
      <c r="AW670" s="16" t="s">
        <v>30</v>
      </c>
      <c r="AX670" s="16" t="s">
        <v>73</v>
      </c>
      <c r="AY670" s="294" t="s">
        <v>165</v>
      </c>
    </row>
    <row r="671" s="13" customFormat="1">
      <c r="A671" s="13"/>
      <c r="B671" s="241"/>
      <c r="C671" s="242"/>
      <c r="D671" s="243" t="s">
        <v>174</v>
      </c>
      <c r="E671" s="244" t="s">
        <v>1</v>
      </c>
      <c r="F671" s="245" t="s">
        <v>931</v>
      </c>
      <c r="G671" s="242"/>
      <c r="H671" s="244" t="s">
        <v>1</v>
      </c>
      <c r="I671" s="246"/>
      <c r="J671" s="242"/>
      <c r="K671" s="242"/>
      <c r="L671" s="247"/>
      <c r="M671" s="248"/>
      <c r="N671" s="249"/>
      <c r="O671" s="249"/>
      <c r="P671" s="249"/>
      <c r="Q671" s="249"/>
      <c r="R671" s="249"/>
      <c r="S671" s="249"/>
      <c r="T671" s="250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51" t="s">
        <v>174</v>
      </c>
      <c r="AU671" s="251" t="s">
        <v>83</v>
      </c>
      <c r="AV671" s="13" t="s">
        <v>81</v>
      </c>
      <c r="AW671" s="13" t="s">
        <v>30</v>
      </c>
      <c r="AX671" s="13" t="s">
        <v>73</v>
      </c>
      <c r="AY671" s="251" t="s">
        <v>165</v>
      </c>
    </row>
    <row r="672" s="13" customFormat="1">
      <c r="A672" s="13"/>
      <c r="B672" s="241"/>
      <c r="C672" s="242"/>
      <c r="D672" s="243" t="s">
        <v>174</v>
      </c>
      <c r="E672" s="244" t="s">
        <v>1</v>
      </c>
      <c r="F672" s="245" t="s">
        <v>928</v>
      </c>
      <c r="G672" s="242"/>
      <c r="H672" s="244" t="s">
        <v>1</v>
      </c>
      <c r="I672" s="246"/>
      <c r="J672" s="242"/>
      <c r="K672" s="242"/>
      <c r="L672" s="247"/>
      <c r="M672" s="248"/>
      <c r="N672" s="249"/>
      <c r="O672" s="249"/>
      <c r="P672" s="249"/>
      <c r="Q672" s="249"/>
      <c r="R672" s="249"/>
      <c r="S672" s="249"/>
      <c r="T672" s="250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51" t="s">
        <v>174</v>
      </c>
      <c r="AU672" s="251" t="s">
        <v>83</v>
      </c>
      <c r="AV672" s="13" t="s">
        <v>81</v>
      </c>
      <c r="AW672" s="13" t="s">
        <v>30</v>
      </c>
      <c r="AX672" s="13" t="s">
        <v>73</v>
      </c>
      <c r="AY672" s="251" t="s">
        <v>165</v>
      </c>
    </row>
    <row r="673" s="13" customFormat="1">
      <c r="A673" s="13"/>
      <c r="B673" s="241"/>
      <c r="C673" s="242"/>
      <c r="D673" s="243" t="s">
        <v>174</v>
      </c>
      <c r="E673" s="244" t="s">
        <v>1</v>
      </c>
      <c r="F673" s="245" t="s">
        <v>932</v>
      </c>
      <c r="G673" s="242"/>
      <c r="H673" s="244" t="s">
        <v>1</v>
      </c>
      <c r="I673" s="246"/>
      <c r="J673" s="242"/>
      <c r="K673" s="242"/>
      <c r="L673" s="247"/>
      <c r="M673" s="248"/>
      <c r="N673" s="249"/>
      <c r="O673" s="249"/>
      <c r="P673" s="249"/>
      <c r="Q673" s="249"/>
      <c r="R673" s="249"/>
      <c r="S673" s="249"/>
      <c r="T673" s="250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51" t="s">
        <v>174</v>
      </c>
      <c r="AU673" s="251" t="s">
        <v>83</v>
      </c>
      <c r="AV673" s="13" t="s">
        <v>81</v>
      </c>
      <c r="AW673" s="13" t="s">
        <v>30</v>
      </c>
      <c r="AX673" s="13" t="s">
        <v>73</v>
      </c>
      <c r="AY673" s="251" t="s">
        <v>165</v>
      </c>
    </row>
    <row r="674" s="14" customFormat="1">
      <c r="A674" s="14"/>
      <c r="B674" s="252"/>
      <c r="C674" s="253"/>
      <c r="D674" s="243" t="s">
        <v>174</v>
      </c>
      <c r="E674" s="254" t="s">
        <v>1</v>
      </c>
      <c r="F674" s="255" t="s">
        <v>933</v>
      </c>
      <c r="G674" s="253"/>
      <c r="H674" s="256">
        <v>121.74</v>
      </c>
      <c r="I674" s="257"/>
      <c r="J674" s="253"/>
      <c r="K674" s="253"/>
      <c r="L674" s="258"/>
      <c r="M674" s="259"/>
      <c r="N674" s="260"/>
      <c r="O674" s="260"/>
      <c r="P674" s="260"/>
      <c r="Q674" s="260"/>
      <c r="R674" s="260"/>
      <c r="S674" s="260"/>
      <c r="T674" s="261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62" t="s">
        <v>174</v>
      </c>
      <c r="AU674" s="262" t="s">
        <v>83</v>
      </c>
      <c r="AV674" s="14" t="s">
        <v>83</v>
      </c>
      <c r="AW674" s="14" t="s">
        <v>30</v>
      </c>
      <c r="AX674" s="14" t="s">
        <v>73</v>
      </c>
      <c r="AY674" s="262" t="s">
        <v>165</v>
      </c>
    </row>
    <row r="675" s="13" customFormat="1">
      <c r="A675" s="13"/>
      <c r="B675" s="241"/>
      <c r="C675" s="242"/>
      <c r="D675" s="243" t="s">
        <v>174</v>
      </c>
      <c r="E675" s="244" t="s">
        <v>1</v>
      </c>
      <c r="F675" s="245" t="s">
        <v>934</v>
      </c>
      <c r="G675" s="242"/>
      <c r="H675" s="244" t="s">
        <v>1</v>
      </c>
      <c r="I675" s="246"/>
      <c r="J675" s="242"/>
      <c r="K675" s="242"/>
      <c r="L675" s="247"/>
      <c r="M675" s="248"/>
      <c r="N675" s="249"/>
      <c r="O675" s="249"/>
      <c r="P675" s="249"/>
      <c r="Q675" s="249"/>
      <c r="R675" s="249"/>
      <c r="S675" s="249"/>
      <c r="T675" s="250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51" t="s">
        <v>174</v>
      </c>
      <c r="AU675" s="251" t="s">
        <v>83</v>
      </c>
      <c r="AV675" s="13" t="s">
        <v>81</v>
      </c>
      <c r="AW675" s="13" t="s">
        <v>30</v>
      </c>
      <c r="AX675" s="13" t="s">
        <v>73</v>
      </c>
      <c r="AY675" s="251" t="s">
        <v>165</v>
      </c>
    </row>
    <row r="676" s="14" customFormat="1">
      <c r="A676" s="14"/>
      <c r="B676" s="252"/>
      <c r="C676" s="253"/>
      <c r="D676" s="243" t="s">
        <v>174</v>
      </c>
      <c r="E676" s="254" t="s">
        <v>1</v>
      </c>
      <c r="F676" s="255" t="s">
        <v>935</v>
      </c>
      <c r="G676" s="253"/>
      <c r="H676" s="256">
        <v>87.730000000000004</v>
      </c>
      <c r="I676" s="257"/>
      <c r="J676" s="253"/>
      <c r="K676" s="253"/>
      <c r="L676" s="258"/>
      <c r="M676" s="259"/>
      <c r="N676" s="260"/>
      <c r="O676" s="260"/>
      <c r="P676" s="260"/>
      <c r="Q676" s="260"/>
      <c r="R676" s="260"/>
      <c r="S676" s="260"/>
      <c r="T676" s="261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62" t="s">
        <v>174</v>
      </c>
      <c r="AU676" s="262" t="s">
        <v>83</v>
      </c>
      <c r="AV676" s="14" t="s">
        <v>83</v>
      </c>
      <c r="AW676" s="14" t="s">
        <v>30</v>
      </c>
      <c r="AX676" s="14" t="s">
        <v>73</v>
      </c>
      <c r="AY676" s="262" t="s">
        <v>165</v>
      </c>
    </row>
    <row r="677" s="13" customFormat="1">
      <c r="A677" s="13"/>
      <c r="B677" s="241"/>
      <c r="C677" s="242"/>
      <c r="D677" s="243" t="s">
        <v>174</v>
      </c>
      <c r="E677" s="244" t="s">
        <v>1</v>
      </c>
      <c r="F677" s="245" t="s">
        <v>936</v>
      </c>
      <c r="G677" s="242"/>
      <c r="H677" s="244" t="s">
        <v>1</v>
      </c>
      <c r="I677" s="246"/>
      <c r="J677" s="242"/>
      <c r="K677" s="242"/>
      <c r="L677" s="247"/>
      <c r="M677" s="248"/>
      <c r="N677" s="249"/>
      <c r="O677" s="249"/>
      <c r="P677" s="249"/>
      <c r="Q677" s="249"/>
      <c r="R677" s="249"/>
      <c r="S677" s="249"/>
      <c r="T677" s="250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51" t="s">
        <v>174</v>
      </c>
      <c r="AU677" s="251" t="s">
        <v>83</v>
      </c>
      <c r="AV677" s="13" t="s">
        <v>81</v>
      </c>
      <c r="AW677" s="13" t="s">
        <v>30</v>
      </c>
      <c r="AX677" s="13" t="s">
        <v>73</v>
      </c>
      <c r="AY677" s="251" t="s">
        <v>165</v>
      </c>
    </row>
    <row r="678" s="14" customFormat="1">
      <c r="A678" s="14"/>
      <c r="B678" s="252"/>
      <c r="C678" s="253"/>
      <c r="D678" s="243" t="s">
        <v>174</v>
      </c>
      <c r="E678" s="254" t="s">
        <v>1</v>
      </c>
      <c r="F678" s="255" t="s">
        <v>937</v>
      </c>
      <c r="G678" s="253"/>
      <c r="H678" s="256">
        <v>-9.3520000000000003</v>
      </c>
      <c r="I678" s="257"/>
      <c r="J678" s="253"/>
      <c r="K678" s="253"/>
      <c r="L678" s="258"/>
      <c r="M678" s="259"/>
      <c r="N678" s="260"/>
      <c r="O678" s="260"/>
      <c r="P678" s="260"/>
      <c r="Q678" s="260"/>
      <c r="R678" s="260"/>
      <c r="S678" s="260"/>
      <c r="T678" s="261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62" t="s">
        <v>174</v>
      </c>
      <c r="AU678" s="262" t="s">
        <v>83</v>
      </c>
      <c r="AV678" s="14" t="s">
        <v>83</v>
      </c>
      <c r="AW678" s="14" t="s">
        <v>30</v>
      </c>
      <c r="AX678" s="14" t="s">
        <v>73</v>
      </c>
      <c r="AY678" s="262" t="s">
        <v>165</v>
      </c>
    </row>
    <row r="679" s="14" customFormat="1">
      <c r="A679" s="14"/>
      <c r="B679" s="252"/>
      <c r="C679" s="253"/>
      <c r="D679" s="243" t="s">
        <v>174</v>
      </c>
      <c r="E679" s="254" t="s">
        <v>1</v>
      </c>
      <c r="F679" s="255" t="s">
        <v>938</v>
      </c>
      <c r="G679" s="253"/>
      <c r="H679" s="256">
        <v>-25.760000000000002</v>
      </c>
      <c r="I679" s="257"/>
      <c r="J679" s="253"/>
      <c r="K679" s="253"/>
      <c r="L679" s="258"/>
      <c r="M679" s="259"/>
      <c r="N679" s="260"/>
      <c r="O679" s="260"/>
      <c r="P679" s="260"/>
      <c r="Q679" s="260"/>
      <c r="R679" s="260"/>
      <c r="S679" s="260"/>
      <c r="T679" s="261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62" t="s">
        <v>174</v>
      </c>
      <c r="AU679" s="262" t="s">
        <v>83</v>
      </c>
      <c r="AV679" s="14" t="s">
        <v>83</v>
      </c>
      <c r="AW679" s="14" t="s">
        <v>30</v>
      </c>
      <c r="AX679" s="14" t="s">
        <v>73</v>
      </c>
      <c r="AY679" s="262" t="s">
        <v>165</v>
      </c>
    </row>
    <row r="680" s="16" customFormat="1">
      <c r="A680" s="16"/>
      <c r="B680" s="284"/>
      <c r="C680" s="285"/>
      <c r="D680" s="243" t="s">
        <v>174</v>
      </c>
      <c r="E680" s="286" t="s">
        <v>116</v>
      </c>
      <c r="F680" s="287" t="s">
        <v>457</v>
      </c>
      <c r="G680" s="285"/>
      <c r="H680" s="288">
        <v>174.358</v>
      </c>
      <c r="I680" s="289"/>
      <c r="J680" s="285"/>
      <c r="K680" s="285"/>
      <c r="L680" s="290"/>
      <c r="M680" s="291"/>
      <c r="N680" s="292"/>
      <c r="O680" s="292"/>
      <c r="P680" s="292"/>
      <c r="Q680" s="292"/>
      <c r="R680" s="292"/>
      <c r="S680" s="292"/>
      <c r="T680" s="293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T680" s="294" t="s">
        <v>174</v>
      </c>
      <c r="AU680" s="294" t="s">
        <v>83</v>
      </c>
      <c r="AV680" s="16" t="s">
        <v>184</v>
      </c>
      <c r="AW680" s="16" t="s">
        <v>30</v>
      </c>
      <c r="AX680" s="16" t="s">
        <v>73</v>
      </c>
      <c r="AY680" s="294" t="s">
        <v>165</v>
      </c>
    </row>
    <row r="681" s="13" customFormat="1">
      <c r="A681" s="13"/>
      <c r="B681" s="241"/>
      <c r="C681" s="242"/>
      <c r="D681" s="243" t="s">
        <v>174</v>
      </c>
      <c r="E681" s="244" t="s">
        <v>1</v>
      </c>
      <c r="F681" s="245" t="s">
        <v>939</v>
      </c>
      <c r="G681" s="242"/>
      <c r="H681" s="244" t="s">
        <v>1</v>
      </c>
      <c r="I681" s="246"/>
      <c r="J681" s="242"/>
      <c r="K681" s="242"/>
      <c r="L681" s="247"/>
      <c r="M681" s="248"/>
      <c r="N681" s="249"/>
      <c r="O681" s="249"/>
      <c r="P681" s="249"/>
      <c r="Q681" s="249"/>
      <c r="R681" s="249"/>
      <c r="S681" s="249"/>
      <c r="T681" s="250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51" t="s">
        <v>174</v>
      </c>
      <c r="AU681" s="251" t="s">
        <v>83</v>
      </c>
      <c r="AV681" s="13" t="s">
        <v>81</v>
      </c>
      <c r="AW681" s="13" t="s">
        <v>30</v>
      </c>
      <c r="AX681" s="13" t="s">
        <v>73</v>
      </c>
      <c r="AY681" s="251" t="s">
        <v>165</v>
      </c>
    </row>
    <row r="682" s="13" customFormat="1">
      <c r="A682" s="13"/>
      <c r="B682" s="241"/>
      <c r="C682" s="242"/>
      <c r="D682" s="243" t="s">
        <v>174</v>
      </c>
      <c r="E682" s="244" t="s">
        <v>1</v>
      </c>
      <c r="F682" s="245" t="s">
        <v>940</v>
      </c>
      <c r="G682" s="242"/>
      <c r="H682" s="244" t="s">
        <v>1</v>
      </c>
      <c r="I682" s="246"/>
      <c r="J682" s="242"/>
      <c r="K682" s="242"/>
      <c r="L682" s="247"/>
      <c r="M682" s="248"/>
      <c r="N682" s="249"/>
      <c r="O682" s="249"/>
      <c r="P682" s="249"/>
      <c r="Q682" s="249"/>
      <c r="R682" s="249"/>
      <c r="S682" s="249"/>
      <c r="T682" s="250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51" t="s">
        <v>174</v>
      </c>
      <c r="AU682" s="251" t="s">
        <v>83</v>
      </c>
      <c r="AV682" s="13" t="s">
        <v>81</v>
      </c>
      <c r="AW682" s="13" t="s">
        <v>30</v>
      </c>
      <c r="AX682" s="13" t="s">
        <v>73</v>
      </c>
      <c r="AY682" s="251" t="s">
        <v>165</v>
      </c>
    </row>
    <row r="683" s="13" customFormat="1">
      <c r="A683" s="13"/>
      <c r="B683" s="241"/>
      <c r="C683" s="242"/>
      <c r="D683" s="243" t="s">
        <v>174</v>
      </c>
      <c r="E683" s="244" t="s">
        <v>1</v>
      </c>
      <c r="F683" s="245" t="s">
        <v>934</v>
      </c>
      <c r="G683" s="242"/>
      <c r="H683" s="244" t="s">
        <v>1</v>
      </c>
      <c r="I683" s="246"/>
      <c r="J683" s="242"/>
      <c r="K683" s="242"/>
      <c r="L683" s="247"/>
      <c r="M683" s="248"/>
      <c r="N683" s="249"/>
      <c r="O683" s="249"/>
      <c r="P683" s="249"/>
      <c r="Q683" s="249"/>
      <c r="R683" s="249"/>
      <c r="S683" s="249"/>
      <c r="T683" s="250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51" t="s">
        <v>174</v>
      </c>
      <c r="AU683" s="251" t="s">
        <v>83</v>
      </c>
      <c r="AV683" s="13" t="s">
        <v>81</v>
      </c>
      <c r="AW683" s="13" t="s">
        <v>30</v>
      </c>
      <c r="AX683" s="13" t="s">
        <v>73</v>
      </c>
      <c r="AY683" s="251" t="s">
        <v>165</v>
      </c>
    </row>
    <row r="684" s="14" customFormat="1">
      <c r="A684" s="14"/>
      <c r="B684" s="252"/>
      <c r="C684" s="253"/>
      <c r="D684" s="243" t="s">
        <v>174</v>
      </c>
      <c r="E684" s="254" t="s">
        <v>1</v>
      </c>
      <c r="F684" s="255" t="s">
        <v>308</v>
      </c>
      <c r="G684" s="253"/>
      <c r="H684" s="256">
        <v>9.3520000000000003</v>
      </c>
      <c r="I684" s="257"/>
      <c r="J684" s="253"/>
      <c r="K684" s="253"/>
      <c r="L684" s="258"/>
      <c r="M684" s="259"/>
      <c r="N684" s="260"/>
      <c r="O684" s="260"/>
      <c r="P684" s="260"/>
      <c r="Q684" s="260"/>
      <c r="R684" s="260"/>
      <c r="S684" s="260"/>
      <c r="T684" s="261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62" t="s">
        <v>174</v>
      </c>
      <c r="AU684" s="262" t="s">
        <v>83</v>
      </c>
      <c r="AV684" s="14" t="s">
        <v>83</v>
      </c>
      <c r="AW684" s="14" t="s">
        <v>30</v>
      </c>
      <c r="AX684" s="14" t="s">
        <v>73</v>
      </c>
      <c r="AY684" s="262" t="s">
        <v>165</v>
      </c>
    </row>
    <row r="685" s="14" customFormat="1">
      <c r="A685" s="14"/>
      <c r="B685" s="252"/>
      <c r="C685" s="253"/>
      <c r="D685" s="243" t="s">
        <v>174</v>
      </c>
      <c r="E685" s="254" t="s">
        <v>1</v>
      </c>
      <c r="F685" s="255" t="s">
        <v>309</v>
      </c>
      <c r="G685" s="253"/>
      <c r="H685" s="256">
        <v>25.760000000000002</v>
      </c>
      <c r="I685" s="257"/>
      <c r="J685" s="253"/>
      <c r="K685" s="253"/>
      <c r="L685" s="258"/>
      <c r="M685" s="259"/>
      <c r="N685" s="260"/>
      <c r="O685" s="260"/>
      <c r="P685" s="260"/>
      <c r="Q685" s="260"/>
      <c r="R685" s="260"/>
      <c r="S685" s="260"/>
      <c r="T685" s="261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62" t="s">
        <v>174</v>
      </c>
      <c r="AU685" s="262" t="s">
        <v>83</v>
      </c>
      <c r="AV685" s="14" t="s">
        <v>83</v>
      </c>
      <c r="AW685" s="14" t="s">
        <v>30</v>
      </c>
      <c r="AX685" s="14" t="s">
        <v>73</v>
      </c>
      <c r="AY685" s="262" t="s">
        <v>165</v>
      </c>
    </row>
    <row r="686" s="16" customFormat="1">
      <c r="A686" s="16"/>
      <c r="B686" s="284"/>
      <c r="C686" s="285"/>
      <c r="D686" s="243" t="s">
        <v>174</v>
      </c>
      <c r="E686" s="286" t="s">
        <v>120</v>
      </c>
      <c r="F686" s="287" t="s">
        <v>457</v>
      </c>
      <c r="G686" s="285"/>
      <c r="H686" s="288">
        <v>35.112000000000002</v>
      </c>
      <c r="I686" s="289"/>
      <c r="J686" s="285"/>
      <c r="K686" s="285"/>
      <c r="L686" s="290"/>
      <c r="M686" s="291"/>
      <c r="N686" s="292"/>
      <c r="O686" s="292"/>
      <c r="P686" s="292"/>
      <c r="Q686" s="292"/>
      <c r="R686" s="292"/>
      <c r="S686" s="292"/>
      <c r="T686" s="293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T686" s="294" t="s">
        <v>174</v>
      </c>
      <c r="AU686" s="294" t="s">
        <v>83</v>
      </c>
      <c r="AV686" s="16" t="s">
        <v>184</v>
      </c>
      <c r="AW686" s="16" t="s">
        <v>30</v>
      </c>
      <c r="AX686" s="16" t="s">
        <v>73</v>
      </c>
      <c r="AY686" s="294" t="s">
        <v>165</v>
      </c>
    </row>
    <row r="687" s="15" customFormat="1">
      <c r="A687" s="15"/>
      <c r="B687" s="263"/>
      <c r="C687" s="264"/>
      <c r="D687" s="243" t="s">
        <v>174</v>
      </c>
      <c r="E687" s="265" t="s">
        <v>1</v>
      </c>
      <c r="F687" s="266" t="s">
        <v>180</v>
      </c>
      <c r="G687" s="264"/>
      <c r="H687" s="267">
        <v>368.19</v>
      </c>
      <c r="I687" s="268"/>
      <c r="J687" s="264"/>
      <c r="K687" s="264"/>
      <c r="L687" s="269"/>
      <c r="M687" s="270"/>
      <c r="N687" s="271"/>
      <c r="O687" s="271"/>
      <c r="P687" s="271"/>
      <c r="Q687" s="271"/>
      <c r="R687" s="271"/>
      <c r="S687" s="271"/>
      <c r="T687" s="272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T687" s="273" t="s">
        <v>174</v>
      </c>
      <c r="AU687" s="273" t="s">
        <v>83</v>
      </c>
      <c r="AV687" s="15" t="s">
        <v>172</v>
      </c>
      <c r="AW687" s="15" t="s">
        <v>30</v>
      </c>
      <c r="AX687" s="15" t="s">
        <v>81</v>
      </c>
      <c r="AY687" s="273" t="s">
        <v>165</v>
      </c>
    </row>
    <row r="688" s="2" customFormat="1">
      <c r="A688" s="39"/>
      <c r="B688" s="40"/>
      <c r="C688" s="274" t="s">
        <v>702</v>
      </c>
      <c r="D688" s="274" t="s">
        <v>248</v>
      </c>
      <c r="E688" s="275" t="s">
        <v>941</v>
      </c>
      <c r="F688" s="276" t="s">
        <v>942</v>
      </c>
      <c r="G688" s="277" t="s">
        <v>266</v>
      </c>
      <c r="H688" s="278">
        <v>216.53200000000001</v>
      </c>
      <c r="I688" s="279"/>
      <c r="J688" s="280">
        <f>ROUND(I688*H688,2)</f>
        <v>0</v>
      </c>
      <c r="K688" s="276" t="s">
        <v>1</v>
      </c>
      <c r="L688" s="281"/>
      <c r="M688" s="282" t="s">
        <v>1</v>
      </c>
      <c r="N688" s="283" t="s">
        <v>38</v>
      </c>
      <c r="O688" s="92"/>
      <c r="P688" s="237">
        <f>O688*H688</f>
        <v>0</v>
      </c>
      <c r="Q688" s="237">
        <v>0.0032000000000000002</v>
      </c>
      <c r="R688" s="237">
        <f>Q688*H688</f>
        <v>0.69290240000000003</v>
      </c>
      <c r="S688" s="237">
        <v>0</v>
      </c>
      <c r="T688" s="238">
        <f>S688*H688</f>
        <v>0</v>
      </c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R688" s="239" t="s">
        <v>365</v>
      </c>
      <c r="AT688" s="239" t="s">
        <v>248</v>
      </c>
      <c r="AU688" s="239" t="s">
        <v>83</v>
      </c>
      <c r="AY688" s="18" t="s">
        <v>165</v>
      </c>
      <c r="BE688" s="240">
        <f>IF(N688="základní",J688,0)</f>
        <v>0</v>
      </c>
      <c r="BF688" s="240">
        <f>IF(N688="snížená",J688,0)</f>
        <v>0</v>
      </c>
      <c r="BG688" s="240">
        <f>IF(N688="zákl. přenesená",J688,0)</f>
        <v>0</v>
      </c>
      <c r="BH688" s="240">
        <f>IF(N688="sníž. přenesená",J688,0)</f>
        <v>0</v>
      </c>
      <c r="BI688" s="240">
        <f>IF(N688="nulová",J688,0)</f>
        <v>0</v>
      </c>
      <c r="BJ688" s="18" t="s">
        <v>81</v>
      </c>
      <c r="BK688" s="240">
        <f>ROUND(I688*H688,2)</f>
        <v>0</v>
      </c>
      <c r="BL688" s="18" t="s">
        <v>269</v>
      </c>
      <c r="BM688" s="239" t="s">
        <v>943</v>
      </c>
    </row>
    <row r="689" s="14" customFormat="1">
      <c r="A689" s="14"/>
      <c r="B689" s="252"/>
      <c r="C689" s="253"/>
      <c r="D689" s="243" t="s">
        <v>174</v>
      </c>
      <c r="E689" s="254" t="s">
        <v>1</v>
      </c>
      <c r="F689" s="255" t="s">
        <v>944</v>
      </c>
      <c r="G689" s="253"/>
      <c r="H689" s="256">
        <v>174.59200000000001</v>
      </c>
      <c r="I689" s="257"/>
      <c r="J689" s="253"/>
      <c r="K689" s="253"/>
      <c r="L689" s="258"/>
      <c r="M689" s="259"/>
      <c r="N689" s="260"/>
      <c r="O689" s="260"/>
      <c r="P689" s="260"/>
      <c r="Q689" s="260"/>
      <c r="R689" s="260"/>
      <c r="S689" s="260"/>
      <c r="T689" s="261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62" t="s">
        <v>174</v>
      </c>
      <c r="AU689" s="262" t="s">
        <v>83</v>
      </c>
      <c r="AV689" s="14" t="s">
        <v>83</v>
      </c>
      <c r="AW689" s="14" t="s">
        <v>30</v>
      </c>
      <c r="AX689" s="14" t="s">
        <v>73</v>
      </c>
      <c r="AY689" s="262" t="s">
        <v>165</v>
      </c>
    </row>
    <row r="690" s="13" customFormat="1">
      <c r="A690" s="13"/>
      <c r="B690" s="241"/>
      <c r="C690" s="242"/>
      <c r="D690" s="243" t="s">
        <v>174</v>
      </c>
      <c r="E690" s="244" t="s">
        <v>1</v>
      </c>
      <c r="F690" s="245" t="s">
        <v>945</v>
      </c>
      <c r="G690" s="242"/>
      <c r="H690" s="244" t="s">
        <v>1</v>
      </c>
      <c r="I690" s="246"/>
      <c r="J690" s="242"/>
      <c r="K690" s="242"/>
      <c r="L690" s="247"/>
      <c r="M690" s="248"/>
      <c r="N690" s="249"/>
      <c r="O690" s="249"/>
      <c r="P690" s="249"/>
      <c r="Q690" s="249"/>
      <c r="R690" s="249"/>
      <c r="S690" s="249"/>
      <c r="T690" s="250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51" t="s">
        <v>174</v>
      </c>
      <c r="AU690" s="251" t="s">
        <v>83</v>
      </c>
      <c r="AV690" s="13" t="s">
        <v>81</v>
      </c>
      <c r="AW690" s="13" t="s">
        <v>30</v>
      </c>
      <c r="AX690" s="13" t="s">
        <v>73</v>
      </c>
      <c r="AY690" s="251" t="s">
        <v>165</v>
      </c>
    </row>
    <row r="691" s="14" customFormat="1">
      <c r="A691" s="14"/>
      <c r="B691" s="252"/>
      <c r="C691" s="253"/>
      <c r="D691" s="243" t="s">
        <v>174</v>
      </c>
      <c r="E691" s="254" t="s">
        <v>1</v>
      </c>
      <c r="F691" s="255" t="s">
        <v>946</v>
      </c>
      <c r="G691" s="253"/>
      <c r="H691" s="256">
        <v>24.443000000000001</v>
      </c>
      <c r="I691" s="257"/>
      <c r="J691" s="253"/>
      <c r="K691" s="253"/>
      <c r="L691" s="258"/>
      <c r="M691" s="259"/>
      <c r="N691" s="260"/>
      <c r="O691" s="260"/>
      <c r="P691" s="260"/>
      <c r="Q691" s="260"/>
      <c r="R691" s="260"/>
      <c r="S691" s="260"/>
      <c r="T691" s="261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62" t="s">
        <v>174</v>
      </c>
      <c r="AU691" s="262" t="s">
        <v>83</v>
      </c>
      <c r="AV691" s="14" t="s">
        <v>83</v>
      </c>
      <c r="AW691" s="14" t="s">
        <v>30</v>
      </c>
      <c r="AX691" s="14" t="s">
        <v>73</v>
      </c>
      <c r="AY691" s="262" t="s">
        <v>165</v>
      </c>
    </row>
    <row r="692" s="13" customFormat="1">
      <c r="A692" s="13"/>
      <c r="B692" s="241"/>
      <c r="C692" s="242"/>
      <c r="D692" s="243" t="s">
        <v>174</v>
      </c>
      <c r="E692" s="244" t="s">
        <v>1</v>
      </c>
      <c r="F692" s="245" t="s">
        <v>947</v>
      </c>
      <c r="G692" s="242"/>
      <c r="H692" s="244" t="s">
        <v>1</v>
      </c>
      <c r="I692" s="246"/>
      <c r="J692" s="242"/>
      <c r="K692" s="242"/>
      <c r="L692" s="247"/>
      <c r="M692" s="248"/>
      <c r="N692" s="249"/>
      <c r="O692" s="249"/>
      <c r="P692" s="249"/>
      <c r="Q692" s="249"/>
      <c r="R692" s="249"/>
      <c r="S692" s="249"/>
      <c r="T692" s="250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51" t="s">
        <v>174</v>
      </c>
      <c r="AU692" s="251" t="s">
        <v>83</v>
      </c>
      <c r="AV692" s="13" t="s">
        <v>81</v>
      </c>
      <c r="AW692" s="13" t="s">
        <v>30</v>
      </c>
      <c r="AX692" s="13" t="s">
        <v>73</v>
      </c>
      <c r="AY692" s="251" t="s">
        <v>165</v>
      </c>
    </row>
    <row r="693" s="14" customFormat="1">
      <c r="A693" s="14"/>
      <c r="B693" s="252"/>
      <c r="C693" s="253"/>
      <c r="D693" s="243" t="s">
        <v>174</v>
      </c>
      <c r="E693" s="254" t="s">
        <v>1</v>
      </c>
      <c r="F693" s="255" t="s">
        <v>948</v>
      </c>
      <c r="G693" s="253"/>
      <c r="H693" s="256">
        <v>17.497</v>
      </c>
      <c r="I693" s="257"/>
      <c r="J693" s="253"/>
      <c r="K693" s="253"/>
      <c r="L693" s="258"/>
      <c r="M693" s="259"/>
      <c r="N693" s="260"/>
      <c r="O693" s="260"/>
      <c r="P693" s="260"/>
      <c r="Q693" s="260"/>
      <c r="R693" s="260"/>
      <c r="S693" s="260"/>
      <c r="T693" s="261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62" t="s">
        <v>174</v>
      </c>
      <c r="AU693" s="262" t="s">
        <v>83</v>
      </c>
      <c r="AV693" s="14" t="s">
        <v>83</v>
      </c>
      <c r="AW693" s="14" t="s">
        <v>30</v>
      </c>
      <c r="AX693" s="14" t="s">
        <v>73</v>
      </c>
      <c r="AY693" s="262" t="s">
        <v>165</v>
      </c>
    </row>
    <row r="694" s="15" customFormat="1">
      <c r="A694" s="15"/>
      <c r="B694" s="263"/>
      <c r="C694" s="264"/>
      <c r="D694" s="243" t="s">
        <v>174</v>
      </c>
      <c r="E694" s="265" t="s">
        <v>1</v>
      </c>
      <c r="F694" s="266" t="s">
        <v>180</v>
      </c>
      <c r="G694" s="264"/>
      <c r="H694" s="267">
        <v>216.53200000000004</v>
      </c>
      <c r="I694" s="268"/>
      <c r="J694" s="264"/>
      <c r="K694" s="264"/>
      <c r="L694" s="269"/>
      <c r="M694" s="270"/>
      <c r="N694" s="271"/>
      <c r="O694" s="271"/>
      <c r="P694" s="271"/>
      <c r="Q694" s="271"/>
      <c r="R694" s="271"/>
      <c r="S694" s="271"/>
      <c r="T694" s="272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T694" s="273" t="s">
        <v>174</v>
      </c>
      <c r="AU694" s="273" t="s">
        <v>83</v>
      </c>
      <c r="AV694" s="15" t="s">
        <v>172</v>
      </c>
      <c r="AW694" s="15" t="s">
        <v>30</v>
      </c>
      <c r="AX694" s="15" t="s">
        <v>81</v>
      </c>
      <c r="AY694" s="273" t="s">
        <v>165</v>
      </c>
    </row>
    <row r="695" s="2" customFormat="1">
      <c r="A695" s="39"/>
      <c r="B695" s="40"/>
      <c r="C695" s="274" t="s">
        <v>949</v>
      </c>
      <c r="D695" s="274" t="s">
        <v>248</v>
      </c>
      <c r="E695" s="275" t="s">
        <v>950</v>
      </c>
      <c r="F695" s="276" t="s">
        <v>951</v>
      </c>
      <c r="G695" s="277" t="s">
        <v>266</v>
      </c>
      <c r="H695" s="278">
        <v>276.303</v>
      </c>
      <c r="I695" s="279"/>
      <c r="J695" s="280">
        <f>ROUND(I695*H695,2)</f>
        <v>0</v>
      </c>
      <c r="K695" s="276" t="s">
        <v>1</v>
      </c>
      <c r="L695" s="281"/>
      <c r="M695" s="282" t="s">
        <v>1</v>
      </c>
      <c r="N695" s="283" t="s">
        <v>38</v>
      </c>
      <c r="O695" s="92"/>
      <c r="P695" s="237">
        <f>O695*H695</f>
        <v>0</v>
      </c>
      <c r="Q695" s="237">
        <v>0.0032000000000000002</v>
      </c>
      <c r="R695" s="237">
        <f>Q695*H695</f>
        <v>0.8841696</v>
      </c>
      <c r="S695" s="237">
        <v>0</v>
      </c>
      <c r="T695" s="238">
        <f>S695*H695</f>
        <v>0</v>
      </c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R695" s="239" t="s">
        <v>365</v>
      </c>
      <c r="AT695" s="239" t="s">
        <v>248</v>
      </c>
      <c r="AU695" s="239" t="s">
        <v>83</v>
      </c>
      <c r="AY695" s="18" t="s">
        <v>165</v>
      </c>
      <c r="BE695" s="240">
        <f>IF(N695="základní",J695,0)</f>
        <v>0</v>
      </c>
      <c r="BF695" s="240">
        <f>IF(N695="snížená",J695,0)</f>
        <v>0</v>
      </c>
      <c r="BG695" s="240">
        <f>IF(N695="zákl. přenesená",J695,0)</f>
        <v>0</v>
      </c>
      <c r="BH695" s="240">
        <f>IF(N695="sníž. přenesená",J695,0)</f>
        <v>0</v>
      </c>
      <c r="BI695" s="240">
        <f>IF(N695="nulová",J695,0)</f>
        <v>0</v>
      </c>
      <c r="BJ695" s="18" t="s">
        <v>81</v>
      </c>
      <c r="BK695" s="240">
        <f>ROUND(I695*H695,2)</f>
        <v>0</v>
      </c>
      <c r="BL695" s="18" t="s">
        <v>269</v>
      </c>
      <c r="BM695" s="239" t="s">
        <v>952</v>
      </c>
    </row>
    <row r="696" s="14" customFormat="1">
      <c r="A696" s="14"/>
      <c r="B696" s="252"/>
      <c r="C696" s="253"/>
      <c r="D696" s="243" t="s">
        <v>174</v>
      </c>
      <c r="E696" s="254" t="s">
        <v>1</v>
      </c>
      <c r="F696" s="255" t="s">
        <v>953</v>
      </c>
      <c r="G696" s="253"/>
      <c r="H696" s="256">
        <v>191.79400000000001</v>
      </c>
      <c r="I696" s="257"/>
      <c r="J696" s="253"/>
      <c r="K696" s="253"/>
      <c r="L696" s="258"/>
      <c r="M696" s="259"/>
      <c r="N696" s="260"/>
      <c r="O696" s="260"/>
      <c r="P696" s="260"/>
      <c r="Q696" s="260"/>
      <c r="R696" s="260"/>
      <c r="S696" s="260"/>
      <c r="T696" s="261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62" t="s">
        <v>174</v>
      </c>
      <c r="AU696" s="262" t="s">
        <v>83</v>
      </c>
      <c r="AV696" s="14" t="s">
        <v>83</v>
      </c>
      <c r="AW696" s="14" t="s">
        <v>30</v>
      </c>
      <c r="AX696" s="14" t="s">
        <v>73</v>
      </c>
      <c r="AY696" s="262" t="s">
        <v>165</v>
      </c>
    </row>
    <row r="697" s="14" customFormat="1">
      <c r="A697" s="14"/>
      <c r="B697" s="252"/>
      <c r="C697" s="253"/>
      <c r="D697" s="243" t="s">
        <v>174</v>
      </c>
      <c r="E697" s="254" t="s">
        <v>1</v>
      </c>
      <c r="F697" s="255" t="s">
        <v>954</v>
      </c>
      <c r="G697" s="253"/>
      <c r="H697" s="256">
        <v>38.622999999999998</v>
      </c>
      <c r="I697" s="257"/>
      <c r="J697" s="253"/>
      <c r="K697" s="253"/>
      <c r="L697" s="258"/>
      <c r="M697" s="259"/>
      <c r="N697" s="260"/>
      <c r="O697" s="260"/>
      <c r="P697" s="260"/>
      <c r="Q697" s="260"/>
      <c r="R697" s="260"/>
      <c r="S697" s="260"/>
      <c r="T697" s="261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62" t="s">
        <v>174</v>
      </c>
      <c r="AU697" s="262" t="s">
        <v>83</v>
      </c>
      <c r="AV697" s="14" t="s">
        <v>83</v>
      </c>
      <c r="AW697" s="14" t="s">
        <v>30</v>
      </c>
      <c r="AX697" s="14" t="s">
        <v>73</v>
      </c>
      <c r="AY697" s="262" t="s">
        <v>165</v>
      </c>
    </row>
    <row r="698" s="14" customFormat="1">
      <c r="A698" s="14"/>
      <c r="B698" s="252"/>
      <c r="C698" s="253"/>
      <c r="D698" s="243" t="s">
        <v>174</v>
      </c>
      <c r="E698" s="254" t="s">
        <v>1</v>
      </c>
      <c r="F698" s="255" t="s">
        <v>955</v>
      </c>
      <c r="G698" s="253"/>
      <c r="H698" s="256">
        <v>10.394</v>
      </c>
      <c r="I698" s="257"/>
      <c r="J698" s="253"/>
      <c r="K698" s="253"/>
      <c r="L698" s="258"/>
      <c r="M698" s="259"/>
      <c r="N698" s="260"/>
      <c r="O698" s="260"/>
      <c r="P698" s="260"/>
      <c r="Q698" s="260"/>
      <c r="R698" s="260"/>
      <c r="S698" s="260"/>
      <c r="T698" s="261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62" t="s">
        <v>174</v>
      </c>
      <c r="AU698" s="262" t="s">
        <v>83</v>
      </c>
      <c r="AV698" s="14" t="s">
        <v>83</v>
      </c>
      <c r="AW698" s="14" t="s">
        <v>30</v>
      </c>
      <c r="AX698" s="14" t="s">
        <v>73</v>
      </c>
      <c r="AY698" s="262" t="s">
        <v>165</v>
      </c>
    </row>
    <row r="699" s="13" customFormat="1">
      <c r="A699" s="13"/>
      <c r="B699" s="241"/>
      <c r="C699" s="242"/>
      <c r="D699" s="243" t="s">
        <v>174</v>
      </c>
      <c r="E699" s="244" t="s">
        <v>1</v>
      </c>
      <c r="F699" s="245" t="s">
        <v>945</v>
      </c>
      <c r="G699" s="242"/>
      <c r="H699" s="244" t="s">
        <v>1</v>
      </c>
      <c r="I699" s="246"/>
      <c r="J699" s="242"/>
      <c r="K699" s="242"/>
      <c r="L699" s="247"/>
      <c r="M699" s="248"/>
      <c r="N699" s="249"/>
      <c r="O699" s="249"/>
      <c r="P699" s="249"/>
      <c r="Q699" s="249"/>
      <c r="R699" s="249"/>
      <c r="S699" s="249"/>
      <c r="T699" s="250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51" t="s">
        <v>174</v>
      </c>
      <c r="AU699" s="251" t="s">
        <v>83</v>
      </c>
      <c r="AV699" s="13" t="s">
        <v>81</v>
      </c>
      <c r="AW699" s="13" t="s">
        <v>30</v>
      </c>
      <c r="AX699" s="13" t="s">
        <v>73</v>
      </c>
      <c r="AY699" s="251" t="s">
        <v>165</v>
      </c>
    </row>
    <row r="700" s="14" customFormat="1">
      <c r="A700" s="14"/>
      <c r="B700" s="252"/>
      <c r="C700" s="253"/>
      <c r="D700" s="243" t="s">
        <v>174</v>
      </c>
      <c r="E700" s="254" t="s">
        <v>1</v>
      </c>
      <c r="F700" s="255" t="s">
        <v>956</v>
      </c>
      <c r="G700" s="253"/>
      <c r="H700" s="256">
        <v>26.850999999999999</v>
      </c>
      <c r="I700" s="257"/>
      <c r="J700" s="253"/>
      <c r="K700" s="253"/>
      <c r="L700" s="258"/>
      <c r="M700" s="259"/>
      <c r="N700" s="260"/>
      <c r="O700" s="260"/>
      <c r="P700" s="260"/>
      <c r="Q700" s="260"/>
      <c r="R700" s="260"/>
      <c r="S700" s="260"/>
      <c r="T700" s="261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62" t="s">
        <v>174</v>
      </c>
      <c r="AU700" s="262" t="s">
        <v>83</v>
      </c>
      <c r="AV700" s="14" t="s">
        <v>83</v>
      </c>
      <c r="AW700" s="14" t="s">
        <v>30</v>
      </c>
      <c r="AX700" s="14" t="s">
        <v>73</v>
      </c>
      <c r="AY700" s="262" t="s">
        <v>165</v>
      </c>
    </row>
    <row r="701" s="14" customFormat="1">
      <c r="A701" s="14"/>
      <c r="B701" s="252"/>
      <c r="C701" s="253"/>
      <c r="D701" s="243" t="s">
        <v>174</v>
      </c>
      <c r="E701" s="254" t="s">
        <v>1</v>
      </c>
      <c r="F701" s="255" t="s">
        <v>957</v>
      </c>
      <c r="G701" s="253"/>
      <c r="H701" s="256">
        <v>1.4550000000000001</v>
      </c>
      <c r="I701" s="257"/>
      <c r="J701" s="253"/>
      <c r="K701" s="253"/>
      <c r="L701" s="258"/>
      <c r="M701" s="259"/>
      <c r="N701" s="260"/>
      <c r="O701" s="260"/>
      <c r="P701" s="260"/>
      <c r="Q701" s="260"/>
      <c r="R701" s="260"/>
      <c r="S701" s="260"/>
      <c r="T701" s="261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62" t="s">
        <v>174</v>
      </c>
      <c r="AU701" s="262" t="s">
        <v>83</v>
      </c>
      <c r="AV701" s="14" t="s">
        <v>83</v>
      </c>
      <c r="AW701" s="14" t="s">
        <v>30</v>
      </c>
      <c r="AX701" s="14" t="s">
        <v>73</v>
      </c>
      <c r="AY701" s="262" t="s">
        <v>165</v>
      </c>
    </row>
    <row r="702" s="14" customFormat="1">
      <c r="A702" s="14"/>
      <c r="B702" s="252"/>
      <c r="C702" s="253"/>
      <c r="D702" s="243" t="s">
        <v>174</v>
      </c>
      <c r="E702" s="254" t="s">
        <v>1</v>
      </c>
      <c r="F702" s="255" t="s">
        <v>958</v>
      </c>
      <c r="G702" s="253"/>
      <c r="H702" s="256">
        <v>5.407</v>
      </c>
      <c r="I702" s="257"/>
      <c r="J702" s="253"/>
      <c r="K702" s="253"/>
      <c r="L702" s="258"/>
      <c r="M702" s="259"/>
      <c r="N702" s="260"/>
      <c r="O702" s="260"/>
      <c r="P702" s="260"/>
      <c r="Q702" s="260"/>
      <c r="R702" s="260"/>
      <c r="S702" s="260"/>
      <c r="T702" s="261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62" t="s">
        <v>174</v>
      </c>
      <c r="AU702" s="262" t="s">
        <v>83</v>
      </c>
      <c r="AV702" s="14" t="s">
        <v>83</v>
      </c>
      <c r="AW702" s="14" t="s">
        <v>30</v>
      </c>
      <c r="AX702" s="14" t="s">
        <v>73</v>
      </c>
      <c r="AY702" s="262" t="s">
        <v>165</v>
      </c>
    </row>
    <row r="703" s="13" customFormat="1">
      <c r="A703" s="13"/>
      <c r="B703" s="241"/>
      <c r="C703" s="242"/>
      <c r="D703" s="243" t="s">
        <v>174</v>
      </c>
      <c r="E703" s="244" t="s">
        <v>1</v>
      </c>
      <c r="F703" s="245" t="s">
        <v>959</v>
      </c>
      <c r="G703" s="242"/>
      <c r="H703" s="244" t="s">
        <v>1</v>
      </c>
      <c r="I703" s="246"/>
      <c r="J703" s="242"/>
      <c r="K703" s="242"/>
      <c r="L703" s="247"/>
      <c r="M703" s="248"/>
      <c r="N703" s="249"/>
      <c r="O703" s="249"/>
      <c r="P703" s="249"/>
      <c r="Q703" s="249"/>
      <c r="R703" s="249"/>
      <c r="S703" s="249"/>
      <c r="T703" s="250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51" t="s">
        <v>174</v>
      </c>
      <c r="AU703" s="251" t="s">
        <v>83</v>
      </c>
      <c r="AV703" s="13" t="s">
        <v>81</v>
      </c>
      <c r="AW703" s="13" t="s">
        <v>30</v>
      </c>
      <c r="AX703" s="13" t="s">
        <v>73</v>
      </c>
      <c r="AY703" s="251" t="s">
        <v>165</v>
      </c>
    </row>
    <row r="704" s="14" customFormat="1">
      <c r="A704" s="14"/>
      <c r="B704" s="252"/>
      <c r="C704" s="253"/>
      <c r="D704" s="243" t="s">
        <v>174</v>
      </c>
      <c r="E704" s="254" t="s">
        <v>1</v>
      </c>
      <c r="F704" s="255" t="s">
        <v>960</v>
      </c>
      <c r="G704" s="253"/>
      <c r="H704" s="256">
        <v>0.45300000000000001</v>
      </c>
      <c r="I704" s="257"/>
      <c r="J704" s="253"/>
      <c r="K704" s="253"/>
      <c r="L704" s="258"/>
      <c r="M704" s="259"/>
      <c r="N704" s="260"/>
      <c r="O704" s="260"/>
      <c r="P704" s="260"/>
      <c r="Q704" s="260"/>
      <c r="R704" s="260"/>
      <c r="S704" s="260"/>
      <c r="T704" s="261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62" t="s">
        <v>174</v>
      </c>
      <c r="AU704" s="262" t="s">
        <v>83</v>
      </c>
      <c r="AV704" s="14" t="s">
        <v>83</v>
      </c>
      <c r="AW704" s="14" t="s">
        <v>30</v>
      </c>
      <c r="AX704" s="14" t="s">
        <v>73</v>
      </c>
      <c r="AY704" s="262" t="s">
        <v>165</v>
      </c>
    </row>
    <row r="705" s="14" customFormat="1">
      <c r="A705" s="14"/>
      <c r="B705" s="252"/>
      <c r="C705" s="253"/>
      <c r="D705" s="243" t="s">
        <v>174</v>
      </c>
      <c r="E705" s="254" t="s">
        <v>1</v>
      </c>
      <c r="F705" s="255" t="s">
        <v>961</v>
      </c>
      <c r="G705" s="253"/>
      <c r="H705" s="256">
        <v>0.41799999999999998</v>
      </c>
      <c r="I705" s="257"/>
      <c r="J705" s="253"/>
      <c r="K705" s="253"/>
      <c r="L705" s="258"/>
      <c r="M705" s="259"/>
      <c r="N705" s="260"/>
      <c r="O705" s="260"/>
      <c r="P705" s="260"/>
      <c r="Q705" s="260"/>
      <c r="R705" s="260"/>
      <c r="S705" s="260"/>
      <c r="T705" s="261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62" t="s">
        <v>174</v>
      </c>
      <c r="AU705" s="262" t="s">
        <v>83</v>
      </c>
      <c r="AV705" s="14" t="s">
        <v>83</v>
      </c>
      <c r="AW705" s="14" t="s">
        <v>30</v>
      </c>
      <c r="AX705" s="14" t="s">
        <v>73</v>
      </c>
      <c r="AY705" s="262" t="s">
        <v>165</v>
      </c>
    </row>
    <row r="706" s="13" customFormat="1">
      <c r="A706" s="13"/>
      <c r="B706" s="241"/>
      <c r="C706" s="242"/>
      <c r="D706" s="243" t="s">
        <v>174</v>
      </c>
      <c r="E706" s="244" t="s">
        <v>1</v>
      </c>
      <c r="F706" s="245" t="s">
        <v>962</v>
      </c>
      <c r="G706" s="242"/>
      <c r="H706" s="244" t="s">
        <v>1</v>
      </c>
      <c r="I706" s="246"/>
      <c r="J706" s="242"/>
      <c r="K706" s="242"/>
      <c r="L706" s="247"/>
      <c r="M706" s="248"/>
      <c r="N706" s="249"/>
      <c r="O706" s="249"/>
      <c r="P706" s="249"/>
      <c r="Q706" s="249"/>
      <c r="R706" s="249"/>
      <c r="S706" s="249"/>
      <c r="T706" s="250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51" t="s">
        <v>174</v>
      </c>
      <c r="AU706" s="251" t="s">
        <v>83</v>
      </c>
      <c r="AV706" s="13" t="s">
        <v>81</v>
      </c>
      <c r="AW706" s="13" t="s">
        <v>30</v>
      </c>
      <c r="AX706" s="13" t="s">
        <v>73</v>
      </c>
      <c r="AY706" s="251" t="s">
        <v>165</v>
      </c>
    </row>
    <row r="707" s="14" customFormat="1">
      <c r="A707" s="14"/>
      <c r="B707" s="252"/>
      <c r="C707" s="253"/>
      <c r="D707" s="243" t="s">
        <v>174</v>
      </c>
      <c r="E707" s="254" t="s">
        <v>1</v>
      </c>
      <c r="F707" s="255" t="s">
        <v>963</v>
      </c>
      <c r="G707" s="253"/>
      <c r="H707" s="256">
        <v>0.90800000000000003</v>
      </c>
      <c r="I707" s="257"/>
      <c r="J707" s="253"/>
      <c r="K707" s="253"/>
      <c r="L707" s="258"/>
      <c r="M707" s="259"/>
      <c r="N707" s="260"/>
      <c r="O707" s="260"/>
      <c r="P707" s="260"/>
      <c r="Q707" s="260"/>
      <c r="R707" s="260"/>
      <c r="S707" s="260"/>
      <c r="T707" s="261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62" t="s">
        <v>174</v>
      </c>
      <c r="AU707" s="262" t="s">
        <v>83</v>
      </c>
      <c r="AV707" s="14" t="s">
        <v>83</v>
      </c>
      <c r="AW707" s="14" t="s">
        <v>30</v>
      </c>
      <c r="AX707" s="14" t="s">
        <v>73</v>
      </c>
      <c r="AY707" s="262" t="s">
        <v>165</v>
      </c>
    </row>
    <row r="708" s="15" customFormat="1">
      <c r="A708" s="15"/>
      <c r="B708" s="263"/>
      <c r="C708" s="264"/>
      <c r="D708" s="243" t="s">
        <v>174</v>
      </c>
      <c r="E708" s="265" t="s">
        <v>1</v>
      </c>
      <c r="F708" s="266" t="s">
        <v>180</v>
      </c>
      <c r="G708" s="264"/>
      <c r="H708" s="267">
        <v>276.303</v>
      </c>
      <c r="I708" s="268"/>
      <c r="J708" s="264"/>
      <c r="K708" s="264"/>
      <c r="L708" s="269"/>
      <c r="M708" s="270"/>
      <c r="N708" s="271"/>
      <c r="O708" s="271"/>
      <c r="P708" s="271"/>
      <c r="Q708" s="271"/>
      <c r="R708" s="271"/>
      <c r="S708" s="271"/>
      <c r="T708" s="272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T708" s="273" t="s">
        <v>174</v>
      </c>
      <c r="AU708" s="273" t="s">
        <v>83</v>
      </c>
      <c r="AV708" s="15" t="s">
        <v>172</v>
      </c>
      <c r="AW708" s="15" t="s">
        <v>30</v>
      </c>
      <c r="AX708" s="15" t="s">
        <v>81</v>
      </c>
      <c r="AY708" s="273" t="s">
        <v>165</v>
      </c>
    </row>
    <row r="709" s="2" customFormat="1" ht="16.5" customHeight="1">
      <c r="A709" s="39"/>
      <c r="B709" s="40"/>
      <c r="C709" s="228" t="s">
        <v>964</v>
      </c>
      <c r="D709" s="228" t="s">
        <v>167</v>
      </c>
      <c r="E709" s="229" t="s">
        <v>965</v>
      </c>
      <c r="F709" s="230" t="s">
        <v>966</v>
      </c>
      <c r="G709" s="231" t="s">
        <v>266</v>
      </c>
      <c r="H709" s="232">
        <v>110.55</v>
      </c>
      <c r="I709" s="233"/>
      <c r="J709" s="234">
        <f>ROUND(I709*H709,2)</f>
        <v>0</v>
      </c>
      <c r="K709" s="230" t="s">
        <v>171</v>
      </c>
      <c r="L709" s="45"/>
      <c r="M709" s="235" t="s">
        <v>1</v>
      </c>
      <c r="N709" s="236" t="s">
        <v>38</v>
      </c>
      <c r="O709" s="92"/>
      <c r="P709" s="237">
        <f>O709*H709</f>
        <v>0</v>
      </c>
      <c r="Q709" s="237">
        <v>0</v>
      </c>
      <c r="R709" s="237">
        <f>Q709*H709</f>
        <v>0</v>
      </c>
      <c r="S709" s="237">
        <v>0.0030000000000000001</v>
      </c>
      <c r="T709" s="238">
        <f>S709*H709</f>
        <v>0.33165</v>
      </c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R709" s="239" t="s">
        <v>269</v>
      </c>
      <c r="AT709" s="239" t="s">
        <v>167</v>
      </c>
      <c r="AU709" s="239" t="s">
        <v>83</v>
      </c>
      <c r="AY709" s="18" t="s">
        <v>165</v>
      </c>
      <c r="BE709" s="240">
        <f>IF(N709="základní",J709,0)</f>
        <v>0</v>
      </c>
      <c r="BF709" s="240">
        <f>IF(N709="snížená",J709,0)</f>
        <v>0</v>
      </c>
      <c r="BG709" s="240">
        <f>IF(N709="zákl. přenesená",J709,0)</f>
        <v>0</v>
      </c>
      <c r="BH709" s="240">
        <f>IF(N709="sníž. přenesená",J709,0)</f>
        <v>0</v>
      </c>
      <c r="BI709" s="240">
        <f>IF(N709="nulová",J709,0)</f>
        <v>0</v>
      </c>
      <c r="BJ709" s="18" t="s">
        <v>81</v>
      </c>
      <c r="BK709" s="240">
        <f>ROUND(I709*H709,2)</f>
        <v>0</v>
      </c>
      <c r="BL709" s="18" t="s">
        <v>269</v>
      </c>
      <c r="BM709" s="239" t="s">
        <v>967</v>
      </c>
    </row>
    <row r="710" s="13" customFormat="1">
      <c r="A710" s="13"/>
      <c r="B710" s="241"/>
      <c r="C710" s="242"/>
      <c r="D710" s="243" t="s">
        <v>174</v>
      </c>
      <c r="E710" s="244" t="s">
        <v>1</v>
      </c>
      <c r="F710" s="245" t="s">
        <v>968</v>
      </c>
      <c r="G710" s="242"/>
      <c r="H710" s="244" t="s">
        <v>1</v>
      </c>
      <c r="I710" s="246"/>
      <c r="J710" s="242"/>
      <c r="K710" s="242"/>
      <c r="L710" s="247"/>
      <c r="M710" s="248"/>
      <c r="N710" s="249"/>
      <c r="O710" s="249"/>
      <c r="P710" s="249"/>
      <c r="Q710" s="249"/>
      <c r="R710" s="249"/>
      <c r="S710" s="249"/>
      <c r="T710" s="250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51" t="s">
        <v>174</v>
      </c>
      <c r="AU710" s="251" t="s">
        <v>83</v>
      </c>
      <c r="AV710" s="13" t="s">
        <v>81</v>
      </c>
      <c r="AW710" s="13" t="s">
        <v>30</v>
      </c>
      <c r="AX710" s="13" t="s">
        <v>73</v>
      </c>
      <c r="AY710" s="251" t="s">
        <v>165</v>
      </c>
    </row>
    <row r="711" s="14" customFormat="1">
      <c r="A711" s="14"/>
      <c r="B711" s="252"/>
      <c r="C711" s="253"/>
      <c r="D711" s="243" t="s">
        <v>174</v>
      </c>
      <c r="E711" s="254" t="s">
        <v>1</v>
      </c>
      <c r="F711" s="255" t="s">
        <v>969</v>
      </c>
      <c r="G711" s="253"/>
      <c r="H711" s="256">
        <v>110.55</v>
      </c>
      <c r="I711" s="257"/>
      <c r="J711" s="253"/>
      <c r="K711" s="253"/>
      <c r="L711" s="258"/>
      <c r="M711" s="259"/>
      <c r="N711" s="260"/>
      <c r="O711" s="260"/>
      <c r="P711" s="260"/>
      <c r="Q711" s="260"/>
      <c r="R711" s="260"/>
      <c r="S711" s="260"/>
      <c r="T711" s="261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62" t="s">
        <v>174</v>
      </c>
      <c r="AU711" s="262" t="s">
        <v>83</v>
      </c>
      <c r="AV711" s="14" t="s">
        <v>83</v>
      </c>
      <c r="AW711" s="14" t="s">
        <v>30</v>
      </c>
      <c r="AX711" s="14" t="s">
        <v>73</v>
      </c>
      <c r="AY711" s="262" t="s">
        <v>165</v>
      </c>
    </row>
    <row r="712" s="15" customFormat="1">
      <c r="A712" s="15"/>
      <c r="B712" s="263"/>
      <c r="C712" s="264"/>
      <c r="D712" s="243" t="s">
        <v>174</v>
      </c>
      <c r="E712" s="265" t="s">
        <v>1</v>
      </c>
      <c r="F712" s="266" t="s">
        <v>180</v>
      </c>
      <c r="G712" s="264"/>
      <c r="H712" s="267">
        <v>110.55</v>
      </c>
      <c r="I712" s="268"/>
      <c r="J712" s="264"/>
      <c r="K712" s="264"/>
      <c r="L712" s="269"/>
      <c r="M712" s="270"/>
      <c r="N712" s="271"/>
      <c r="O712" s="271"/>
      <c r="P712" s="271"/>
      <c r="Q712" s="271"/>
      <c r="R712" s="271"/>
      <c r="S712" s="271"/>
      <c r="T712" s="272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T712" s="273" t="s">
        <v>174</v>
      </c>
      <c r="AU712" s="273" t="s">
        <v>83</v>
      </c>
      <c r="AV712" s="15" t="s">
        <v>172</v>
      </c>
      <c r="AW712" s="15" t="s">
        <v>30</v>
      </c>
      <c r="AX712" s="15" t="s">
        <v>81</v>
      </c>
      <c r="AY712" s="273" t="s">
        <v>165</v>
      </c>
    </row>
    <row r="713" s="2" customFormat="1" ht="16.5" customHeight="1">
      <c r="A713" s="39"/>
      <c r="B713" s="40"/>
      <c r="C713" s="228" t="s">
        <v>970</v>
      </c>
      <c r="D713" s="228" t="s">
        <v>167</v>
      </c>
      <c r="E713" s="229" t="s">
        <v>971</v>
      </c>
      <c r="F713" s="230" t="s">
        <v>972</v>
      </c>
      <c r="G713" s="231" t="s">
        <v>381</v>
      </c>
      <c r="H713" s="232">
        <v>528.69500000000005</v>
      </c>
      <c r="I713" s="233"/>
      <c r="J713" s="234">
        <f>ROUND(I713*H713,2)</f>
        <v>0</v>
      </c>
      <c r="K713" s="230" t="s">
        <v>1</v>
      </c>
      <c r="L713" s="45"/>
      <c r="M713" s="235" t="s">
        <v>1</v>
      </c>
      <c r="N713" s="236" t="s">
        <v>38</v>
      </c>
      <c r="O713" s="92"/>
      <c r="P713" s="237">
        <f>O713*H713</f>
        <v>0</v>
      </c>
      <c r="Q713" s="237">
        <v>1.0000000000000001E-05</v>
      </c>
      <c r="R713" s="237">
        <f>Q713*H713</f>
        <v>0.0052869500000000012</v>
      </c>
      <c r="S713" s="237">
        <v>0</v>
      </c>
      <c r="T713" s="238">
        <f>S713*H713</f>
        <v>0</v>
      </c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R713" s="239" t="s">
        <v>269</v>
      </c>
      <c r="AT713" s="239" t="s">
        <v>167</v>
      </c>
      <c r="AU713" s="239" t="s">
        <v>83</v>
      </c>
      <c r="AY713" s="18" t="s">
        <v>165</v>
      </c>
      <c r="BE713" s="240">
        <f>IF(N713="základní",J713,0)</f>
        <v>0</v>
      </c>
      <c r="BF713" s="240">
        <f>IF(N713="snížená",J713,0)</f>
        <v>0</v>
      </c>
      <c r="BG713" s="240">
        <f>IF(N713="zákl. přenesená",J713,0)</f>
        <v>0</v>
      </c>
      <c r="BH713" s="240">
        <f>IF(N713="sníž. přenesená",J713,0)</f>
        <v>0</v>
      </c>
      <c r="BI713" s="240">
        <f>IF(N713="nulová",J713,0)</f>
        <v>0</v>
      </c>
      <c r="BJ713" s="18" t="s">
        <v>81</v>
      </c>
      <c r="BK713" s="240">
        <f>ROUND(I713*H713,2)</f>
        <v>0</v>
      </c>
      <c r="BL713" s="18" t="s">
        <v>269</v>
      </c>
      <c r="BM713" s="239" t="s">
        <v>973</v>
      </c>
    </row>
    <row r="714" s="13" customFormat="1">
      <c r="A714" s="13"/>
      <c r="B714" s="241"/>
      <c r="C714" s="242"/>
      <c r="D714" s="243" t="s">
        <v>174</v>
      </c>
      <c r="E714" s="244" t="s">
        <v>1</v>
      </c>
      <c r="F714" s="245" t="s">
        <v>974</v>
      </c>
      <c r="G714" s="242"/>
      <c r="H714" s="244" t="s">
        <v>1</v>
      </c>
      <c r="I714" s="246"/>
      <c r="J714" s="242"/>
      <c r="K714" s="242"/>
      <c r="L714" s="247"/>
      <c r="M714" s="248"/>
      <c r="N714" s="249"/>
      <c r="O714" s="249"/>
      <c r="P714" s="249"/>
      <c r="Q714" s="249"/>
      <c r="R714" s="249"/>
      <c r="S714" s="249"/>
      <c r="T714" s="250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51" t="s">
        <v>174</v>
      </c>
      <c r="AU714" s="251" t="s">
        <v>83</v>
      </c>
      <c r="AV714" s="13" t="s">
        <v>81</v>
      </c>
      <c r="AW714" s="13" t="s">
        <v>30</v>
      </c>
      <c r="AX714" s="13" t="s">
        <v>73</v>
      </c>
      <c r="AY714" s="251" t="s">
        <v>165</v>
      </c>
    </row>
    <row r="715" s="14" customFormat="1">
      <c r="A715" s="14"/>
      <c r="B715" s="252"/>
      <c r="C715" s="253"/>
      <c r="D715" s="243" t="s">
        <v>174</v>
      </c>
      <c r="E715" s="254" t="s">
        <v>1</v>
      </c>
      <c r="F715" s="255" t="s">
        <v>975</v>
      </c>
      <c r="G715" s="253"/>
      <c r="H715" s="256">
        <v>222.208</v>
      </c>
      <c r="I715" s="257"/>
      <c r="J715" s="253"/>
      <c r="K715" s="253"/>
      <c r="L715" s="258"/>
      <c r="M715" s="259"/>
      <c r="N715" s="260"/>
      <c r="O715" s="260"/>
      <c r="P715" s="260"/>
      <c r="Q715" s="260"/>
      <c r="R715" s="260"/>
      <c r="S715" s="260"/>
      <c r="T715" s="261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62" t="s">
        <v>174</v>
      </c>
      <c r="AU715" s="262" t="s">
        <v>83</v>
      </c>
      <c r="AV715" s="14" t="s">
        <v>83</v>
      </c>
      <c r="AW715" s="14" t="s">
        <v>30</v>
      </c>
      <c r="AX715" s="14" t="s">
        <v>73</v>
      </c>
      <c r="AY715" s="262" t="s">
        <v>165</v>
      </c>
    </row>
    <row r="716" s="13" customFormat="1">
      <c r="A716" s="13"/>
      <c r="B716" s="241"/>
      <c r="C716" s="242"/>
      <c r="D716" s="243" t="s">
        <v>174</v>
      </c>
      <c r="E716" s="244" t="s">
        <v>1</v>
      </c>
      <c r="F716" s="245" t="s">
        <v>976</v>
      </c>
      <c r="G716" s="242"/>
      <c r="H716" s="244" t="s">
        <v>1</v>
      </c>
      <c r="I716" s="246"/>
      <c r="J716" s="242"/>
      <c r="K716" s="242"/>
      <c r="L716" s="247"/>
      <c r="M716" s="248"/>
      <c r="N716" s="249"/>
      <c r="O716" s="249"/>
      <c r="P716" s="249"/>
      <c r="Q716" s="249"/>
      <c r="R716" s="249"/>
      <c r="S716" s="249"/>
      <c r="T716" s="250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51" t="s">
        <v>174</v>
      </c>
      <c r="AU716" s="251" t="s">
        <v>83</v>
      </c>
      <c r="AV716" s="13" t="s">
        <v>81</v>
      </c>
      <c r="AW716" s="13" t="s">
        <v>30</v>
      </c>
      <c r="AX716" s="13" t="s">
        <v>73</v>
      </c>
      <c r="AY716" s="251" t="s">
        <v>165</v>
      </c>
    </row>
    <row r="717" s="14" customFormat="1">
      <c r="A717" s="14"/>
      <c r="B717" s="252"/>
      <c r="C717" s="253"/>
      <c r="D717" s="243" t="s">
        <v>174</v>
      </c>
      <c r="E717" s="254" t="s">
        <v>1</v>
      </c>
      <c r="F717" s="255" t="s">
        <v>977</v>
      </c>
      <c r="G717" s="253"/>
      <c r="H717" s="256">
        <v>306.48700000000002</v>
      </c>
      <c r="I717" s="257"/>
      <c r="J717" s="253"/>
      <c r="K717" s="253"/>
      <c r="L717" s="258"/>
      <c r="M717" s="259"/>
      <c r="N717" s="260"/>
      <c r="O717" s="260"/>
      <c r="P717" s="260"/>
      <c r="Q717" s="260"/>
      <c r="R717" s="260"/>
      <c r="S717" s="260"/>
      <c r="T717" s="261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62" t="s">
        <v>174</v>
      </c>
      <c r="AU717" s="262" t="s">
        <v>83</v>
      </c>
      <c r="AV717" s="14" t="s">
        <v>83</v>
      </c>
      <c r="AW717" s="14" t="s">
        <v>30</v>
      </c>
      <c r="AX717" s="14" t="s">
        <v>73</v>
      </c>
      <c r="AY717" s="262" t="s">
        <v>165</v>
      </c>
    </row>
    <row r="718" s="15" customFormat="1">
      <c r="A718" s="15"/>
      <c r="B718" s="263"/>
      <c r="C718" s="264"/>
      <c r="D718" s="243" t="s">
        <v>174</v>
      </c>
      <c r="E718" s="265" t="s">
        <v>1</v>
      </c>
      <c r="F718" s="266" t="s">
        <v>180</v>
      </c>
      <c r="G718" s="264"/>
      <c r="H718" s="267">
        <v>528.69500000000005</v>
      </c>
      <c r="I718" s="268"/>
      <c r="J718" s="264"/>
      <c r="K718" s="264"/>
      <c r="L718" s="269"/>
      <c r="M718" s="270"/>
      <c r="N718" s="271"/>
      <c r="O718" s="271"/>
      <c r="P718" s="271"/>
      <c r="Q718" s="271"/>
      <c r="R718" s="271"/>
      <c r="S718" s="271"/>
      <c r="T718" s="272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T718" s="273" t="s">
        <v>174</v>
      </c>
      <c r="AU718" s="273" t="s">
        <v>83</v>
      </c>
      <c r="AV718" s="15" t="s">
        <v>172</v>
      </c>
      <c r="AW718" s="15" t="s">
        <v>30</v>
      </c>
      <c r="AX718" s="15" t="s">
        <v>81</v>
      </c>
      <c r="AY718" s="273" t="s">
        <v>165</v>
      </c>
    </row>
    <row r="719" s="2" customFormat="1" ht="16.5" customHeight="1">
      <c r="A719" s="39"/>
      <c r="B719" s="40"/>
      <c r="C719" s="228" t="s">
        <v>978</v>
      </c>
      <c r="D719" s="228" t="s">
        <v>167</v>
      </c>
      <c r="E719" s="229" t="s">
        <v>979</v>
      </c>
      <c r="F719" s="230" t="s">
        <v>980</v>
      </c>
      <c r="G719" s="231" t="s">
        <v>200</v>
      </c>
      <c r="H719" s="232">
        <v>1.7350000000000001</v>
      </c>
      <c r="I719" s="233"/>
      <c r="J719" s="234">
        <f>ROUND(I719*H719,2)</f>
        <v>0</v>
      </c>
      <c r="K719" s="230" t="s">
        <v>171</v>
      </c>
      <c r="L719" s="45"/>
      <c r="M719" s="235" t="s">
        <v>1</v>
      </c>
      <c r="N719" s="236" t="s">
        <v>38</v>
      </c>
      <c r="O719" s="92"/>
      <c r="P719" s="237">
        <f>O719*H719</f>
        <v>0</v>
      </c>
      <c r="Q719" s="237">
        <v>0</v>
      </c>
      <c r="R719" s="237">
        <f>Q719*H719</f>
        <v>0</v>
      </c>
      <c r="S719" s="237">
        <v>0</v>
      </c>
      <c r="T719" s="238">
        <f>S719*H719</f>
        <v>0</v>
      </c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R719" s="239" t="s">
        <v>269</v>
      </c>
      <c r="AT719" s="239" t="s">
        <v>167</v>
      </c>
      <c r="AU719" s="239" t="s">
        <v>83</v>
      </c>
      <c r="AY719" s="18" t="s">
        <v>165</v>
      </c>
      <c r="BE719" s="240">
        <f>IF(N719="základní",J719,0)</f>
        <v>0</v>
      </c>
      <c r="BF719" s="240">
        <f>IF(N719="snížená",J719,0)</f>
        <v>0</v>
      </c>
      <c r="BG719" s="240">
        <f>IF(N719="zákl. přenesená",J719,0)</f>
        <v>0</v>
      </c>
      <c r="BH719" s="240">
        <f>IF(N719="sníž. přenesená",J719,0)</f>
        <v>0</v>
      </c>
      <c r="BI719" s="240">
        <f>IF(N719="nulová",J719,0)</f>
        <v>0</v>
      </c>
      <c r="BJ719" s="18" t="s">
        <v>81</v>
      </c>
      <c r="BK719" s="240">
        <f>ROUND(I719*H719,2)</f>
        <v>0</v>
      </c>
      <c r="BL719" s="18" t="s">
        <v>269</v>
      </c>
      <c r="BM719" s="239" t="s">
        <v>981</v>
      </c>
    </row>
    <row r="720" s="12" customFormat="1" ht="22.8" customHeight="1">
      <c r="A720" s="12"/>
      <c r="B720" s="212"/>
      <c r="C720" s="213"/>
      <c r="D720" s="214" t="s">
        <v>72</v>
      </c>
      <c r="E720" s="226" t="s">
        <v>982</v>
      </c>
      <c r="F720" s="226" t="s">
        <v>983</v>
      </c>
      <c r="G720" s="213"/>
      <c r="H720" s="213"/>
      <c r="I720" s="216"/>
      <c r="J720" s="227">
        <f>BK720</f>
        <v>0</v>
      </c>
      <c r="K720" s="213"/>
      <c r="L720" s="218"/>
      <c r="M720" s="219"/>
      <c r="N720" s="220"/>
      <c r="O720" s="220"/>
      <c r="P720" s="221">
        <f>P721+SUM(P722:P740)</f>
        <v>0</v>
      </c>
      <c r="Q720" s="220"/>
      <c r="R720" s="221">
        <f>R721+SUM(R722:R740)</f>
        <v>2.1094913599999998</v>
      </c>
      <c r="S720" s="220"/>
      <c r="T720" s="222">
        <f>T721+SUM(T722:T740)</f>
        <v>0</v>
      </c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R720" s="223" t="s">
        <v>83</v>
      </c>
      <c r="AT720" s="224" t="s">
        <v>72</v>
      </c>
      <c r="AU720" s="224" t="s">
        <v>81</v>
      </c>
      <c r="AY720" s="223" t="s">
        <v>165</v>
      </c>
      <c r="BK720" s="225">
        <f>BK721+SUM(BK722:BK740)</f>
        <v>0</v>
      </c>
    </row>
    <row r="721" s="2" customFormat="1" ht="16.5" customHeight="1">
      <c r="A721" s="39"/>
      <c r="B721" s="40"/>
      <c r="C721" s="228" t="s">
        <v>984</v>
      </c>
      <c r="D721" s="228" t="s">
        <v>167</v>
      </c>
      <c r="E721" s="229" t="s">
        <v>985</v>
      </c>
      <c r="F721" s="230" t="s">
        <v>986</v>
      </c>
      <c r="G721" s="231" t="s">
        <v>266</v>
      </c>
      <c r="H721" s="232">
        <v>129.58600000000001</v>
      </c>
      <c r="I721" s="233"/>
      <c r="J721" s="234">
        <f>ROUND(I721*H721,2)</f>
        <v>0</v>
      </c>
      <c r="K721" s="230" t="s">
        <v>171</v>
      </c>
      <c r="L721" s="45"/>
      <c r="M721" s="235" t="s">
        <v>1</v>
      </c>
      <c r="N721" s="236" t="s">
        <v>38</v>
      </c>
      <c r="O721" s="92"/>
      <c r="P721" s="237">
        <f>O721*H721</f>
        <v>0</v>
      </c>
      <c r="Q721" s="237">
        <v>0.0050499999999999998</v>
      </c>
      <c r="R721" s="237">
        <f>Q721*H721</f>
        <v>0.65440930000000008</v>
      </c>
      <c r="S721" s="237">
        <v>0</v>
      </c>
      <c r="T721" s="238">
        <f>S721*H721</f>
        <v>0</v>
      </c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R721" s="239" t="s">
        <v>269</v>
      </c>
      <c r="AT721" s="239" t="s">
        <v>167</v>
      </c>
      <c r="AU721" s="239" t="s">
        <v>83</v>
      </c>
      <c r="AY721" s="18" t="s">
        <v>165</v>
      </c>
      <c r="BE721" s="240">
        <f>IF(N721="základní",J721,0)</f>
        <v>0</v>
      </c>
      <c r="BF721" s="240">
        <f>IF(N721="snížená",J721,0)</f>
        <v>0</v>
      </c>
      <c r="BG721" s="240">
        <f>IF(N721="zákl. přenesená",J721,0)</f>
        <v>0</v>
      </c>
      <c r="BH721" s="240">
        <f>IF(N721="sníž. přenesená",J721,0)</f>
        <v>0</v>
      </c>
      <c r="BI721" s="240">
        <f>IF(N721="nulová",J721,0)</f>
        <v>0</v>
      </c>
      <c r="BJ721" s="18" t="s">
        <v>81</v>
      </c>
      <c r="BK721" s="240">
        <f>ROUND(I721*H721,2)</f>
        <v>0</v>
      </c>
      <c r="BL721" s="18" t="s">
        <v>269</v>
      </c>
      <c r="BM721" s="239" t="s">
        <v>987</v>
      </c>
    </row>
    <row r="722" s="13" customFormat="1">
      <c r="A722" s="13"/>
      <c r="B722" s="241"/>
      <c r="C722" s="242"/>
      <c r="D722" s="243" t="s">
        <v>174</v>
      </c>
      <c r="E722" s="244" t="s">
        <v>1</v>
      </c>
      <c r="F722" s="245" t="s">
        <v>988</v>
      </c>
      <c r="G722" s="242"/>
      <c r="H722" s="244" t="s">
        <v>1</v>
      </c>
      <c r="I722" s="246"/>
      <c r="J722" s="242"/>
      <c r="K722" s="242"/>
      <c r="L722" s="247"/>
      <c r="M722" s="248"/>
      <c r="N722" s="249"/>
      <c r="O722" s="249"/>
      <c r="P722" s="249"/>
      <c r="Q722" s="249"/>
      <c r="R722" s="249"/>
      <c r="S722" s="249"/>
      <c r="T722" s="250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51" t="s">
        <v>174</v>
      </c>
      <c r="AU722" s="251" t="s">
        <v>83</v>
      </c>
      <c r="AV722" s="13" t="s">
        <v>81</v>
      </c>
      <c r="AW722" s="13" t="s">
        <v>30</v>
      </c>
      <c r="AX722" s="13" t="s">
        <v>73</v>
      </c>
      <c r="AY722" s="251" t="s">
        <v>165</v>
      </c>
    </row>
    <row r="723" s="14" customFormat="1">
      <c r="A723" s="14"/>
      <c r="B723" s="252"/>
      <c r="C723" s="253"/>
      <c r="D723" s="243" t="s">
        <v>174</v>
      </c>
      <c r="E723" s="254" t="s">
        <v>1</v>
      </c>
      <c r="F723" s="255" t="s">
        <v>989</v>
      </c>
      <c r="G723" s="253"/>
      <c r="H723" s="256">
        <v>64.319999999999993</v>
      </c>
      <c r="I723" s="257"/>
      <c r="J723" s="253"/>
      <c r="K723" s="253"/>
      <c r="L723" s="258"/>
      <c r="M723" s="259"/>
      <c r="N723" s="260"/>
      <c r="O723" s="260"/>
      <c r="P723" s="260"/>
      <c r="Q723" s="260"/>
      <c r="R723" s="260"/>
      <c r="S723" s="260"/>
      <c r="T723" s="261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62" t="s">
        <v>174</v>
      </c>
      <c r="AU723" s="262" t="s">
        <v>83</v>
      </c>
      <c r="AV723" s="14" t="s">
        <v>83</v>
      </c>
      <c r="AW723" s="14" t="s">
        <v>30</v>
      </c>
      <c r="AX723" s="14" t="s">
        <v>73</v>
      </c>
      <c r="AY723" s="262" t="s">
        <v>165</v>
      </c>
    </row>
    <row r="724" s="14" customFormat="1">
      <c r="A724" s="14"/>
      <c r="B724" s="252"/>
      <c r="C724" s="253"/>
      <c r="D724" s="243" t="s">
        <v>174</v>
      </c>
      <c r="E724" s="254" t="s">
        <v>1</v>
      </c>
      <c r="F724" s="255" t="s">
        <v>990</v>
      </c>
      <c r="G724" s="253"/>
      <c r="H724" s="256">
        <v>-9.4559999999999995</v>
      </c>
      <c r="I724" s="257"/>
      <c r="J724" s="253"/>
      <c r="K724" s="253"/>
      <c r="L724" s="258"/>
      <c r="M724" s="259"/>
      <c r="N724" s="260"/>
      <c r="O724" s="260"/>
      <c r="P724" s="260"/>
      <c r="Q724" s="260"/>
      <c r="R724" s="260"/>
      <c r="S724" s="260"/>
      <c r="T724" s="261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62" t="s">
        <v>174</v>
      </c>
      <c r="AU724" s="262" t="s">
        <v>83</v>
      </c>
      <c r="AV724" s="14" t="s">
        <v>83</v>
      </c>
      <c r="AW724" s="14" t="s">
        <v>30</v>
      </c>
      <c r="AX724" s="14" t="s">
        <v>73</v>
      </c>
      <c r="AY724" s="262" t="s">
        <v>165</v>
      </c>
    </row>
    <row r="725" s="14" customFormat="1">
      <c r="A725" s="14"/>
      <c r="B725" s="252"/>
      <c r="C725" s="253"/>
      <c r="D725" s="243" t="s">
        <v>174</v>
      </c>
      <c r="E725" s="254" t="s">
        <v>1</v>
      </c>
      <c r="F725" s="255" t="s">
        <v>991</v>
      </c>
      <c r="G725" s="253"/>
      <c r="H725" s="256">
        <v>17.184000000000001</v>
      </c>
      <c r="I725" s="257"/>
      <c r="J725" s="253"/>
      <c r="K725" s="253"/>
      <c r="L725" s="258"/>
      <c r="M725" s="259"/>
      <c r="N725" s="260"/>
      <c r="O725" s="260"/>
      <c r="P725" s="260"/>
      <c r="Q725" s="260"/>
      <c r="R725" s="260"/>
      <c r="S725" s="260"/>
      <c r="T725" s="261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262" t="s">
        <v>174</v>
      </c>
      <c r="AU725" s="262" t="s">
        <v>83</v>
      </c>
      <c r="AV725" s="14" t="s">
        <v>83</v>
      </c>
      <c r="AW725" s="14" t="s">
        <v>30</v>
      </c>
      <c r="AX725" s="14" t="s">
        <v>73</v>
      </c>
      <c r="AY725" s="262" t="s">
        <v>165</v>
      </c>
    </row>
    <row r="726" s="14" customFormat="1">
      <c r="A726" s="14"/>
      <c r="B726" s="252"/>
      <c r="C726" s="253"/>
      <c r="D726" s="243" t="s">
        <v>174</v>
      </c>
      <c r="E726" s="254" t="s">
        <v>1</v>
      </c>
      <c r="F726" s="255" t="s">
        <v>992</v>
      </c>
      <c r="G726" s="253"/>
      <c r="H726" s="256">
        <v>-1.7729999999999999</v>
      </c>
      <c r="I726" s="257"/>
      <c r="J726" s="253"/>
      <c r="K726" s="253"/>
      <c r="L726" s="258"/>
      <c r="M726" s="259"/>
      <c r="N726" s="260"/>
      <c r="O726" s="260"/>
      <c r="P726" s="260"/>
      <c r="Q726" s="260"/>
      <c r="R726" s="260"/>
      <c r="S726" s="260"/>
      <c r="T726" s="261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262" t="s">
        <v>174</v>
      </c>
      <c r="AU726" s="262" t="s">
        <v>83</v>
      </c>
      <c r="AV726" s="14" t="s">
        <v>83</v>
      </c>
      <c r="AW726" s="14" t="s">
        <v>30</v>
      </c>
      <c r="AX726" s="14" t="s">
        <v>73</v>
      </c>
      <c r="AY726" s="262" t="s">
        <v>165</v>
      </c>
    </row>
    <row r="727" s="14" customFormat="1">
      <c r="A727" s="14"/>
      <c r="B727" s="252"/>
      <c r="C727" s="253"/>
      <c r="D727" s="243" t="s">
        <v>174</v>
      </c>
      <c r="E727" s="254" t="s">
        <v>1</v>
      </c>
      <c r="F727" s="255" t="s">
        <v>993</v>
      </c>
      <c r="G727" s="253"/>
      <c r="H727" s="256">
        <v>17.376000000000001</v>
      </c>
      <c r="I727" s="257"/>
      <c r="J727" s="253"/>
      <c r="K727" s="253"/>
      <c r="L727" s="258"/>
      <c r="M727" s="259"/>
      <c r="N727" s="260"/>
      <c r="O727" s="260"/>
      <c r="P727" s="260"/>
      <c r="Q727" s="260"/>
      <c r="R727" s="260"/>
      <c r="S727" s="260"/>
      <c r="T727" s="261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62" t="s">
        <v>174</v>
      </c>
      <c r="AU727" s="262" t="s">
        <v>83</v>
      </c>
      <c r="AV727" s="14" t="s">
        <v>83</v>
      </c>
      <c r="AW727" s="14" t="s">
        <v>30</v>
      </c>
      <c r="AX727" s="14" t="s">
        <v>73</v>
      </c>
      <c r="AY727" s="262" t="s">
        <v>165</v>
      </c>
    </row>
    <row r="728" s="14" customFormat="1">
      <c r="A728" s="14"/>
      <c r="B728" s="252"/>
      <c r="C728" s="253"/>
      <c r="D728" s="243" t="s">
        <v>174</v>
      </c>
      <c r="E728" s="254" t="s">
        <v>1</v>
      </c>
      <c r="F728" s="255" t="s">
        <v>994</v>
      </c>
      <c r="G728" s="253"/>
      <c r="H728" s="256">
        <v>-3.3490000000000002</v>
      </c>
      <c r="I728" s="257"/>
      <c r="J728" s="253"/>
      <c r="K728" s="253"/>
      <c r="L728" s="258"/>
      <c r="M728" s="259"/>
      <c r="N728" s="260"/>
      <c r="O728" s="260"/>
      <c r="P728" s="260"/>
      <c r="Q728" s="260"/>
      <c r="R728" s="260"/>
      <c r="S728" s="260"/>
      <c r="T728" s="261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T728" s="262" t="s">
        <v>174</v>
      </c>
      <c r="AU728" s="262" t="s">
        <v>83</v>
      </c>
      <c r="AV728" s="14" t="s">
        <v>83</v>
      </c>
      <c r="AW728" s="14" t="s">
        <v>30</v>
      </c>
      <c r="AX728" s="14" t="s">
        <v>73</v>
      </c>
      <c r="AY728" s="262" t="s">
        <v>165</v>
      </c>
    </row>
    <row r="729" s="14" customFormat="1">
      <c r="A729" s="14"/>
      <c r="B729" s="252"/>
      <c r="C729" s="253"/>
      <c r="D729" s="243" t="s">
        <v>174</v>
      </c>
      <c r="E729" s="254" t="s">
        <v>1</v>
      </c>
      <c r="F729" s="255" t="s">
        <v>995</v>
      </c>
      <c r="G729" s="253"/>
      <c r="H729" s="256">
        <v>53.951999999999998</v>
      </c>
      <c r="I729" s="257"/>
      <c r="J729" s="253"/>
      <c r="K729" s="253"/>
      <c r="L729" s="258"/>
      <c r="M729" s="259"/>
      <c r="N729" s="260"/>
      <c r="O729" s="260"/>
      <c r="P729" s="260"/>
      <c r="Q729" s="260"/>
      <c r="R729" s="260"/>
      <c r="S729" s="260"/>
      <c r="T729" s="261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62" t="s">
        <v>174</v>
      </c>
      <c r="AU729" s="262" t="s">
        <v>83</v>
      </c>
      <c r="AV729" s="14" t="s">
        <v>83</v>
      </c>
      <c r="AW729" s="14" t="s">
        <v>30</v>
      </c>
      <c r="AX729" s="14" t="s">
        <v>73</v>
      </c>
      <c r="AY729" s="262" t="s">
        <v>165</v>
      </c>
    </row>
    <row r="730" s="14" customFormat="1">
      <c r="A730" s="14"/>
      <c r="B730" s="252"/>
      <c r="C730" s="253"/>
      <c r="D730" s="243" t="s">
        <v>174</v>
      </c>
      <c r="E730" s="254" t="s">
        <v>1</v>
      </c>
      <c r="F730" s="255" t="s">
        <v>996</v>
      </c>
      <c r="G730" s="253"/>
      <c r="H730" s="256">
        <v>-8.6679999999999993</v>
      </c>
      <c r="I730" s="257"/>
      <c r="J730" s="253"/>
      <c r="K730" s="253"/>
      <c r="L730" s="258"/>
      <c r="M730" s="259"/>
      <c r="N730" s="260"/>
      <c r="O730" s="260"/>
      <c r="P730" s="260"/>
      <c r="Q730" s="260"/>
      <c r="R730" s="260"/>
      <c r="S730" s="260"/>
      <c r="T730" s="261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62" t="s">
        <v>174</v>
      </c>
      <c r="AU730" s="262" t="s">
        <v>83</v>
      </c>
      <c r="AV730" s="14" t="s">
        <v>83</v>
      </c>
      <c r="AW730" s="14" t="s">
        <v>30</v>
      </c>
      <c r="AX730" s="14" t="s">
        <v>73</v>
      </c>
      <c r="AY730" s="262" t="s">
        <v>165</v>
      </c>
    </row>
    <row r="731" s="15" customFormat="1">
      <c r="A731" s="15"/>
      <c r="B731" s="263"/>
      <c r="C731" s="264"/>
      <c r="D731" s="243" t="s">
        <v>174</v>
      </c>
      <c r="E731" s="265" t="s">
        <v>1</v>
      </c>
      <c r="F731" s="266" t="s">
        <v>180</v>
      </c>
      <c r="G731" s="264"/>
      <c r="H731" s="267">
        <v>129.58600000000001</v>
      </c>
      <c r="I731" s="268"/>
      <c r="J731" s="264"/>
      <c r="K731" s="264"/>
      <c r="L731" s="269"/>
      <c r="M731" s="270"/>
      <c r="N731" s="271"/>
      <c r="O731" s="271"/>
      <c r="P731" s="271"/>
      <c r="Q731" s="271"/>
      <c r="R731" s="271"/>
      <c r="S731" s="271"/>
      <c r="T731" s="272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T731" s="273" t="s">
        <v>174</v>
      </c>
      <c r="AU731" s="273" t="s">
        <v>83</v>
      </c>
      <c r="AV731" s="15" t="s">
        <v>172</v>
      </c>
      <c r="AW731" s="15" t="s">
        <v>30</v>
      </c>
      <c r="AX731" s="15" t="s">
        <v>81</v>
      </c>
      <c r="AY731" s="273" t="s">
        <v>165</v>
      </c>
    </row>
    <row r="732" s="2" customFormat="1" ht="16.5" customHeight="1">
      <c r="A732" s="39"/>
      <c r="B732" s="40"/>
      <c r="C732" s="274" t="s">
        <v>997</v>
      </c>
      <c r="D732" s="274" t="s">
        <v>248</v>
      </c>
      <c r="E732" s="275" t="s">
        <v>998</v>
      </c>
      <c r="F732" s="276" t="s">
        <v>999</v>
      </c>
      <c r="G732" s="277" t="s">
        <v>266</v>
      </c>
      <c r="H732" s="278">
        <v>142.54499999999999</v>
      </c>
      <c r="I732" s="279"/>
      <c r="J732" s="280">
        <f>ROUND(I732*H732,2)</f>
        <v>0</v>
      </c>
      <c r="K732" s="276" t="s">
        <v>1</v>
      </c>
      <c r="L732" s="281"/>
      <c r="M732" s="282" t="s">
        <v>1</v>
      </c>
      <c r="N732" s="283" t="s">
        <v>38</v>
      </c>
      <c r="O732" s="92"/>
      <c r="P732" s="237">
        <f>O732*H732</f>
        <v>0</v>
      </c>
      <c r="Q732" s="237">
        <v>0.0097999999999999997</v>
      </c>
      <c r="R732" s="237">
        <f>Q732*H732</f>
        <v>1.3969409999999998</v>
      </c>
      <c r="S732" s="237">
        <v>0</v>
      </c>
      <c r="T732" s="238">
        <f>S732*H732</f>
        <v>0</v>
      </c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R732" s="239" t="s">
        <v>365</v>
      </c>
      <c r="AT732" s="239" t="s">
        <v>248</v>
      </c>
      <c r="AU732" s="239" t="s">
        <v>83</v>
      </c>
      <c r="AY732" s="18" t="s">
        <v>165</v>
      </c>
      <c r="BE732" s="240">
        <f>IF(N732="základní",J732,0)</f>
        <v>0</v>
      </c>
      <c r="BF732" s="240">
        <f>IF(N732="snížená",J732,0)</f>
        <v>0</v>
      </c>
      <c r="BG732" s="240">
        <f>IF(N732="zákl. přenesená",J732,0)</f>
        <v>0</v>
      </c>
      <c r="BH732" s="240">
        <f>IF(N732="sníž. přenesená",J732,0)</f>
        <v>0</v>
      </c>
      <c r="BI732" s="240">
        <f>IF(N732="nulová",J732,0)</f>
        <v>0</v>
      </c>
      <c r="BJ732" s="18" t="s">
        <v>81</v>
      </c>
      <c r="BK732" s="240">
        <f>ROUND(I732*H732,2)</f>
        <v>0</v>
      </c>
      <c r="BL732" s="18" t="s">
        <v>269</v>
      </c>
      <c r="BM732" s="239" t="s">
        <v>1000</v>
      </c>
    </row>
    <row r="733" s="14" customFormat="1">
      <c r="A733" s="14"/>
      <c r="B733" s="252"/>
      <c r="C733" s="253"/>
      <c r="D733" s="243" t="s">
        <v>174</v>
      </c>
      <c r="E733" s="254" t="s">
        <v>1</v>
      </c>
      <c r="F733" s="255" t="s">
        <v>1001</v>
      </c>
      <c r="G733" s="253"/>
      <c r="H733" s="256">
        <v>142.54499999999999</v>
      </c>
      <c r="I733" s="257"/>
      <c r="J733" s="253"/>
      <c r="K733" s="253"/>
      <c r="L733" s="258"/>
      <c r="M733" s="259"/>
      <c r="N733" s="260"/>
      <c r="O733" s="260"/>
      <c r="P733" s="260"/>
      <c r="Q733" s="260"/>
      <c r="R733" s="260"/>
      <c r="S733" s="260"/>
      <c r="T733" s="261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62" t="s">
        <v>174</v>
      </c>
      <c r="AU733" s="262" t="s">
        <v>83</v>
      </c>
      <c r="AV733" s="14" t="s">
        <v>83</v>
      </c>
      <c r="AW733" s="14" t="s">
        <v>30</v>
      </c>
      <c r="AX733" s="14" t="s">
        <v>73</v>
      </c>
      <c r="AY733" s="262" t="s">
        <v>165</v>
      </c>
    </row>
    <row r="734" s="15" customFormat="1">
      <c r="A734" s="15"/>
      <c r="B734" s="263"/>
      <c r="C734" s="264"/>
      <c r="D734" s="243" t="s">
        <v>174</v>
      </c>
      <c r="E734" s="265" t="s">
        <v>1</v>
      </c>
      <c r="F734" s="266" t="s">
        <v>180</v>
      </c>
      <c r="G734" s="264"/>
      <c r="H734" s="267">
        <v>142.54499999999999</v>
      </c>
      <c r="I734" s="268"/>
      <c r="J734" s="264"/>
      <c r="K734" s="264"/>
      <c r="L734" s="269"/>
      <c r="M734" s="270"/>
      <c r="N734" s="271"/>
      <c r="O734" s="271"/>
      <c r="P734" s="271"/>
      <c r="Q734" s="271"/>
      <c r="R734" s="271"/>
      <c r="S734" s="271"/>
      <c r="T734" s="272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T734" s="273" t="s">
        <v>174</v>
      </c>
      <c r="AU734" s="273" t="s">
        <v>83</v>
      </c>
      <c r="AV734" s="15" t="s">
        <v>172</v>
      </c>
      <c r="AW734" s="15" t="s">
        <v>30</v>
      </c>
      <c r="AX734" s="15" t="s">
        <v>81</v>
      </c>
      <c r="AY734" s="273" t="s">
        <v>165</v>
      </c>
    </row>
    <row r="735" s="2" customFormat="1" ht="16.5" customHeight="1">
      <c r="A735" s="39"/>
      <c r="B735" s="40"/>
      <c r="C735" s="228" t="s">
        <v>1002</v>
      </c>
      <c r="D735" s="228" t="s">
        <v>167</v>
      </c>
      <c r="E735" s="229" t="s">
        <v>1003</v>
      </c>
      <c r="F735" s="230" t="s">
        <v>1004</v>
      </c>
      <c r="G735" s="231" t="s">
        <v>381</v>
      </c>
      <c r="H735" s="232">
        <v>103.669</v>
      </c>
      <c r="I735" s="233"/>
      <c r="J735" s="234">
        <f>ROUND(I735*H735,2)</f>
        <v>0</v>
      </c>
      <c r="K735" s="230" t="s">
        <v>171</v>
      </c>
      <c r="L735" s="45"/>
      <c r="M735" s="235" t="s">
        <v>1</v>
      </c>
      <c r="N735" s="236" t="s">
        <v>38</v>
      </c>
      <c r="O735" s="92"/>
      <c r="P735" s="237">
        <f>O735*H735</f>
        <v>0</v>
      </c>
      <c r="Q735" s="237">
        <v>0.00050000000000000001</v>
      </c>
      <c r="R735" s="237">
        <f>Q735*H735</f>
        <v>0.051834499999999999</v>
      </c>
      <c r="S735" s="237">
        <v>0</v>
      </c>
      <c r="T735" s="238">
        <f>S735*H735</f>
        <v>0</v>
      </c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R735" s="239" t="s">
        <v>269</v>
      </c>
      <c r="AT735" s="239" t="s">
        <v>167</v>
      </c>
      <c r="AU735" s="239" t="s">
        <v>83</v>
      </c>
      <c r="AY735" s="18" t="s">
        <v>165</v>
      </c>
      <c r="BE735" s="240">
        <f>IF(N735="základní",J735,0)</f>
        <v>0</v>
      </c>
      <c r="BF735" s="240">
        <f>IF(N735="snížená",J735,0)</f>
        <v>0</v>
      </c>
      <c r="BG735" s="240">
        <f>IF(N735="zákl. přenesená",J735,0)</f>
        <v>0</v>
      </c>
      <c r="BH735" s="240">
        <f>IF(N735="sníž. přenesená",J735,0)</f>
        <v>0</v>
      </c>
      <c r="BI735" s="240">
        <f>IF(N735="nulová",J735,0)</f>
        <v>0</v>
      </c>
      <c r="BJ735" s="18" t="s">
        <v>81</v>
      </c>
      <c r="BK735" s="240">
        <f>ROUND(I735*H735,2)</f>
        <v>0</v>
      </c>
      <c r="BL735" s="18" t="s">
        <v>269</v>
      </c>
      <c r="BM735" s="239" t="s">
        <v>1005</v>
      </c>
    </row>
    <row r="736" s="13" customFormat="1">
      <c r="A736" s="13"/>
      <c r="B736" s="241"/>
      <c r="C736" s="242"/>
      <c r="D736" s="243" t="s">
        <v>174</v>
      </c>
      <c r="E736" s="244" t="s">
        <v>1</v>
      </c>
      <c r="F736" s="245" t="s">
        <v>581</v>
      </c>
      <c r="G736" s="242"/>
      <c r="H736" s="244" t="s">
        <v>1</v>
      </c>
      <c r="I736" s="246"/>
      <c r="J736" s="242"/>
      <c r="K736" s="242"/>
      <c r="L736" s="247"/>
      <c r="M736" s="248"/>
      <c r="N736" s="249"/>
      <c r="O736" s="249"/>
      <c r="P736" s="249"/>
      <c r="Q736" s="249"/>
      <c r="R736" s="249"/>
      <c r="S736" s="249"/>
      <c r="T736" s="250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51" t="s">
        <v>174</v>
      </c>
      <c r="AU736" s="251" t="s">
        <v>83</v>
      </c>
      <c r="AV736" s="13" t="s">
        <v>81</v>
      </c>
      <c r="AW736" s="13" t="s">
        <v>30</v>
      </c>
      <c r="AX736" s="13" t="s">
        <v>73</v>
      </c>
      <c r="AY736" s="251" t="s">
        <v>165</v>
      </c>
    </row>
    <row r="737" s="14" customFormat="1">
      <c r="A737" s="14"/>
      <c r="B737" s="252"/>
      <c r="C737" s="253"/>
      <c r="D737" s="243" t="s">
        <v>174</v>
      </c>
      <c r="E737" s="254" t="s">
        <v>1</v>
      </c>
      <c r="F737" s="255" t="s">
        <v>1006</v>
      </c>
      <c r="G737" s="253"/>
      <c r="H737" s="256">
        <v>103.669</v>
      </c>
      <c r="I737" s="257"/>
      <c r="J737" s="253"/>
      <c r="K737" s="253"/>
      <c r="L737" s="258"/>
      <c r="M737" s="259"/>
      <c r="N737" s="260"/>
      <c r="O737" s="260"/>
      <c r="P737" s="260"/>
      <c r="Q737" s="260"/>
      <c r="R737" s="260"/>
      <c r="S737" s="260"/>
      <c r="T737" s="261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62" t="s">
        <v>174</v>
      </c>
      <c r="AU737" s="262" t="s">
        <v>83</v>
      </c>
      <c r="AV737" s="14" t="s">
        <v>83</v>
      </c>
      <c r="AW737" s="14" t="s">
        <v>30</v>
      </c>
      <c r="AX737" s="14" t="s">
        <v>73</v>
      </c>
      <c r="AY737" s="262" t="s">
        <v>165</v>
      </c>
    </row>
    <row r="738" s="15" customFormat="1">
      <c r="A738" s="15"/>
      <c r="B738" s="263"/>
      <c r="C738" s="264"/>
      <c r="D738" s="243" t="s">
        <v>174</v>
      </c>
      <c r="E738" s="265" t="s">
        <v>1</v>
      </c>
      <c r="F738" s="266" t="s">
        <v>180</v>
      </c>
      <c r="G738" s="264"/>
      <c r="H738" s="267">
        <v>103.669</v>
      </c>
      <c r="I738" s="268"/>
      <c r="J738" s="264"/>
      <c r="K738" s="264"/>
      <c r="L738" s="269"/>
      <c r="M738" s="270"/>
      <c r="N738" s="271"/>
      <c r="O738" s="271"/>
      <c r="P738" s="271"/>
      <c r="Q738" s="271"/>
      <c r="R738" s="271"/>
      <c r="S738" s="271"/>
      <c r="T738" s="272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T738" s="273" t="s">
        <v>174</v>
      </c>
      <c r="AU738" s="273" t="s">
        <v>83</v>
      </c>
      <c r="AV738" s="15" t="s">
        <v>172</v>
      </c>
      <c r="AW738" s="15" t="s">
        <v>30</v>
      </c>
      <c r="AX738" s="15" t="s">
        <v>81</v>
      </c>
      <c r="AY738" s="273" t="s">
        <v>165</v>
      </c>
    </row>
    <row r="739" s="2" customFormat="1" ht="16.5" customHeight="1">
      <c r="A739" s="39"/>
      <c r="B739" s="40"/>
      <c r="C739" s="228" t="s">
        <v>1007</v>
      </c>
      <c r="D739" s="228" t="s">
        <v>167</v>
      </c>
      <c r="E739" s="229" t="s">
        <v>1008</v>
      </c>
      <c r="F739" s="230" t="s">
        <v>1009</v>
      </c>
      <c r="G739" s="231" t="s">
        <v>200</v>
      </c>
      <c r="H739" s="232">
        <v>2.109</v>
      </c>
      <c r="I739" s="233"/>
      <c r="J739" s="234">
        <f>ROUND(I739*H739,2)</f>
        <v>0</v>
      </c>
      <c r="K739" s="230" t="s">
        <v>171</v>
      </c>
      <c r="L739" s="45"/>
      <c r="M739" s="235" t="s">
        <v>1</v>
      </c>
      <c r="N739" s="236" t="s">
        <v>38</v>
      </c>
      <c r="O739" s="92"/>
      <c r="P739" s="237">
        <f>O739*H739</f>
        <v>0</v>
      </c>
      <c r="Q739" s="237">
        <v>0</v>
      </c>
      <c r="R739" s="237">
        <f>Q739*H739</f>
        <v>0</v>
      </c>
      <c r="S739" s="237">
        <v>0</v>
      </c>
      <c r="T739" s="238">
        <f>S739*H739</f>
        <v>0</v>
      </c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R739" s="239" t="s">
        <v>269</v>
      </c>
      <c r="AT739" s="239" t="s">
        <v>167</v>
      </c>
      <c r="AU739" s="239" t="s">
        <v>83</v>
      </c>
      <c r="AY739" s="18" t="s">
        <v>165</v>
      </c>
      <c r="BE739" s="240">
        <f>IF(N739="základní",J739,0)</f>
        <v>0</v>
      </c>
      <c r="BF739" s="240">
        <f>IF(N739="snížená",J739,0)</f>
        <v>0</v>
      </c>
      <c r="BG739" s="240">
        <f>IF(N739="zákl. přenesená",J739,0)</f>
        <v>0</v>
      </c>
      <c r="BH739" s="240">
        <f>IF(N739="sníž. přenesená",J739,0)</f>
        <v>0</v>
      </c>
      <c r="BI739" s="240">
        <f>IF(N739="nulová",J739,0)</f>
        <v>0</v>
      </c>
      <c r="BJ739" s="18" t="s">
        <v>81</v>
      </c>
      <c r="BK739" s="240">
        <f>ROUND(I739*H739,2)</f>
        <v>0</v>
      </c>
      <c r="BL739" s="18" t="s">
        <v>269</v>
      </c>
      <c r="BM739" s="239" t="s">
        <v>1010</v>
      </c>
    </row>
    <row r="740" s="12" customFormat="1" ht="20.88" customHeight="1">
      <c r="A740" s="12"/>
      <c r="B740" s="212"/>
      <c r="C740" s="213"/>
      <c r="D740" s="214" t="s">
        <v>72</v>
      </c>
      <c r="E740" s="226" t="s">
        <v>1011</v>
      </c>
      <c r="F740" s="226" t="s">
        <v>1012</v>
      </c>
      <c r="G740" s="213"/>
      <c r="H740" s="213"/>
      <c r="I740" s="216"/>
      <c r="J740" s="227">
        <f>BK740</f>
        <v>0</v>
      </c>
      <c r="K740" s="213"/>
      <c r="L740" s="218"/>
      <c r="M740" s="219"/>
      <c r="N740" s="220"/>
      <c r="O740" s="220"/>
      <c r="P740" s="221">
        <f>SUM(P741:P748)</f>
        <v>0</v>
      </c>
      <c r="Q740" s="220"/>
      <c r="R740" s="221">
        <f>SUM(R741:R748)</f>
        <v>0.0063065599999999992</v>
      </c>
      <c r="S740" s="220"/>
      <c r="T740" s="222">
        <f>SUM(T741:T748)</f>
        <v>0</v>
      </c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R740" s="223" t="s">
        <v>83</v>
      </c>
      <c r="AT740" s="224" t="s">
        <v>72</v>
      </c>
      <c r="AU740" s="224" t="s">
        <v>83</v>
      </c>
      <c r="AY740" s="223" t="s">
        <v>165</v>
      </c>
      <c r="BK740" s="225">
        <f>SUM(BK741:BK748)</f>
        <v>0</v>
      </c>
    </row>
    <row r="741" s="2" customFormat="1" ht="16.5" customHeight="1">
      <c r="A741" s="39"/>
      <c r="B741" s="40"/>
      <c r="C741" s="228" t="s">
        <v>1013</v>
      </c>
      <c r="D741" s="228" t="s">
        <v>167</v>
      </c>
      <c r="E741" s="229" t="s">
        <v>1014</v>
      </c>
      <c r="F741" s="230" t="s">
        <v>1015</v>
      </c>
      <c r="G741" s="231" t="s">
        <v>266</v>
      </c>
      <c r="H741" s="232">
        <v>40</v>
      </c>
      <c r="I741" s="233"/>
      <c r="J741" s="234">
        <f>ROUND(I741*H741,2)</f>
        <v>0</v>
      </c>
      <c r="K741" s="230" t="s">
        <v>171</v>
      </c>
      <c r="L741" s="45"/>
      <c r="M741" s="235" t="s">
        <v>1</v>
      </c>
      <c r="N741" s="236" t="s">
        <v>38</v>
      </c>
      <c r="O741" s="92"/>
      <c r="P741" s="237">
        <f>O741*H741</f>
        <v>0</v>
      </c>
      <c r="Q741" s="237">
        <v>0.00013999999999999999</v>
      </c>
      <c r="R741" s="237">
        <f>Q741*H741</f>
        <v>0.0055999999999999991</v>
      </c>
      <c r="S741" s="237">
        <v>0</v>
      </c>
      <c r="T741" s="238">
        <f>S741*H741</f>
        <v>0</v>
      </c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R741" s="239" t="s">
        <v>269</v>
      </c>
      <c r="AT741" s="239" t="s">
        <v>167</v>
      </c>
      <c r="AU741" s="239" t="s">
        <v>184</v>
      </c>
      <c r="AY741" s="18" t="s">
        <v>165</v>
      </c>
      <c r="BE741" s="240">
        <f>IF(N741="základní",J741,0)</f>
        <v>0</v>
      </c>
      <c r="BF741" s="240">
        <f>IF(N741="snížená",J741,0)</f>
        <v>0</v>
      </c>
      <c r="BG741" s="240">
        <f>IF(N741="zákl. přenesená",J741,0)</f>
        <v>0</v>
      </c>
      <c r="BH741" s="240">
        <f>IF(N741="sníž. přenesená",J741,0)</f>
        <v>0</v>
      </c>
      <c r="BI741" s="240">
        <f>IF(N741="nulová",J741,0)</f>
        <v>0</v>
      </c>
      <c r="BJ741" s="18" t="s">
        <v>81</v>
      </c>
      <c r="BK741" s="240">
        <f>ROUND(I741*H741,2)</f>
        <v>0</v>
      </c>
      <c r="BL741" s="18" t="s">
        <v>269</v>
      </c>
      <c r="BM741" s="239" t="s">
        <v>1016</v>
      </c>
    </row>
    <row r="742" s="13" customFormat="1">
      <c r="A742" s="13"/>
      <c r="B742" s="241"/>
      <c r="C742" s="242"/>
      <c r="D742" s="243" t="s">
        <v>174</v>
      </c>
      <c r="E742" s="244" t="s">
        <v>1</v>
      </c>
      <c r="F742" s="245" t="s">
        <v>1017</v>
      </c>
      <c r="G742" s="242"/>
      <c r="H742" s="244" t="s">
        <v>1</v>
      </c>
      <c r="I742" s="246"/>
      <c r="J742" s="242"/>
      <c r="K742" s="242"/>
      <c r="L742" s="247"/>
      <c r="M742" s="248"/>
      <c r="N742" s="249"/>
      <c r="O742" s="249"/>
      <c r="P742" s="249"/>
      <c r="Q742" s="249"/>
      <c r="R742" s="249"/>
      <c r="S742" s="249"/>
      <c r="T742" s="250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51" t="s">
        <v>174</v>
      </c>
      <c r="AU742" s="251" t="s">
        <v>184</v>
      </c>
      <c r="AV742" s="13" t="s">
        <v>81</v>
      </c>
      <c r="AW742" s="13" t="s">
        <v>30</v>
      </c>
      <c r="AX742" s="13" t="s">
        <v>73</v>
      </c>
      <c r="AY742" s="251" t="s">
        <v>165</v>
      </c>
    </row>
    <row r="743" s="14" customFormat="1">
      <c r="A743" s="14"/>
      <c r="B743" s="252"/>
      <c r="C743" s="253"/>
      <c r="D743" s="243" t="s">
        <v>174</v>
      </c>
      <c r="E743" s="254" t="s">
        <v>1</v>
      </c>
      <c r="F743" s="255" t="s">
        <v>1018</v>
      </c>
      <c r="G743" s="253"/>
      <c r="H743" s="256">
        <v>40</v>
      </c>
      <c r="I743" s="257"/>
      <c r="J743" s="253"/>
      <c r="K743" s="253"/>
      <c r="L743" s="258"/>
      <c r="M743" s="259"/>
      <c r="N743" s="260"/>
      <c r="O743" s="260"/>
      <c r="P743" s="260"/>
      <c r="Q743" s="260"/>
      <c r="R743" s="260"/>
      <c r="S743" s="260"/>
      <c r="T743" s="261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T743" s="262" t="s">
        <v>174</v>
      </c>
      <c r="AU743" s="262" t="s">
        <v>184</v>
      </c>
      <c r="AV743" s="14" t="s">
        <v>83</v>
      </c>
      <c r="AW743" s="14" t="s">
        <v>30</v>
      </c>
      <c r="AX743" s="14" t="s">
        <v>81</v>
      </c>
      <c r="AY743" s="262" t="s">
        <v>165</v>
      </c>
    </row>
    <row r="744" s="2" customFormat="1" ht="16.5" customHeight="1">
      <c r="A744" s="39"/>
      <c r="B744" s="40"/>
      <c r="C744" s="228" t="s">
        <v>1019</v>
      </c>
      <c r="D744" s="228" t="s">
        <v>167</v>
      </c>
      <c r="E744" s="229" t="s">
        <v>1020</v>
      </c>
      <c r="F744" s="230" t="s">
        <v>1021</v>
      </c>
      <c r="G744" s="231" t="s">
        <v>266</v>
      </c>
      <c r="H744" s="232">
        <v>5.8879999999999999</v>
      </c>
      <c r="I744" s="233"/>
      <c r="J744" s="234">
        <f>ROUND(I744*H744,2)</f>
        <v>0</v>
      </c>
      <c r="K744" s="230" t="s">
        <v>171</v>
      </c>
      <c r="L744" s="45"/>
      <c r="M744" s="235" t="s">
        <v>1</v>
      </c>
      <c r="N744" s="236" t="s">
        <v>38</v>
      </c>
      <c r="O744" s="92"/>
      <c r="P744" s="237">
        <f>O744*H744</f>
        <v>0</v>
      </c>
      <c r="Q744" s="237">
        <v>0.00012</v>
      </c>
      <c r="R744" s="237">
        <f>Q744*H744</f>
        <v>0.00070655999999999996</v>
      </c>
      <c r="S744" s="237">
        <v>0</v>
      </c>
      <c r="T744" s="238">
        <f>S744*H744</f>
        <v>0</v>
      </c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R744" s="239" t="s">
        <v>269</v>
      </c>
      <c r="AT744" s="239" t="s">
        <v>167</v>
      </c>
      <c r="AU744" s="239" t="s">
        <v>184</v>
      </c>
      <c r="AY744" s="18" t="s">
        <v>165</v>
      </c>
      <c r="BE744" s="240">
        <f>IF(N744="základní",J744,0)</f>
        <v>0</v>
      </c>
      <c r="BF744" s="240">
        <f>IF(N744="snížená",J744,0)</f>
        <v>0</v>
      </c>
      <c r="BG744" s="240">
        <f>IF(N744="zákl. přenesená",J744,0)</f>
        <v>0</v>
      </c>
      <c r="BH744" s="240">
        <f>IF(N744="sníž. přenesená",J744,0)</f>
        <v>0</v>
      </c>
      <c r="BI744" s="240">
        <f>IF(N744="nulová",J744,0)</f>
        <v>0</v>
      </c>
      <c r="BJ744" s="18" t="s">
        <v>81</v>
      </c>
      <c r="BK744" s="240">
        <f>ROUND(I744*H744,2)</f>
        <v>0</v>
      </c>
      <c r="BL744" s="18" t="s">
        <v>269</v>
      </c>
      <c r="BM744" s="239" t="s">
        <v>1022</v>
      </c>
    </row>
    <row r="745" s="13" customFormat="1">
      <c r="A745" s="13"/>
      <c r="B745" s="241"/>
      <c r="C745" s="242"/>
      <c r="D745" s="243" t="s">
        <v>174</v>
      </c>
      <c r="E745" s="244" t="s">
        <v>1</v>
      </c>
      <c r="F745" s="245" t="s">
        <v>1023</v>
      </c>
      <c r="G745" s="242"/>
      <c r="H745" s="244" t="s">
        <v>1</v>
      </c>
      <c r="I745" s="246"/>
      <c r="J745" s="242"/>
      <c r="K745" s="242"/>
      <c r="L745" s="247"/>
      <c r="M745" s="248"/>
      <c r="N745" s="249"/>
      <c r="O745" s="249"/>
      <c r="P745" s="249"/>
      <c r="Q745" s="249"/>
      <c r="R745" s="249"/>
      <c r="S745" s="249"/>
      <c r="T745" s="250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51" t="s">
        <v>174</v>
      </c>
      <c r="AU745" s="251" t="s">
        <v>184</v>
      </c>
      <c r="AV745" s="13" t="s">
        <v>81</v>
      </c>
      <c r="AW745" s="13" t="s">
        <v>30</v>
      </c>
      <c r="AX745" s="13" t="s">
        <v>73</v>
      </c>
      <c r="AY745" s="251" t="s">
        <v>165</v>
      </c>
    </row>
    <row r="746" s="14" customFormat="1">
      <c r="A746" s="14"/>
      <c r="B746" s="252"/>
      <c r="C746" s="253"/>
      <c r="D746" s="243" t="s">
        <v>174</v>
      </c>
      <c r="E746" s="254" t="s">
        <v>1</v>
      </c>
      <c r="F746" s="255" t="s">
        <v>1024</v>
      </c>
      <c r="G746" s="253"/>
      <c r="H746" s="256">
        <v>4.8719999999999999</v>
      </c>
      <c r="I746" s="257"/>
      <c r="J746" s="253"/>
      <c r="K746" s="253"/>
      <c r="L746" s="258"/>
      <c r="M746" s="259"/>
      <c r="N746" s="260"/>
      <c r="O746" s="260"/>
      <c r="P746" s="260"/>
      <c r="Q746" s="260"/>
      <c r="R746" s="260"/>
      <c r="S746" s="260"/>
      <c r="T746" s="261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62" t="s">
        <v>174</v>
      </c>
      <c r="AU746" s="262" t="s">
        <v>184</v>
      </c>
      <c r="AV746" s="14" t="s">
        <v>83</v>
      </c>
      <c r="AW746" s="14" t="s">
        <v>30</v>
      </c>
      <c r="AX746" s="14" t="s">
        <v>73</v>
      </c>
      <c r="AY746" s="262" t="s">
        <v>165</v>
      </c>
    </row>
    <row r="747" s="14" customFormat="1">
      <c r="A747" s="14"/>
      <c r="B747" s="252"/>
      <c r="C747" s="253"/>
      <c r="D747" s="243" t="s">
        <v>174</v>
      </c>
      <c r="E747" s="254" t="s">
        <v>1</v>
      </c>
      <c r="F747" s="255" t="s">
        <v>1025</v>
      </c>
      <c r="G747" s="253"/>
      <c r="H747" s="256">
        <v>1.016</v>
      </c>
      <c r="I747" s="257"/>
      <c r="J747" s="253"/>
      <c r="K747" s="253"/>
      <c r="L747" s="258"/>
      <c r="M747" s="259"/>
      <c r="N747" s="260"/>
      <c r="O747" s="260"/>
      <c r="P747" s="260"/>
      <c r="Q747" s="260"/>
      <c r="R747" s="260"/>
      <c r="S747" s="260"/>
      <c r="T747" s="261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62" t="s">
        <v>174</v>
      </c>
      <c r="AU747" s="262" t="s">
        <v>184</v>
      </c>
      <c r="AV747" s="14" t="s">
        <v>83</v>
      </c>
      <c r="AW747" s="14" t="s">
        <v>30</v>
      </c>
      <c r="AX747" s="14" t="s">
        <v>73</v>
      </c>
      <c r="AY747" s="262" t="s">
        <v>165</v>
      </c>
    </row>
    <row r="748" s="15" customFormat="1">
      <c r="A748" s="15"/>
      <c r="B748" s="263"/>
      <c r="C748" s="264"/>
      <c r="D748" s="243" t="s">
        <v>174</v>
      </c>
      <c r="E748" s="265" t="s">
        <v>1</v>
      </c>
      <c r="F748" s="266" t="s">
        <v>180</v>
      </c>
      <c r="G748" s="264"/>
      <c r="H748" s="267">
        <v>5.8879999999999999</v>
      </c>
      <c r="I748" s="268"/>
      <c r="J748" s="264"/>
      <c r="K748" s="264"/>
      <c r="L748" s="269"/>
      <c r="M748" s="270"/>
      <c r="N748" s="271"/>
      <c r="O748" s="271"/>
      <c r="P748" s="271"/>
      <c r="Q748" s="271"/>
      <c r="R748" s="271"/>
      <c r="S748" s="271"/>
      <c r="T748" s="272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T748" s="273" t="s">
        <v>174</v>
      </c>
      <c r="AU748" s="273" t="s">
        <v>184</v>
      </c>
      <c r="AV748" s="15" t="s">
        <v>172</v>
      </c>
      <c r="AW748" s="15" t="s">
        <v>30</v>
      </c>
      <c r="AX748" s="15" t="s">
        <v>81</v>
      </c>
      <c r="AY748" s="273" t="s">
        <v>165</v>
      </c>
    </row>
    <row r="749" s="12" customFormat="1" ht="22.8" customHeight="1">
      <c r="A749" s="12"/>
      <c r="B749" s="212"/>
      <c r="C749" s="213"/>
      <c r="D749" s="214" t="s">
        <v>72</v>
      </c>
      <c r="E749" s="226" t="s">
        <v>1026</v>
      </c>
      <c r="F749" s="226" t="s">
        <v>1027</v>
      </c>
      <c r="G749" s="213"/>
      <c r="H749" s="213"/>
      <c r="I749" s="216"/>
      <c r="J749" s="227">
        <f>BK749</f>
        <v>0</v>
      </c>
      <c r="K749" s="213"/>
      <c r="L749" s="218"/>
      <c r="M749" s="219"/>
      <c r="N749" s="220"/>
      <c r="O749" s="220"/>
      <c r="P749" s="221">
        <f>SUM(P750:P770)</f>
        <v>0</v>
      </c>
      <c r="Q749" s="220"/>
      <c r="R749" s="221">
        <f>SUM(R750:R770)</f>
        <v>0.35417615999999996</v>
      </c>
      <c r="S749" s="220"/>
      <c r="T749" s="222">
        <f>SUM(T750:T770)</f>
        <v>0</v>
      </c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R749" s="223" t="s">
        <v>83</v>
      </c>
      <c r="AT749" s="224" t="s">
        <v>72</v>
      </c>
      <c r="AU749" s="224" t="s">
        <v>81</v>
      </c>
      <c r="AY749" s="223" t="s">
        <v>165</v>
      </c>
      <c r="BK749" s="225">
        <f>SUM(BK750:BK770)</f>
        <v>0</v>
      </c>
    </row>
    <row r="750" s="2" customFormat="1">
      <c r="A750" s="39"/>
      <c r="B750" s="40"/>
      <c r="C750" s="228" t="s">
        <v>1028</v>
      </c>
      <c r="D750" s="228" t="s">
        <v>167</v>
      </c>
      <c r="E750" s="229" t="s">
        <v>1029</v>
      </c>
      <c r="F750" s="230" t="s">
        <v>1030</v>
      </c>
      <c r="G750" s="231" t="s">
        <v>266</v>
      </c>
      <c r="H750" s="232">
        <v>1362.2159999999999</v>
      </c>
      <c r="I750" s="233"/>
      <c r="J750" s="234">
        <f>ROUND(I750*H750,2)</f>
        <v>0</v>
      </c>
      <c r="K750" s="230" t="s">
        <v>1</v>
      </c>
      <c r="L750" s="45"/>
      <c r="M750" s="235" t="s">
        <v>1</v>
      </c>
      <c r="N750" s="236" t="s">
        <v>38</v>
      </c>
      <c r="O750" s="92"/>
      <c r="P750" s="237">
        <f>O750*H750</f>
        <v>0</v>
      </c>
      <c r="Q750" s="237">
        <v>0.00025999999999999998</v>
      </c>
      <c r="R750" s="237">
        <f>Q750*H750</f>
        <v>0.35417615999999996</v>
      </c>
      <c r="S750" s="237">
        <v>0</v>
      </c>
      <c r="T750" s="238">
        <f>S750*H750</f>
        <v>0</v>
      </c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R750" s="239" t="s">
        <v>269</v>
      </c>
      <c r="AT750" s="239" t="s">
        <v>167</v>
      </c>
      <c r="AU750" s="239" t="s">
        <v>83</v>
      </c>
      <c r="AY750" s="18" t="s">
        <v>165</v>
      </c>
      <c r="BE750" s="240">
        <f>IF(N750="základní",J750,0)</f>
        <v>0</v>
      </c>
      <c r="BF750" s="240">
        <f>IF(N750="snížená",J750,0)</f>
        <v>0</v>
      </c>
      <c r="BG750" s="240">
        <f>IF(N750="zákl. přenesená",J750,0)</f>
        <v>0</v>
      </c>
      <c r="BH750" s="240">
        <f>IF(N750="sníž. přenesená",J750,0)</f>
        <v>0</v>
      </c>
      <c r="BI750" s="240">
        <f>IF(N750="nulová",J750,0)</f>
        <v>0</v>
      </c>
      <c r="BJ750" s="18" t="s">
        <v>81</v>
      </c>
      <c r="BK750" s="240">
        <f>ROUND(I750*H750,2)</f>
        <v>0</v>
      </c>
      <c r="BL750" s="18" t="s">
        <v>269</v>
      </c>
      <c r="BM750" s="239" t="s">
        <v>1031</v>
      </c>
    </row>
    <row r="751" s="13" customFormat="1">
      <c r="A751" s="13"/>
      <c r="B751" s="241"/>
      <c r="C751" s="242"/>
      <c r="D751" s="243" t="s">
        <v>174</v>
      </c>
      <c r="E751" s="244" t="s">
        <v>1</v>
      </c>
      <c r="F751" s="245" t="s">
        <v>1032</v>
      </c>
      <c r="G751" s="242"/>
      <c r="H751" s="244" t="s">
        <v>1</v>
      </c>
      <c r="I751" s="246"/>
      <c r="J751" s="242"/>
      <c r="K751" s="242"/>
      <c r="L751" s="247"/>
      <c r="M751" s="248"/>
      <c r="N751" s="249"/>
      <c r="O751" s="249"/>
      <c r="P751" s="249"/>
      <c r="Q751" s="249"/>
      <c r="R751" s="249"/>
      <c r="S751" s="249"/>
      <c r="T751" s="250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51" t="s">
        <v>174</v>
      </c>
      <c r="AU751" s="251" t="s">
        <v>83</v>
      </c>
      <c r="AV751" s="13" t="s">
        <v>81</v>
      </c>
      <c r="AW751" s="13" t="s">
        <v>30</v>
      </c>
      <c r="AX751" s="13" t="s">
        <v>73</v>
      </c>
      <c r="AY751" s="251" t="s">
        <v>165</v>
      </c>
    </row>
    <row r="752" s="13" customFormat="1">
      <c r="A752" s="13"/>
      <c r="B752" s="241"/>
      <c r="C752" s="242"/>
      <c r="D752" s="243" t="s">
        <v>174</v>
      </c>
      <c r="E752" s="244" t="s">
        <v>1</v>
      </c>
      <c r="F752" s="245" t="s">
        <v>1033</v>
      </c>
      <c r="G752" s="242"/>
      <c r="H752" s="244" t="s">
        <v>1</v>
      </c>
      <c r="I752" s="246"/>
      <c r="J752" s="242"/>
      <c r="K752" s="242"/>
      <c r="L752" s="247"/>
      <c r="M752" s="248"/>
      <c r="N752" s="249"/>
      <c r="O752" s="249"/>
      <c r="P752" s="249"/>
      <c r="Q752" s="249"/>
      <c r="R752" s="249"/>
      <c r="S752" s="249"/>
      <c r="T752" s="250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51" t="s">
        <v>174</v>
      </c>
      <c r="AU752" s="251" t="s">
        <v>83</v>
      </c>
      <c r="AV752" s="13" t="s">
        <v>81</v>
      </c>
      <c r="AW752" s="13" t="s">
        <v>30</v>
      </c>
      <c r="AX752" s="13" t="s">
        <v>73</v>
      </c>
      <c r="AY752" s="251" t="s">
        <v>165</v>
      </c>
    </row>
    <row r="753" s="14" customFormat="1">
      <c r="A753" s="14"/>
      <c r="B753" s="252"/>
      <c r="C753" s="253"/>
      <c r="D753" s="243" t="s">
        <v>174</v>
      </c>
      <c r="E753" s="254" t="s">
        <v>1</v>
      </c>
      <c r="F753" s="255" t="s">
        <v>1034</v>
      </c>
      <c r="G753" s="253"/>
      <c r="H753" s="256">
        <v>144.69</v>
      </c>
      <c r="I753" s="257"/>
      <c r="J753" s="253"/>
      <c r="K753" s="253"/>
      <c r="L753" s="258"/>
      <c r="M753" s="259"/>
      <c r="N753" s="260"/>
      <c r="O753" s="260"/>
      <c r="P753" s="260"/>
      <c r="Q753" s="260"/>
      <c r="R753" s="260"/>
      <c r="S753" s="260"/>
      <c r="T753" s="261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62" t="s">
        <v>174</v>
      </c>
      <c r="AU753" s="262" t="s">
        <v>83</v>
      </c>
      <c r="AV753" s="14" t="s">
        <v>83</v>
      </c>
      <c r="AW753" s="14" t="s">
        <v>30</v>
      </c>
      <c r="AX753" s="14" t="s">
        <v>73</v>
      </c>
      <c r="AY753" s="262" t="s">
        <v>165</v>
      </c>
    </row>
    <row r="754" s="13" customFormat="1">
      <c r="A754" s="13"/>
      <c r="B754" s="241"/>
      <c r="C754" s="242"/>
      <c r="D754" s="243" t="s">
        <v>174</v>
      </c>
      <c r="E754" s="244" t="s">
        <v>1</v>
      </c>
      <c r="F754" s="245" t="s">
        <v>1035</v>
      </c>
      <c r="G754" s="242"/>
      <c r="H754" s="244" t="s">
        <v>1</v>
      </c>
      <c r="I754" s="246"/>
      <c r="J754" s="242"/>
      <c r="K754" s="242"/>
      <c r="L754" s="247"/>
      <c r="M754" s="248"/>
      <c r="N754" s="249"/>
      <c r="O754" s="249"/>
      <c r="P754" s="249"/>
      <c r="Q754" s="249"/>
      <c r="R754" s="249"/>
      <c r="S754" s="249"/>
      <c r="T754" s="250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51" t="s">
        <v>174</v>
      </c>
      <c r="AU754" s="251" t="s">
        <v>83</v>
      </c>
      <c r="AV754" s="13" t="s">
        <v>81</v>
      </c>
      <c r="AW754" s="13" t="s">
        <v>30</v>
      </c>
      <c r="AX754" s="13" t="s">
        <v>73</v>
      </c>
      <c r="AY754" s="251" t="s">
        <v>165</v>
      </c>
    </row>
    <row r="755" s="14" customFormat="1">
      <c r="A755" s="14"/>
      <c r="B755" s="252"/>
      <c r="C755" s="253"/>
      <c r="D755" s="243" t="s">
        <v>174</v>
      </c>
      <c r="E755" s="254" t="s">
        <v>1</v>
      </c>
      <c r="F755" s="255" t="s">
        <v>1036</v>
      </c>
      <c r="G755" s="253"/>
      <c r="H755" s="256">
        <v>165.41999999999999</v>
      </c>
      <c r="I755" s="257"/>
      <c r="J755" s="253"/>
      <c r="K755" s="253"/>
      <c r="L755" s="258"/>
      <c r="M755" s="259"/>
      <c r="N755" s="260"/>
      <c r="O755" s="260"/>
      <c r="P755" s="260"/>
      <c r="Q755" s="260"/>
      <c r="R755" s="260"/>
      <c r="S755" s="260"/>
      <c r="T755" s="261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62" t="s">
        <v>174</v>
      </c>
      <c r="AU755" s="262" t="s">
        <v>83</v>
      </c>
      <c r="AV755" s="14" t="s">
        <v>83</v>
      </c>
      <c r="AW755" s="14" t="s">
        <v>30</v>
      </c>
      <c r="AX755" s="14" t="s">
        <v>73</v>
      </c>
      <c r="AY755" s="262" t="s">
        <v>165</v>
      </c>
    </row>
    <row r="756" s="13" customFormat="1">
      <c r="A756" s="13"/>
      <c r="B756" s="241"/>
      <c r="C756" s="242"/>
      <c r="D756" s="243" t="s">
        <v>174</v>
      </c>
      <c r="E756" s="244" t="s">
        <v>1</v>
      </c>
      <c r="F756" s="245" t="s">
        <v>1037</v>
      </c>
      <c r="G756" s="242"/>
      <c r="H756" s="244" t="s">
        <v>1</v>
      </c>
      <c r="I756" s="246"/>
      <c r="J756" s="242"/>
      <c r="K756" s="242"/>
      <c r="L756" s="247"/>
      <c r="M756" s="248"/>
      <c r="N756" s="249"/>
      <c r="O756" s="249"/>
      <c r="P756" s="249"/>
      <c r="Q756" s="249"/>
      <c r="R756" s="249"/>
      <c r="S756" s="249"/>
      <c r="T756" s="250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51" t="s">
        <v>174</v>
      </c>
      <c r="AU756" s="251" t="s">
        <v>83</v>
      </c>
      <c r="AV756" s="13" t="s">
        <v>81</v>
      </c>
      <c r="AW756" s="13" t="s">
        <v>30</v>
      </c>
      <c r="AX756" s="13" t="s">
        <v>73</v>
      </c>
      <c r="AY756" s="251" t="s">
        <v>165</v>
      </c>
    </row>
    <row r="757" s="14" customFormat="1">
      <c r="A757" s="14"/>
      <c r="B757" s="252"/>
      <c r="C757" s="253"/>
      <c r="D757" s="243" t="s">
        <v>174</v>
      </c>
      <c r="E757" s="254" t="s">
        <v>1</v>
      </c>
      <c r="F757" s="255" t="s">
        <v>1038</v>
      </c>
      <c r="G757" s="253"/>
      <c r="H757" s="256">
        <v>650.58500000000004</v>
      </c>
      <c r="I757" s="257"/>
      <c r="J757" s="253"/>
      <c r="K757" s="253"/>
      <c r="L757" s="258"/>
      <c r="M757" s="259"/>
      <c r="N757" s="260"/>
      <c r="O757" s="260"/>
      <c r="P757" s="260"/>
      <c r="Q757" s="260"/>
      <c r="R757" s="260"/>
      <c r="S757" s="260"/>
      <c r="T757" s="261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62" t="s">
        <v>174</v>
      </c>
      <c r="AU757" s="262" t="s">
        <v>83</v>
      </c>
      <c r="AV757" s="14" t="s">
        <v>83</v>
      </c>
      <c r="AW757" s="14" t="s">
        <v>30</v>
      </c>
      <c r="AX757" s="14" t="s">
        <v>73</v>
      </c>
      <c r="AY757" s="262" t="s">
        <v>165</v>
      </c>
    </row>
    <row r="758" s="13" customFormat="1">
      <c r="A758" s="13"/>
      <c r="B758" s="241"/>
      <c r="C758" s="242"/>
      <c r="D758" s="243" t="s">
        <v>174</v>
      </c>
      <c r="E758" s="244" t="s">
        <v>1</v>
      </c>
      <c r="F758" s="245" t="s">
        <v>1039</v>
      </c>
      <c r="G758" s="242"/>
      <c r="H758" s="244" t="s">
        <v>1</v>
      </c>
      <c r="I758" s="246"/>
      <c r="J758" s="242"/>
      <c r="K758" s="242"/>
      <c r="L758" s="247"/>
      <c r="M758" s="248"/>
      <c r="N758" s="249"/>
      <c r="O758" s="249"/>
      <c r="P758" s="249"/>
      <c r="Q758" s="249"/>
      <c r="R758" s="249"/>
      <c r="S758" s="249"/>
      <c r="T758" s="250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51" t="s">
        <v>174</v>
      </c>
      <c r="AU758" s="251" t="s">
        <v>83</v>
      </c>
      <c r="AV758" s="13" t="s">
        <v>81</v>
      </c>
      <c r="AW758" s="13" t="s">
        <v>30</v>
      </c>
      <c r="AX758" s="13" t="s">
        <v>73</v>
      </c>
      <c r="AY758" s="251" t="s">
        <v>165</v>
      </c>
    </row>
    <row r="759" s="13" customFormat="1">
      <c r="A759" s="13"/>
      <c r="B759" s="241"/>
      <c r="C759" s="242"/>
      <c r="D759" s="243" t="s">
        <v>174</v>
      </c>
      <c r="E759" s="244" t="s">
        <v>1</v>
      </c>
      <c r="F759" s="245" t="s">
        <v>1040</v>
      </c>
      <c r="G759" s="242"/>
      <c r="H759" s="244" t="s">
        <v>1</v>
      </c>
      <c r="I759" s="246"/>
      <c r="J759" s="242"/>
      <c r="K759" s="242"/>
      <c r="L759" s="247"/>
      <c r="M759" s="248"/>
      <c r="N759" s="249"/>
      <c r="O759" s="249"/>
      <c r="P759" s="249"/>
      <c r="Q759" s="249"/>
      <c r="R759" s="249"/>
      <c r="S759" s="249"/>
      <c r="T759" s="250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51" t="s">
        <v>174</v>
      </c>
      <c r="AU759" s="251" t="s">
        <v>83</v>
      </c>
      <c r="AV759" s="13" t="s">
        <v>81</v>
      </c>
      <c r="AW759" s="13" t="s">
        <v>30</v>
      </c>
      <c r="AX759" s="13" t="s">
        <v>73</v>
      </c>
      <c r="AY759" s="251" t="s">
        <v>165</v>
      </c>
    </row>
    <row r="760" s="14" customFormat="1">
      <c r="A760" s="14"/>
      <c r="B760" s="252"/>
      <c r="C760" s="253"/>
      <c r="D760" s="243" t="s">
        <v>174</v>
      </c>
      <c r="E760" s="254" t="s">
        <v>1</v>
      </c>
      <c r="F760" s="255" t="s">
        <v>1041</v>
      </c>
      <c r="G760" s="253"/>
      <c r="H760" s="256">
        <v>45.747999999999998</v>
      </c>
      <c r="I760" s="257"/>
      <c r="J760" s="253"/>
      <c r="K760" s="253"/>
      <c r="L760" s="258"/>
      <c r="M760" s="259"/>
      <c r="N760" s="260"/>
      <c r="O760" s="260"/>
      <c r="P760" s="260"/>
      <c r="Q760" s="260"/>
      <c r="R760" s="260"/>
      <c r="S760" s="260"/>
      <c r="T760" s="261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62" t="s">
        <v>174</v>
      </c>
      <c r="AU760" s="262" t="s">
        <v>83</v>
      </c>
      <c r="AV760" s="14" t="s">
        <v>83</v>
      </c>
      <c r="AW760" s="14" t="s">
        <v>30</v>
      </c>
      <c r="AX760" s="14" t="s">
        <v>73</v>
      </c>
      <c r="AY760" s="262" t="s">
        <v>165</v>
      </c>
    </row>
    <row r="761" s="13" customFormat="1">
      <c r="A761" s="13"/>
      <c r="B761" s="241"/>
      <c r="C761" s="242"/>
      <c r="D761" s="243" t="s">
        <v>174</v>
      </c>
      <c r="E761" s="244" t="s">
        <v>1</v>
      </c>
      <c r="F761" s="245" t="s">
        <v>1042</v>
      </c>
      <c r="G761" s="242"/>
      <c r="H761" s="244" t="s">
        <v>1</v>
      </c>
      <c r="I761" s="246"/>
      <c r="J761" s="242"/>
      <c r="K761" s="242"/>
      <c r="L761" s="247"/>
      <c r="M761" s="248"/>
      <c r="N761" s="249"/>
      <c r="O761" s="249"/>
      <c r="P761" s="249"/>
      <c r="Q761" s="249"/>
      <c r="R761" s="249"/>
      <c r="S761" s="249"/>
      <c r="T761" s="250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51" t="s">
        <v>174</v>
      </c>
      <c r="AU761" s="251" t="s">
        <v>83</v>
      </c>
      <c r="AV761" s="13" t="s">
        <v>81</v>
      </c>
      <c r="AW761" s="13" t="s">
        <v>30</v>
      </c>
      <c r="AX761" s="13" t="s">
        <v>73</v>
      </c>
      <c r="AY761" s="251" t="s">
        <v>165</v>
      </c>
    </row>
    <row r="762" s="14" customFormat="1">
      <c r="A762" s="14"/>
      <c r="B762" s="252"/>
      <c r="C762" s="253"/>
      <c r="D762" s="243" t="s">
        <v>174</v>
      </c>
      <c r="E762" s="254" t="s">
        <v>1</v>
      </c>
      <c r="F762" s="255" t="s">
        <v>1043</v>
      </c>
      <c r="G762" s="253"/>
      <c r="H762" s="256">
        <v>22.914000000000001</v>
      </c>
      <c r="I762" s="257"/>
      <c r="J762" s="253"/>
      <c r="K762" s="253"/>
      <c r="L762" s="258"/>
      <c r="M762" s="259"/>
      <c r="N762" s="260"/>
      <c r="O762" s="260"/>
      <c r="P762" s="260"/>
      <c r="Q762" s="260"/>
      <c r="R762" s="260"/>
      <c r="S762" s="260"/>
      <c r="T762" s="261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62" t="s">
        <v>174</v>
      </c>
      <c r="AU762" s="262" t="s">
        <v>83</v>
      </c>
      <c r="AV762" s="14" t="s">
        <v>83</v>
      </c>
      <c r="AW762" s="14" t="s">
        <v>30</v>
      </c>
      <c r="AX762" s="14" t="s">
        <v>73</v>
      </c>
      <c r="AY762" s="262" t="s">
        <v>165</v>
      </c>
    </row>
    <row r="763" s="13" customFormat="1">
      <c r="A763" s="13"/>
      <c r="B763" s="241"/>
      <c r="C763" s="242"/>
      <c r="D763" s="243" t="s">
        <v>174</v>
      </c>
      <c r="E763" s="244" t="s">
        <v>1</v>
      </c>
      <c r="F763" s="245" t="s">
        <v>1044</v>
      </c>
      <c r="G763" s="242"/>
      <c r="H763" s="244" t="s">
        <v>1</v>
      </c>
      <c r="I763" s="246"/>
      <c r="J763" s="242"/>
      <c r="K763" s="242"/>
      <c r="L763" s="247"/>
      <c r="M763" s="248"/>
      <c r="N763" s="249"/>
      <c r="O763" s="249"/>
      <c r="P763" s="249"/>
      <c r="Q763" s="249"/>
      <c r="R763" s="249"/>
      <c r="S763" s="249"/>
      <c r="T763" s="250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51" t="s">
        <v>174</v>
      </c>
      <c r="AU763" s="251" t="s">
        <v>83</v>
      </c>
      <c r="AV763" s="13" t="s">
        <v>81</v>
      </c>
      <c r="AW763" s="13" t="s">
        <v>30</v>
      </c>
      <c r="AX763" s="13" t="s">
        <v>73</v>
      </c>
      <c r="AY763" s="251" t="s">
        <v>165</v>
      </c>
    </row>
    <row r="764" s="14" customFormat="1">
      <c r="A764" s="14"/>
      <c r="B764" s="252"/>
      <c r="C764" s="253"/>
      <c r="D764" s="243" t="s">
        <v>174</v>
      </c>
      <c r="E764" s="254" t="s">
        <v>1</v>
      </c>
      <c r="F764" s="255" t="s">
        <v>1045</v>
      </c>
      <c r="G764" s="253"/>
      <c r="H764" s="256">
        <v>202.49000000000001</v>
      </c>
      <c r="I764" s="257"/>
      <c r="J764" s="253"/>
      <c r="K764" s="253"/>
      <c r="L764" s="258"/>
      <c r="M764" s="259"/>
      <c r="N764" s="260"/>
      <c r="O764" s="260"/>
      <c r="P764" s="260"/>
      <c r="Q764" s="260"/>
      <c r="R764" s="260"/>
      <c r="S764" s="260"/>
      <c r="T764" s="261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262" t="s">
        <v>174</v>
      </c>
      <c r="AU764" s="262" t="s">
        <v>83</v>
      </c>
      <c r="AV764" s="14" t="s">
        <v>83</v>
      </c>
      <c r="AW764" s="14" t="s">
        <v>30</v>
      </c>
      <c r="AX764" s="14" t="s">
        <v>73</v>
      </c>
      <c r="AY764" s="262" t="s">
        <v>165</v>
      </c>
    </row>
    <row r="765" s="13" customFormat="1">
      <c r="A765" s="13"/>
      <c r="B765" s="241"/>
      <c r="C765" s="242"/>
      <c r="D765" s="243" t="s">
        <v>174</v>
      </c>
      <c r="E765" s="244" t="s">
        <v>1</v>
      </c>
      <c r="F765" s="245" t="s">
        <v>1046</v>
      </c>
      <c r="G765" s="242"/>
      <c r="H765" s="244" t="s">
        <v>1</v>
      </c>
      <c r="I765" s="246"/>
      <c r="J765" s="242"/>
      <c r="K765" s="242"/>
      <c r="L765" s="247"/>
      <c r="M765" s="248"/>
      <c r="N765" s="249"/>
      <c r="O765" s="249"/>
      <c r="P765" s="249"/>
      <c r="Q765" s="249"/>
      <c r="R765" s="249"/>
      <c r="S765" s="249"/>
      <c r="T765" s="250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51" t="s">
        <v>174</v>
      </c>
      <c r="AU765" s="251" t="s">
        <v>83</v>
      </c>
      <c r="AV765" s="13" t="s">
        <v>81</v>
      </c>
      <c r="AW765" s="13" t="s">
        <v>30</v>
      </c>
      <c r="AX765" s="13" t="s">
        <v>73</v>
      </c>
      <c r="AY765" s="251" t="s">
        <v>165</v>
      </c>
    </row>
    <row r="766" s="14" customFormat="1">
      <c r="A766" s="14"/>
      <c r="B766" s="252"/>
      <c r="C766" s="253"/>
      <c r="D766" s="243" t="s">
        <v>174</v>
      </c>
      <c r="E766" s="254" t="s">
        <v>1</v>
      </c>
      <c r="F766" s="255" t="s">
        <v>1047</v>
      </c>
      <c r="G766" s="253"/>
      <c r="H766" s="256">
        <v>6.5309999999999997</v>
      </c>
      <c r="I766" s="257"/>
      <c r="J766" s="253"/>
      <c r="K766" s="253"/>
      <c r="L766" s="258"/>
      <c r="M766" s="259"/>
      <c r="N766" s="260"/>
      <c r="O766" s="260"/>
      <c r="P766" s="260"/>
      <c r="Q766" s="260"/>
      <c r="R766" s="260"/>
      <c r="S766" s="260"/>
      <c r="T766" s="261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62" t="s">
        <v>174</v>
      </c>
      <c r="AU766" s="262" t="s">
        <v>83</v>
      </c>
      <c r="AV766" s="14" t="s">
        <v>83</v>
      </c>
      <c r="AW766" s="14" t="s">
        <v>30</v>
      </c>
      <c r="AX766" s="14" t="s">
        <v>73</v>
      </c>
      <c r="AY766" s="262" t="s">
        <v>165</v>
      </c>
    </row>
    <row r="767" s="16" customFormat="1">
      <c r="A767" s="16"/>
      <c r="B767" s="284"/>
      <c r="C767" s="285"/>
      <c r="D767" s="243" t="s">
        <v>174</v>
      </c>
      <c r="E767" s="286" t="s">
        <v>1</v>
      </c>
      <c r="F767" s="287" t="s">
        <v>457</v>
      </c>
      <c r="G767" s="285"/>
      <c r="H767" s="288">
        <v>1238.3779999999999</v>
      </c>
      <c r="I767" s="289"/>
      <c r="J767" s="285"/>
      <c r="K767" s="285"/>
      <c r="L767" s="290"/>
      <c r="M767" s="291"/>
      <c r="N767" s="292"/>
      <c r="O767" s="292"/>
      <c r="P767" s="292"/>
      <c r="Q767" s="292"/>
      <c r="R767" s="292"/>
      <c r="S767" s="292"/>
      <c r="T767" s="293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T767" s="294" t="s">
        <v>174</v>
      </c>
      <c r="AU767" s="294" t="s">
        <v>83</v>
      </c>
      <c r="AV767" s="16" t="s">
        <v>184</v>
      </c>
      <c r="AW767" s="16" t="s">
        <v>30</v>
      </c>
      <c r="AX767" s="16" t="s">
        <v>73</v>
      </c>
      <c r="AY767" s="294" t="s">
        <v>165</v>
      </c>
    </row>
    <row r="768" s="13" customFormat="1">
      <c r="A768" s="13"/>
      <c r="B768" s="241"/>
      <c r="C768" s="242"/>
      <c r="D768" s="243" t="s">
        <v>174</v>
      </c>
      <c r="E768" s="244" t="s">
        <v>1</v>
      </c>
      <c r="F768" s="245" t="s">
        <v>1048</v>
      </c>
      <c r="G768" s="242"/>
      <c r="H768" s="244" t="s">
        <v>1</v>
      </c>
      <c r="I768" s="246"/>
      <c r="J768" s="242"/>
      <c r="K768" s="242"/>
      <c r="L768" s="247"/>
      <c r="M768" s="248"/>
      <c r="N768" s="249"/>
      <c r="O768" s="249"/>
      <c r="P768" s="249"/>
      <c r="Q768" s="249"/>
      <c r="R768" s="249"/>
      <c r="S768" s="249"/>
      <c r="T768" s="250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51" t="s">
        <v>174</v>
      </c>
      <c r="AU768" s="251" t="s">
        <v>83</v>
      </c>
      <c r="AV768" s="13" t="s">
        <v>81</v>
      </c>
      <c r="AW768" s="13" t="s">
        <v>30</v>
      </c>
      <c r="AX768" s="13" t="s">
        <v>73</v>
      </c>
      <c r="AY768" s="251" t="s">
        <v>165</v>
      </c>
    </row>
    <row r="769" s="14" customFormat="1">
      <c r="A769" s="14"/>
      <c r="B769" s="252"/>
      <c r="C769" s="253"/>
      <c r="D769" s="243" t="s">
        <v>174</v>
      </c>
      <c r="E769" s="254" t="s">
        <v>1</v>
      </c>
      <c r="F769" s="255" t="s">
        <v>1049</v>
      </c>
      <c r="G769" s="253"/>
      <c r="H769" s="256">
        <v>123.83799999999999</v>
      </c>
      <c r="I769" s="257"/>
      <c r="J769" s="253"/>
      <c r="K769" s="253"/>
      <c r="L769" s="258"/>
      <c r="M769" s="259"/>
      <c r="N769" s="260"/>
      <c r="O769" s="260"/>
      <c r="P769" s="260"/>
      <c r="Q769" s="260"/>
      <c r="R769" s="260"/>
      <c r="S769" s="260"/>
      <c r="T769" s="261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262" t="s">
        <v>174</v>
      </c>
      <c r="AU769" s="262" t="s">
        <v>83</v>
      </c>
      <c r="AV769" s="14" t="s">
        <v>83</v>
      </c>
      <c r="AW769" s="14" t="s">
        <v>30</v>
      </c>
      <c r="AX769" s="14" t="s">
        <v>73</v>
      </c>
      <c r="AY769" s="262" t="s">
        <v>165</v>
      </c>
    </row>
    <row r="770" s="15" customFormat="1">
      <c r="A770" s="15"/>
      <c r="B770" s="263"/>
      <c r="C770" s="264"/>
      <c r="D770" s="243" t="s">
        <v>174</v>
      </c>
      <c r="E770" s="265" t="s">
        <v>1</v>
      </c>
      <c r="F770" s="266" t="s">
        <v>180</v>
      </c>
      <c r="G770" s="264"/>
      <c r="H770" s="267">
        <v>1362.2159999999999</v>
      </c>
      <c r="I770" s="268"/>
      <c r="J770" s="264"/>
      <c r="K770" s="264"/>
      <c r="L770" s="269"/>
      <c r="M770" s="270"/>
      <c r="N770" s="271"/>
      <c r="O770" s="271"/>
      <c r="P770" s="271"/>
      <c r="Q770" s="271"/>
      <c r="R770" s="271"/>
      <c r="S770" s="271"/>
      <c r="T770" s="272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T770" s="273" t="s">
        <v>174</v>
      </c>
      <c r="AU770" s="273" t="s">
        <v>83</v>
      </c>
      <c r="AV770" s="15" t="s">
        <v>172</v>
      </c>
      <c r="AW770" s="15" t="s">
        <v>30</v>
      </c>
      <c r="AX770" s="15" t="s">
        <v>81</v>
      </c>
      <c r="AY770" s="273" t="s">
        <v>165</v>
      </c>
    </row>
    <row r="771" s="12" customFormat="1" ht="22.8" customHeight="1">
      <c r="A771" s="12"/>
      <c r="B771" s="212"/>
      <c r="C771" s="213"/>
      <c r="D771" s="214" t="s">
        <v>72</v>
      </c>
      <c r="E771" s="226" t="s">
        <v>1050</v>
      </c>
      <c r="F771" s="226" t="s">
        <v>1051</v>
      </c>
      <c r="G771" s="213"/>
      <c r="H771" s="213"/>
      <c r="I771" s="216"/>
      <c r="J771" s="227">
        <f>BK771</f>
        <v>0</v>
      </c>
      <c r="K771" s="213"/>
      <c r="L771" s="218"/>
      <c r="M771" s="219"/>
      <c r="N771" s="220"/>
      <c r="O771" s="220"/>
      <c r="P771" s="221">
        <f>SUM(P772:P780)</f>
        <v>0</v>
      </c>
      <c r="Q771" s="220"/>
      <c r="R771" s="221">
        <f>SUM(R772:R780)</f>
        <v>0</v>
      </c>
      <c r="S771" s="220"/>
      <c r="T771" s="222">
        <f>SUM(T772:T780)</f>
        <v>0</v>
      </c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R771" s="223" t="s">
        <v>83</v>
      </c>
      <c r="AT771" s="224" t="s">
        <v>72</v>
      </c>
      <c r="AU771" s="224" t="s">
        <v>81</v>
      </c>
      <c r="AY771" s="223" t="s">
        <v>165</v>
      </c>
      <c r="BK771" s="225">
        <f>SUM(BK772:BK780)</f>
        <v>0</v>
      </c>
    </row>
    <row r="772" s="2" customFormat="1" ht="21.75" customHeight="1">
      <c r="A772" s="39"/>
      <c r="B772" s="40"/>
      <c r="C772" s="228" t="s">
        <v>1052</v>
      </c>
      <c r="D772" s="228" t="s">
        <v>167</v>
      </c>
      <c r="E772" s="229" t="s">
        <v>1053</v>
      </c>
      <c r="F772" s="230" t="s">
        <v>1054</v>
      </c>
      <c r="G772" s="231" t="s">
        <v>266</v>
      </c>
      <c r="H772" s="232">
        <v>114.95699999999999</v>
      </c>
      <c r="I772" s="233"/>
      <c r="J772" s="234">
        <f>ROUND(I772*H772,2)</f>
        <v>0</v>
      </c>
      <c r="K772" s="230" t="s">
        <v>1</v>
      </c>
      <c r="L772" s="45"/>
      <c r="M772" s="235" t="s">
        <v>1</v>
      </c>
      <c r="N772" s="236" t="s">
        <v>38</v>
      </c>
      <c r="O772" s="92"/>
      <c r="P772" s="237">
        <f>O772*H772</f>
        <v>0</v>
      </c>
      <c r="Q772" s="237">
        <v>0</v>
      </c>
      <c r="R772" s="237">
        <f>Q772*H772</f>
        <v>0</v>
      </c>
      <c r="S772" s="237">
        <v>0</v>
      </c>
      <c r="T772" s="238">
        <f>S772*H772</f>
        <v>0</v>
      </c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R772" s="239" t="s">
        <v>269</v>
      </c>
      <c r="AT772" s="239" t="s">
        <v>167</v>
      </c>
      <c r="AU772" s="239" t="s">
        <v>83</v>
      </c>
      <c r="AY772" s="18" t="s">
        <v>165</v>
      </c>
      <c r="BE772" s="240">
        <f>IF(N772="základní",J772,0)</f>
        <v>0</v>
      </c>
      <c r="BF772" s="240">
        <f>IF(N772="snížená",J772,0)</f>
        <v>0</v>
      </c>
      <c r="BG772" s="240">
        <f>IF(N772="zákl. přenesená",J772,0)</f>
        <v>0</v>
      </c>
      <c r="BH772" s="240">
        <f>IF(N772="sníž. přenesená",J772,0)</f>
        <v>0</v>
      </c>
      <c r="BI772" s="240">
        <f>IF(N772="nulová",J772,0)</f>
        <v>0</v>
      </c>
      <c r="BJ772" s="18" t="s">
        <v>81</v>
      </c>
      <c r="BK772" s="240">
        <f>ROUND(I772*H772,2)</f>
        <v>0</v>
      </c>
      <c r="BL772" s="18" t="s">
        <v>269</v>
      </c>
      <c r="BM772" s="239" t="s">
        <v>1055</v>
      </c>
    </row>
    <row r="773" s="13" customFormat="1">
      <c r="A773" s="13"/>
      <c r="B773" s="241"/>
      <c r="C773" s="242"/>
      <c r="D773" s="243" t="s">
        <v>174</v>
      </c>
      <c r="E773" s="244" t="s">
        <v>1</v>
      </c>
      <c r="F773" s="245" t="s">
        <v>1056</v>
      </c>
      <c r="G773" s="242"/>
      <c r="H773" s="244" t="s">
        <v>1</v>
      </c>
      <c r="I773" s="246"/>
      <c r="J773" s="242"/>
      <c r="K773" s="242"/>
      <c r="L773" s="247"/>
      <c r="M773" s="248"/>
      <c r="N773" s="249"/>
      <c r="O773" s="249"/>
      <c r="P773" s="249"/>
      <c r="Q773" s="249"/>
      <c r="R773" s="249"/>
      <c r="S773" s="249"/>
      <c r="T773" s="250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51" t="s">
        <v>174</v>
      </c>
      <c r="AU773" s="251" t="s">
        <v>83</v>
      </c>
      <c r="AV773" s="13" t="s">
        <v>81</v>
      </c>
      <c r="AW773" s="13" t="s">
        <v>30</v>
      </c>
      <c r="AX773" s="13" t="s">
        <v>73</v>
      </c>
      <c r="AY773" s="251" t="s">
        <v>165</v>
      </c>
    </row>
    <row r="774" s="13" customFormat="1">
      <c r="A774" s="13"/>
      <c r="B774" s="241"/>
      <c r="C774" s="242"/>
      <c r="D774" s="243" t="s">
        <v>174</v>
      </c>
      <c r="E774" s="244" t="s">
        <v>1</v>
      </c>
      <c r="F774" s="245" t="s">
        <v>1057</v>
      </c>
      <c r="G774" s="242"/>
      <c r="H774" s="244" t="s">
        <v>1</v>
      </c>
      <c r="I774" s="246"/>
      <c r="J774" s="242"/>
      <c r="K774" s="242"/>
      <c r="L774" s="247"/>
      <c r="M774" s="248"/>
      <c r="N774" s="249"/>
      <c r="O774" s="249"/>
      <c r="P774" s="249"/>
      <c r="Q774" s="249"/>
      <c r="R774" s="249"/>
      <c r="S774" s="249"/>
      <c r="T774" s="250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51" t="s">
        <v>174</v>
      </c>
      <c r="AU774" s="251" t="s">
        <v>83</v>
      </c>
      <c r="AV774" s="13" t="s">
        <v>81</v>
      </c>
      <c r="AW774" s="13" t="s">
        <v>30</v>
      </c>
      <c r="AX774" s="13" t="s">
        <v>73</v>
      </c>
      <c r="AY774" s="251" t="s">
        <v>165</v>
      </c>
    </row>
    <row r="775" s="13" customFormat="1">
      <c r="A775" s="13"/>
      <c r="B775" s="241"/>
      <c r="C775" s="242"/>
      <c r="D775" s="243" t="s">
        <v>174</v>
      </c>
      <c r="E775" s="244" t="s">
        <v>1</v>
      </c>
      <c r="F775" s="245" t="s">
        <v>1058</v>
      </c>
      <c r="G775" s="242"/>
      <c r="H775" s="244" t="s">
        <v>1</v>
      </c>
      <c r="I775" s="246"/>
      <c r="J775" s="242"/>
      <c r="K775" s="242"/>
      <c r="L775" s="247"/>
      <c r="M775" s="248"/>
      <c r="N775" s="249"/>
      <c r="O775" s="249"/>
      <c r="P775" s="249"/>
      <c r="Q775" s="249"/>
      <c r="R775" s="249"/>
      <c r="S775" s="249"/>
      <c r="T775" s="250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51" t="s">
        <v>174</v>
      </c>
      <c r="AU775" s="251" t="s">
        <v>83</v>
      </c>
      <c r="AV775" s="13" t="s">
        <v>81</v>
      </c>
      <c r="AW775" s="13" t="s">
        <v>30</v>
      </c>
      <c r="AX775" s="13" t="s">
        <v>73</v>
      </c>
      <c r="AY775" s="251" t="s">
        <v>165</v>
      </c>
    </row>
    <row r="776" s="14" customFormat="1">
      <c r="A776" s="14"/>
      <c r="B776" s="252"/>
      <c r="C776" s="253"/>
      <c r="D776" s="243" t="s">
        <v>174</v>
      </c>
      <c r="E776" s="254" t="s">
        <v>1</v>
      </c>
      <c r="F776" s="255" t="s">
        <v>1059</v>
      </c>
      <c r="G776" s="253"/>
      <c r="H776" s="256">
        <v>50.159999999999997</v>
      </c>
      <c r="I776" s="257"/>
      <c r="J776" s="253"/>
      <c r="K776" s="253"/>
      <c r="L776" s="258"/>
      <c r="M776" s="259"/>
      <c r="N776" s="260"/>
      <c r="O776" s="260"/>
      <c r="P776" s="260"/>
      <c r="Q776" s="260"/>
      <c r="R776" s="260"/>
      <c r="S776" s="260"/>
      <c r="T776" s="261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62" t="s">
        <v>174</v>
      </c>
      <c r="AU776" s="262" t="s">
        <v>83</v>
      </c>
      <c r="AV776" s="14" t="s">
        <v>83</v>
      </c>
      <c r="AW776" s="14" t="s">
        <v>30</v>
      </c>
      <c r="AX776" s="14" t="s">
        <v>73</v>
      </c>
      <c r="AY776" s="262" t="s">
        <v>165</v>
      </c>
    </row>
    <row r="777" s="13" customFormat="1">
      <c r="A777" s="13"/>
      <c r="B777" s="241"/>
      <c r="C777" s="242"/>
      <c r="D777" s="243" t="s">
        <v>174</v>
      </c>
      <c r="E777" s="244" t="s">
        <v>1</v>
      </c>
      <c r="F777" s="245" t="s">
        <v>1060</v>
      </c>
      <c r="G777" s="242"/>
      <c r="H777" s="244" t="s">
        <v>1</v>
      </c>
      <c r="I777" s="246"/>
      <c r="J777" s="242"/>
      <c r="K777" s="242"/>
      <c r="L777" s="247"/>
      <c r="M777" s="248"/>
      <c r="N777" s="249"/>
      <c r="O777" s="249"/>
      <c r="P777" s="249"/>
      <c r="Q777" s="249"/>
      <c r="R777" s="249"/>
      <c r="S777" s="249"/>
      <c r="T777" s="250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51" t="s">
        <v>174</v>
      </c>
      <c r="AU777" s="251" t="s">
        <v>83</v>
      </c>
      <c r="AV777" s="13" t="s">
        <v>81</v>
      </c>
      <c r="AW777" s="13" t="s">
        <v>30</v>
      </c>
      <c r="AX777" s="13" t="s">
        <v>73</v>
      </c>
      <c r="AY777" s="251" t="s">
        <v>165</v>
      </c>
    </row>
    <row r="778" s="14" customFormat="1">
      <c r="A778" s="14"/>
      <c r="B778" s="252"/>
      <c r="C778" s="253"/>
      <c r="D778" s="243" t="s">
        <v>174</v>
      </c>
      <c r="E778" s="254" t="s">
        <v>1</v>
      </c>
      <c r="F778" s="255" t="s">
        <v>1061</v>
      </c>
      <c r="G778" s="253"/>
      <c r="H778" s="256">
        <v>95.265000000000001</v>
      </c>
      <c r="I778" s="257"/>
      <c r="J778" s="253"/>
      <c r="K778" s="253"/>
      <c r="L778" s="258"/>
      <c r="M778" s="259"/>
      <c r="N778" s="260"/>
      <c r="O778" s="260"/>
      <c r="P778" s="260"/>
      <c r="Q778" s="260"/>
      <c r="R778" s="260"/>
      <c r="S778" s="260"/>
      <c r="T778" s="261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62" t="s">
        <v>174</v>
      </c>
      <c r="AU778" s="262" t="s">
        <v>83</v>
      </c>
      <c r="AV778" s="14" t="s">
        <v>83</v>
      </c>
      <c r="AW778" s="14" t="s">
        <v>30</v>
      </c>
      <c r="AX778" s="14" t="s">
        <v>73</v>
      </c>
      <c r="AY778" s="262" t="s">
        <v>165</v>
      </c>
    </row>
    <row r="779" s="14" customFormat="1">
      <c r="A779" s="14"/>
      <c r="B779" s="252"/>
      <c r="C779" s="253"/>
      <c r="D779" s="243" t="s">
        <v>174</v>
      </c>
      <c r="E779" s="254" t="s">
        <v>1</v>
      </c>
      <c r="F779" s="255" t="s">
        <v>1062</v>
      </c>
      <c r="G779" s="253"/>
      <c r="H779" s="256">
        <v>-30.468</v>
      </c>
      <c r="I779" s="257"/>
      <c r="J779" s="253"/>
      <c r="K779" s="253"/>
      <c r="L779" s="258"/>
      <c r="M779" s="259"/>
      <c r="N779" s="260"/>
      <c r="O779" s="260"/>
      <c r="P779" s="260"/>
      <c r="Q779" s="260"/>
      <c r="R779" s="260"/>
      <c r="S779" s="260"/>
      <c r="T779" s="261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T779" s="262" t="s">
        <v>174</v>
      </c>
      <c r="AU779" s="262" t="s">
        <v>83</v>
      </c>
      <c r="AV779" s="14" t="s">
        <v>83</v>
      </c>
      <c r="AW779" s="14" t="s">
        <v>30</v>
      </c>
      <c r="AX779" s="14" t="s">
        <v>73</v>
      </c>
      <c r="AY779" s="262" t="s">
        <v>165</v>
      </c>
    </row>
    <row r="780" s="15" customFormat="1">
      <c r="A780" s="15"/>
      <c r="B780" s="263"/>
      <c r="C780" s="264"/>
      <c r="D780" s="243" t="s">
        <v>174</v>
      </c>
      <c r="E780" s="265" t="s">
        <v>1</v>
      </c>
      <c r="F780" s="266" t="s">
        <v>180</v>
      </c>
      <c r="G780" s="264"/>
      <c r="H780" s="267">
        <v>114.95700000000001</v>
      </c>
      <c r="I780" s="268"/>
      <c r="J780" s="264"/>
      <c r="K780" s="264"/>
      <c r="L780" s="269"/>
      <c r="M780" s="295"/>
      <c r="N780" s="296"/>
      <c r="O780" s="296"/>
      <c r="P780" s="296"/>
      <c r="Q780" s="296"/>
      <c r="R780" s="296"/>
      <c r="S780" s="296"/>
      <c r="T780" s="297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T780" s="273" t="s">
        <v>174</v>
      </c>
      <c r="AU780" s="273" t="s">
        <v>83</v>
      </c>
      <c r="AV780" s="15" t="s">
        <v>172</v>
      </c>
      <c r="AW780" s="15" t="s">
        <v>30</v>
      </c>
      <c r="AX780" s="15" t="s">
        <v>81</v>
      </c>
      <c r="AY780" s="273" t="s">
        <v>165</v>
      </c>
    </row>
    <row r="781" s="2" customFormat="1" ht="6.96" customHeight="1">
      <c r="A781" s="39"/>
      <c r="B781" s="67"/>
      <c r="C781" s="68"/>
      <c r="D781" s="68"/>
      <c r="E781" s="68"/>
      <c r="F781" s="68"/>
      <c r="G781" s="68"/>
      <c r="H781" s="68"/>
      <c r="I781" s="68"/>
      <c r="J781" s="68"/>
      <c r="K781" s="68"/>
      <c r="L781" s="45"/>
      <c r="M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</row>
  </sheetData>
  <sheetProtection sheet="1" autoFilter="0" formatColumns="0" formatRows="0" objects="1" scenarios="1" spinCount="100000" saltValue="1ZzKRFNg5H5w3EM9KxdmyqBTgcrjWeippI6/DfWUcOcjDiZ4ggbC7Rwp7oZUi7sTgzuUCSC+MZzB56Y9sZU7rA==" hashValue="penYpKTZu0kYTRMbbSr4LKLiialUhsasL6XOF89LfUIdaOaMzdivKZ7D8piFJztW3ezulcETg/6KdV88rF7zbw==" algorithmName="SHA-512" password="CC35"/>
  <autoFilter ref="C136:K780"/>
  <mergeCells count="9">
    <mergeCell ref="E7:H7"/>
    <mergeCell ref="E9:H9"/>
    <mergeCell ref="E18:H18"/>
    <mergeCell ref="E27:H27"/>
    <mergeCell ref="E85:H85"/>
    <mergeCell ref="E87:H87"/>
    <mergeCell ref="E127:H127"/>
    <mergeCell ref="E129:H12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83</v>
      </c>
    </row>
    <row r="4" s="1" customFormat="1" ht="24.96" customHeight="1">
      <c r="B4" s="21"/>
      <c r="D4" s="150" t="s">
        <v>115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Malé divadlo FX Šaldy</v>
      </c>
      <c r="F7" s="152"/>
      <c r="G7" s="152"/>
      <c r="H7" s="152"/>
      <c r="L7" s="21"/>
    </row>
    <row r="8" s="1" customFormat="1" ht="12" customHeight="1">
      <c r="B8" s="21"/>
      <c r="D8" s="152" t="s">
        <v>122</v>
      </c>
      <c r="L8" s="21"/>
    </row>
    <row r="9" s="2" customFormat="1" ht="16.5" customHeight="1">
      <c r="A9" s="39"/>
      <c r="B9" s="45"/>
      <c r="C9" s="39"/>
      <c r="D9" s="39"/>
      <c r="E9" s="153" t="s">
        <v>1063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1064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1065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23. 6. 2021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tr">
        <f>IF('Rekapitulace stavby'!AN10="","",'Rekapitulace stavby'!AN10)</f>
        <v/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tr">
        <f>IF('Rekapitulace stavby'!E11="","",'Rekapitulace stavby'!E11)</f>
        <v xml:space="preserve"> </v>
      </c>
      <c r="F17" s="39"/>
      <c r="G17" s="39"/>
      <c r="H17" s="39"/>
      <c r="I17" s="152" t="s">
        <v>26</v>
      </c>
      <c r="J17" s="142" t="str">
        <f>IF('Rekapitulace stavby'!AN11="","",'Rekapitulace stavby'!AN11)</f>
        <v/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27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26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29</v>
      </c>
      <c r="E22" s="39"/>
      <c r="F22" s="39"/>
      <c r="G22" s="39"/>
      <c r="H22" s="39"/>
      <c r="I22" s="152" t="s">
        <v>25</v>
      </c>
      <c r="J22" s="142" t="str">
        <f>IF('Rekapitulace stavby'!AN16="","",'Rekapitulace stavby'!AN16)</f>
        <v/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tr">
        <f>IF('Rekapitulace stavby'!E17="","",'Rekapitulace stavby'!E17)</f>
        <v xml:space="preserve"> </v>
      </c>
      <c r="F23" s="39"/>
      <c r="G23" s="39"/>
      <c r="H23" s="39"/>
      <c r="I23" s="152" t="s">
        <v>26</v>
      </c>
      <c r="J23" s="142" t="str">
        <f>IF('Rekapitulace stavby'!AN17="","",'Rekapitulace stavby'!AN17)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31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26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32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33</v>
      </c>
      <c r="E32" s="39"/>
      <c r="F32" s="39"/>
      <c r="G32" s="39"/>
      <c r="H32" s="39"/>
      <c r="I32" s="39"/>
      <c r="J32" s="162">
        <f>ROUND(J121,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35</v>
      </c>
      <c r="G34" s="39"/>
      <c r="H34" s="39"/>
      <c r="I34" s="163" t="s">
        <v>34</v>
      </c>
      <c r="J34" s="163" t="s">
        <v>36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37</v>
      </c>
      <c r="E35" s="152" t="s">
        <v>38</v>
      </c>
      <c r="F35" s="165">
        <f>ROUND((SUM(BE121:BE128)),  2)</f>
        <v>0</v>
      </c>
      <c r="G35" s="39"/>
      <c r="H35" s="39"/>
      <c r="I35" s="166">
        <v>0.20999999999999999</v>
      </c>
      <c r="J35" s="165">
        <f>ROUND(((SUM(BE121:BE128))*I35),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39</v>
      </c>
      <c r="F36" s="165">
        <f>ROUND((SUM(BF121:BF128)),  2)</f>
        <v>0</v>
      </c>
      <c r="G36" s="39"/>
      <c r="H36" s="39"/>
      <c r="I36" s="166">
        <v>0.14999999999999999</v>
      </c>
      <c r="J36" s="165">
        <f>ROUND(((SUM(BF121:BF128))*I36),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40</v>
      </c>
      <c r="F37" s="165">
        <f>ROUND((SUM(BG121:BG128)),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41</v>
      </c>
      <c r="F38" s="165">
        <f>ROUND((SUM(BH121:BH128)),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42</v>
      </c>
      <c r="F39" s="165">
        <f>ROUND((SUM(BI121:BI128)),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43</v>
      </c>
      <c r="E41" s="169"/>
      <c r="F41" s="169"/>
      <c r="G41" s="170" t="s">
        <v>44</v>
      </c>
      <c r="H41" s="171" t="s">
        <v>45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Malé divadlo FX Šaldy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1063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1064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01 - Tabulka hliníkových konstrukcí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 xml:space="preserve"> </v>
      </c>
      <c r="G91" s="41"/>
      <c r="H91" s="41"/>
      <c r="I91" s="33" t="s">
        <v>22</v>
      </c>
      <c r="J91" s="80" t="str">
        <f>IF(J14="","",J14)</f>
        <v>23. 6. 2021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24</v>
      </c>
      <c r="D93" s="41"/>
      <c r="E93" s="41"/>
      <c r="F93" s="28" t="str">
        <f>E17</f>
        <v xml:space="preserve"> </v>
      </c>
      <c r="G93" s="41"/>
      <c r="H93" s="41"/>
      <c r="I93" s="33" t="s">
        <v>29</v>
      </c>
      <c r="J93" s="37" t="str">
        <f>E23</f>
        <v xml:space="preserve"> 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31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125</v>
      </c>
      <c r="D96" s="187"/>
      <c r="E96" s="187"/>
      <c r="F96" s="187"/>
      <c r="G96" s="187"/>
      <c r="H96" s="187"/>
      <c r="I96" s="187"/>
      <c r="J96" s="188" t="s">
        <v>126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127</v>
      </c>
      <c r="D98" s="41"/>
      <c r="E98" s="41"/>
      <c r="F98" s="41"/>
      <c r="G98" s="41"/>
      <c r="H98" s="41"/>
      <c r="I98" s="41"/>
      <c r="J98" s="111">
        <f>J121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128</v>
      </c>
    </row>
    <row r="99" s="9" customFormat="1" ht="24.96" customHeight="1">
      <c r="A99" s="9"/>
      <c r="B99" s="190"/>
      <c r="C99" s="191"/>
      <c r="D99" s="192" t="s">
        <v>1066</v>
      </c>
      <c r="E99" s="193"/>
      <c r="F99" s="193"/>
      <c r="G99" s="193"/>
      <c r="H99" s="193"/>
      <c r="I99" s="193"/>
      <c r="J99" s="194">
        <f>J122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67"/>
      <c r="C101" s="68"/>
      <c r="D101" s="68"/>
      <c r="E101" s="68"/>
      <c r="F101" s="68"/>
      <c r="G101" s="68"/>
      <c r="H101" s="68"/>
      <c r="I101" s="68"/>
      <c r="J101" s="68"/>
      <c r="K101" s="68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150</v>
      </c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16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85" t="str">
        <f>E7</f>
        <v>Malé divadlo FX Šaldy</v>
      </c>
      <c r="F109" s="33"/>
      <c r="G109" s="33"/>
      <c r="H109" s="33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1" customFormat="1" ht="12" customHeight="1">
      <c r="B110" s="22"/>
      <c r="C110" s="33" t="s">
        <v>122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="2" customFormat="1" ht="16.5" customHeight="1">
      <c r="A111" s="39"/>
      <c r="B111" s="40"/>
      <c r="C111" s="41"/>
      <c r="D111" s="41"/>
      <c r="E111" s="185" t="s">
        <v>1063</v>
      </c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1064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77" t="str">
        <f>E11</f>
        <v>01 - Tabulka hliníkových konstrukcí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20</v>
      </c>
      <c r="D115" s="41"/>
      <c r="E115" s="41"/>
      <c r="F115" s="28" t="str">
        <f>F14</f>
        <v xml:space="preserve"> </v>
      </c>
      <c r="G115" s="41"/>
      <c r="H115" s="41"/>
      <c r="I115" s="33" t="s">
        <v>22</v>
      </c>
      <c r="J115" s="80" t="str">
        <f>IF(J14="","",J14)</f>
        <v>23. 6. 2021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24</v>
      </c>
      <c r="D117" s="41"/>
      <c r="E117" s="41"/>
      <c r="F117" s="28" t="str">
        <f>E17</f>
        <v xml:space="preserve"> </v>
      </c>
      <c r="G117" s="41"/>
      <c r="H117" s="41"/>
      <c r="I117" s="33" t="s">
        <v>29</v>
      </c>
      <c r="J117" s="37" t="str">
        <f>E23</f>
        <v xml:space="preserve"> 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27</v>
      </c>
      <c r="D118" s="41"/>
      <c r="E118" s="41"/>
      <c r="F118" s="28" t="str">
        <f>IF(E20="","",E20)</f>
        <v>Vyplň údaj</v>
      </c>
      <c r="G118" s="41"/>
      <c r="H118" s="41"/>
      <c r="I118" s="33" t="s">
        <v>31</v>
      </c>
      <c r="J118" s="37" t="str">
        <f>E26</f>
        <v xml:space="preserve"> 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0.32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1" customFormat="1" ht="29.28" customHeight="1">
      <c r="A120" s="201"/>
      <c r="B120" s="202"/>
      <c r="C120" s="203" t="s">
        <v>151</v>
      </c>
      <c r="D120" s="204" t="s">
        <v>58</v>
      </c>
      <c r="E120" s="204" t="s">
        <v>54</v>
      </c>
      <c r="F120" s="204" t="s">
        <v>55</v>
      </c>
      <c r="G120" s="204" t="s">
        <v>152</v>
      </c>
      <c r="H120" s="204" t="s">
        <v>153</v>
      </c>
      <c r="I120" s="204" t="s">
        <v>154</v>
      </c>
      <c r="J120" s="204" t="s">
        <v>126</v>
      </c>
      <c r="K120" s="205" t="s">
        <v>155</v>
      </c>
      <c r="L120" s="206"/>
      <c r="M120" s="101" t="s">
        <v>1</v>
      </c>
      <c r="N120" s="102" t="s">
        <v>37</v>
      </c>
      <c r="O120" s="102" t="s">
        <v>156</v>
      </c>
      <c r="P120" s="102" t="s">
        <v>157</v>
      </c>
      <c r="Q120" s="102" t="s">
        <v>158</v>
      </c>
      <c r="R120" s="102" t="s">
        <v>159</v>
      </c>
      <c r="S120" s="102" t="s">
        <v>160</v>
      </c>
      <c r="T120" s="103" t="s">
        <v>161</v>
      </c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</row>
    <row r="121" s="2" customFormat="1" ht="22.8" customHeight="1">
      <c r="A121" s="39"/>
      <c r="B121" s="40"/>
      <c r="C121" s="108" t="s">
        <v>162</v>
      </c>
      <c r="D121" s="41"/>
      <c r="E121" s="41"/>
      <c r="F121" s="41"/>
      <c r="G121" s="41"/>
      <c r="H121" s="41"/>
      <c r="I121" s="41"/>
      <c r="J121" s="207">
        <f>BK121</f>
        <v>0</v>
      </c>
      <c r="K121" s="41"/>
      <c r="L121" s="45"/>
      <c r="M121" s="104"/>
      <c r="N121" s="208"/>
      <c r="O121" s="105"/>
      <c r="P121" s="209">
        <f>P122</f>
        <v>0</v>
      </c>
      <c r="Q121" s="105"/>
      <c r="R121" s="209">
        <f>R122</f>
        <v>0</v>
      </c>
      <c r="S121" s="105"/>
      <c r="T121" s="210">
        <f>T122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72</v>
      </c>
      <c r="AU121" s="18" t="s">
        <v>128</v>
      </c>
      <c r="BK121" s="211">
        <f>BK122</f>
        <v>0</v>
      </c>
    </row>
    <row r="122" s="12" customFormat="1" ht="25.92" customHeight="1">
      <c r="A122" s="12"/>
      <c r="B122" s="212"/>
      <c r="C122" s="213"/>
      <c r="D122" s="214" t="s">
        <v>72</v>
      </c>
      <c r="E122" s="215" t="s">
        <v>1067</v>
      </c>
      <c r="F122" s="215" t="s">
        <v>1068</v>
      </c>
      <c r="G122" s="213"/>
      <c r="H122" s="213"/>
      <c r="I122" s="216"/>
      <c r="J122" s="217">
        <f>BK122</f>
        <v>0</v>
      </c>
      <c r="K122" s="213"/>
      <c r="L122" s="218"/>
      <c r="M122" s="219"/>
      <c r="N122" s="220"/>
      <c r="O122" s="220"/>
      <c r="P122" s="221">
        <f>SUM(P123:P128)</f>
        <v>0</v>
      </c>
      <c r="Q122" s="220"/>
      <c r="R122" s="221">
        <f>SUM(R123:R128)</f>
        <v>0</v>
      </c>
      <c r="S122" s="220"/>
      <c r="T122" s="222">
        <f>SUM(T123:T128)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3" t="s">
        <v>81</v>
      </c>
      <c r="AT122" s="224" t="s">
        <v>72</v>
      </c>
      <c r="AU122" s="224" t="s">
        <v>73</v>
      </c>
      <c r="AY122" s="223" t="s">
        <v>165</v>
      </c>
      <c r="BK122" s="225">
        <f>SUM(BK123:BK128)</f>
        <v>0</v>
      </c>
    </row>
    <row r="123" s="2" customFormat="1">
      <c r="A123" s="39"/>
      <c r="B123" s="40"/>
      <c r="C123" s="228" t="s">
        <v>81</v>
      </c>
      <c r="D123" s="228" t="s">
        <v>167</v>
      </c>
      <c r="E123" s="229" t="s">
        <v>1069</v>
      </c>
      <c r="F123" s="230" t="s">
        <v>1070</v>
      </c>
      <c r="G123" s="231" t="s">
        <v>1071</v>
      </c>
      <c r="H123" s="232">
        <v>1</v>
      </c>
      <c r="I123" s="233"/>
      <c r="J123" s="234">
        <f>ROUND(I123*H123,2)</f>
        <v>0</v>
      </c>
      <c r="K123" s="230" t="s">
        <v>1</v>
      </c>
      <c r="L123" s="45"/>
      <c r="M123" s="235" t="s">
        <v>1</v>
      </c>
      <c r="N123" s="236" t="s">
        <v>38</v>
      </c>
      <c r="O123" s="92"/>
      <c r="P123" s="237">
        <f>O123*H123</f>
        <v>0</v>
      </c>
      <c r="Q123" s="237">
        <v>0</v>
      </c>
      <c r="R123" s="237">
        <f>Q123*H123</f>
        <v>0</v>
      </c>
      <c r="S123" s="237">
        <v>0</v>
      </c>
      <c r="T123" s="238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39" t="s">
        <v>172</v>
      </c>
      <c r="AT123" s="239" t="s">
        <v>167</v>
      </c>
      <c r="AU123" s="239" t="s">
        <v>81</v>
      </c>
      <c r="AY123" s="18" t="s">
        <v>165</v>
      </c>
      <c r="BE123" s="240">
        <f>IF(N123="základní",J123,0)</f>
        <v>0</v>
      </c>
      <c r="BF123" s="240">
        <f>IF(N123="snížená",J123,0)</f>
        <v>0</v>
      </c>
      <c r="BG123" s="240">
        <f>IF(N123="zákl. přenesená",J123,0)</f>
        <v>0</v>
      </c>
      <c r="BH123" s="240">
        <f>IF(N123="sníž. přenesená",J123,0)</f>
        <v>0</v>
      </c>
      <c r="BI123" s="240">
        <f>IF(N123="nulová",J123,0)</f>
        <v>0</v>
      </c>
      <c r="BJ123" s="18" t="s">
        <v>81</v>
      </c>
      <c r="BK123" s="240">
        <f>ROUND(I123*H123,2)</f>
        <v>0</v>
      </c>
      <c r="BL123" s="18" t="s">
        <v>172</v>
      </c>
      <c r="BM123" s="239" t="s">
        <v>83</v>
      </c>
    </row>
    <row r="124" s="2" customFormat="1">
      <c r="A124" s="39"/>
      <c r="B124" s="40"/>
      <c r="C124" s="228" t="s">
        <v>83</v>
      </c>
      <c r="D124" s="228" t="s">
        <v>167</v>
      </c>
      <c r="E124" s="229" t="s">
        <v>1072</v>
      </c>
      <c r="F124" s="230" t="s">
        <v>1073</v>
      </c>
      <c r="G124" s="231" t="s">
        <v>1071</v>
      </c>
      <c r="H124" s="232">
        <v>1</v>
      </c>
      <c r="I124" s="233"/>
      <c r="J124" s="234">
        <f>ROUND(I124*H124,2)</f>
        <v>0</v>
      </c>
      <c r="K124" s="230" t="s">
        <v>1</v>
      </c>
      <c r="L124" s="45"/>
      <c r="M124" s="235" t="s">
        <v>1</v>
      </c>
      <c r="N124" s="236" t="s">
        <v>38</v>
      </c>
      <c r="O124" s="92"/>
      <c r="P124" s="237">
        <f>O124*H124</f>
        <v>0</v>
      </c>
      <c r="Q124" s="237">
        <v>0</v>
      </c>
      <c r="R124" s="237">
        <f>Q124*H124</f>
        <v>0</v>
      </c>
      <c r="S124" s="237">
        <v>0</v>
      </c>
      <c r="T124" s="238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9" t="s">
        <v>172</v>
      </c>
      <c r="AT124" s="239" t="s">
        <v>167</v>
      </c>
      <c r="AU124" s="239" t="s">
        <v>81</v>
      </c>
      <c r="AY124" s="18" t="s">
        <v>165</v>
      </c>
      <c r="BE124" s="240">
        <f>IF(N124="základní",J124,0)</f>
        <v>0</v>
      </c>
      <c r="BF124" s="240">
        <f>IF(N124="snížená",J124,0)</f>
        <v>0</v>
      </c>
      <c r="BG124" s="240">
        <f>IF(N124="zákl. přenesená",J124,0)</f>
        <v>0</v>
      </c>
      <c r="BH124" s="240">
        <f>IF(N124="sníž. přenesená",J124,0)</f>
        <v>0</v>
      </c>
      <c r="BI124" s="240">
        <f>IF(N124="nulová",J124,0)</f>
        <v>0</v>
      </c>
      <c r="BJ124" s="18" t="s">
        <v>81</v>
      </c>
      <c r="BK124" s="240">
        <f>ROUND(I124*H124,2)</f>
        <v>0</v>
      </c>
      <c r="BL124" s="18" t="s">
        <v>172</v>
      </c>
      <c r="BM124" s="239" t="s">
        <v>172</v>
      </c>
    </row>
    <row r="125" s="2" customFormat="1" ht="16.5" customHeight="1">
      <c r="A125" s="39"/>
      <c r="B125" s="40"/>
      <c r="C125" s="228" t="s">
        <v>184</v>
      </c>
      <c r="D125" s="228" t="s">
        <v>167</v>
      </c>
      <c r="E125" s="229" t="s">
        <v>1074</v>
      </c>
      <c r="F125" s="230" t="s">
        <v>1075</v>
      </c>
      <c r="G125" s="231" t="s">
        <v>1071</v>
      </c>
      <c r="H125" s="232">
        <v>1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38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172</v>
      </c>
      <c r="AT125" s="239" t="s">
        <v>167</v>
      </c>
      <c r="AU125" s="239" t="s">
        <v>81</v>
      </c>
      <c r="AY125" s="18" t="s">
        <v>165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81</v>
      </c>
      <c r="BK125" s="240">
        <f>ROUND(I125*H125,2)</f>
        <v>0</v>
      </c>
      <c r="BL125" s="18" t="s">
        <v>172</v>
      </c>
      <c r="BM125" s="239" t="s">
        <v>197</v>
      </c>
    </row>
    <row r="126" s="2" customFormat="1" ht="16.5" customHeight="1">
      <c r="A126" s="39"/>
      <c r="B126" s="40"/>
      <c r="C126" s="228" t="s">
        <v>172</v>
      </c>
      <c r="D126" s="228" t="s">
        <v>167</v>
      </c>
      <c r="E126" s="229" t="s">
        <v>1076</v>
      </c>
      <c r="F126" s="230" t="s">
        <v>1077</v>
      </c>
      <c r="G126" s="231" t="s">
        <v>1071</v>
      </c>
      <c r="H126" s="232">
        <v>1</v>
      </c>
      <c r="I126" s="233"/>
      <c r="J126" s="234">
        <f>ROUND(I126*H126,2)</f>
        <v>0</v>
      </c>
      <c r="K126" s="230" t="s">
        <v>1</v>
      </c>
      <c r="L126" s="45"/>
      <c r="M126" s="235" t="s">
        <v>1</v>
      </c>
      <c r="N126" s="236" t="s">
        <v>38</v>
      </c>
      <c r="O126" s="92"/>
      <c r="P126" s="237">
        <f>O126*H126</f>
        <v>0</v>
      </c>
      <c r="Q126" s="237">
        <v>0</v>
      </c>
      <c r="R126" s="237">
        <f>Q126*H126</f>
        <v>0</v>
      </c>
      <c r="S126" s="237">
        <v>0</v>
      </c>
      <c r="T126" s="238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9" t="s">
        <v>172</v>
      </c>
      <c r="AT126" s="239" t="s">
        <v>167</v>
      </c>
      <c r="AU126" s="239" t="s">
        <v>81</v>
      </c>
      <c r="AY126" s="18" t="s">
        <v>165</v>
      </c>
      <c r="BE126" s="240">
        <f>IF(N126="základní",J126,0)</f>
        <v>0</v>
      </c>
      <c r="BF126" s="240">
        <f>IF(N126="snížená",J126,0)</f>
        <v>0</v>
      </c>
      <c r="BG126" s="240">
        <f>IF(N126="zákl. přenesená",J126,0)</f>
        <v>0</v>
      </c>
      <c r="BH126" s="240">
        <f>IF(N126="sníž. přenesená",J126,0)</f>
        <v>0</v>
      </c>
      <c r="BI126" s="240">
        <f>IF(N126="nulová",J126,0)</f>
        <v>0</v>
      </c>
      <c r="BJ126" s="18" t="s">
        <v>81</v>
      </c>
      <c r="BK126" s="240">
        <f>ROUND(I126*H126,2)</f>
        <v>0</v>
      </c>
      <c r="BL126" s="18" t="s">
        <v>172</v>
      </c>
      <c r="BM126" s="239" t="s">
        <v>212</v>
      </c>
    </row>
    <row r="127" s="2" customFormat="1" ht="16.5" customHeight="1">
      <c r="A127" s="39"/>
      <c r="B127" s="40"/>
      <c r="C127" s="228" t="s">
        <v>192</v>
      </c>
      <c r="D127" s="228" t="s">
        <v>167</v>
      </c>
      <c r="E127" s="229" t="s">
        <v>1078</v>
      </c>
      <c r="F127" s="230" t="s">
        <v>1079</v>
      </c>
      <c r="G127" s="231" t="s">
        <v>1071</v>
      </c>
      <c r="H127" s="232">
        <v>1</v>
      </c>
      <c r="I127" s="233"/>
      <c r="J127" s="234">
        <f>ROUND(I127*H127,2)</f>
        <v>0</v>
      </c>
      <c r="K127" s="230" t="s">
        <v>1</v>
      </c>
      <c r="L127" s="45"/>
      <c r="M127" s="235" t="s">
        <v>1</v>
      </c>
      <c r="N127" s="236" t="s">
        <v>38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172</v>
      </c>
      <c r="AT127" s="239" t="s">
        <v>167</v>
      </c>
      <c r="AU127" s="239" t="s">
        <v>81</v>
      </c>
      <c r="AY127" s="18" t="s">
        <v>165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81</v>
      </c>
      <c r="BK127" s="240">
        <f>ROUND(I127*H127,2)</f>
        <v>0</v>
      </c>
      <c r="BL127" s="18" t="s">
        <v>172</v>
      </c>
      <c r="BM127" s="239" t="s">
        <v>233</v>
      </c>
    </row>
    <row r="128" s="2" customFormat="1" ht="16.5" customHeight="1">
      <c r="A128" s="39"/>
      <c r="B128" s="40"/>
      <c r="C128" s="228" t="s">
        <v>197</v>
      </c>
      <c r="D128" s="228" t="s">
        <v>167</v>
      </c>
      <c r="E128" s="229" t="s">
        <v>1080</v>
      </c>
      <c r="F128" s="230" t="s">
        <v>1081</v>
      </c>
      <c r="G128" s="231" t="s">
        <v>1071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98" t="s">
        <v>1</v>
      </c>
      <c r="N128" s="299" t="s">
        <v>38</v>
      </c>
      <c r="O128" s="300"/>
      <c r="P128" s="301">
        <f>O128*H128</f>
        <v>0</v>
      </c>
      <c r="Q128" s="301">
        <v>0</v>
      </c>
      <c r="R128" s="301">
        <f>Q128*H128</f>
        <v>0</v>
      </c>
      <c r="S128" s="301">
        <v>0</v>
      </c>
      <c r="T128" s="302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172</v>
      </c>
      <c r="AT128" s="239" t="s">
        <v>167</v>
      </c>
      <c r="AU128" s="239" t="s">
        <v>81</v>
      </c>
      <c r="AY128" s="18" t="s">
        <v>165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81</v>
      </c>
      <c r="BK128" s="240">
        <f>ROUND(I128*H128,2)</f>
        <v>0</v>
      </c>
      <c r="BL128" s="18" t="s">
        <v>172</v>
      </c>
      <c r="BM128" s="239" t="s">
        <v>247</v>
      </c>
    </row>
    <row r="129" s="2" customFormat="1" ht="6.96" customHeight="1">
      <c r="A129" s="39"/>
      <c r="B129" s="67"/>
      <c r="C129" s="68"/>
      <c r="D129" s="68"/>
      <c r="E129" s="68"/>
      <c r="F129" s="68"/>
      <c r="G129" s="68"/>
      <c r="H129" s="68"/>
      <c r="I129" s="68"/>
      <c r="J129" s="68"/>
      <c r="K129" s="68"/>
      <c r="L129" s="45"/>
      <c r="M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</sheetData>
  <sheetProtection sheet="1" autoFilter="0" formatColumns="0" formatRows="0" objects="1" scenarios="1" spinCount="100000" saltValue="5gJVlsqEaHJO7tTW4wzFdP1gvR5T5zL7EKBAj1ARm7S4EG3gwcXGXzsRHQsBzOuVCFs56G/wO9haonS/Fu9emg==" hashValue="HfMG5pfuKXingBIY8jyq+8PPTuMyVkinBMt72OUsWQr4LKur3ZSxoEkft9mAjDpZcre14R/J8UCy2l3xFtcG6g==" algorithmName="SHA-512" password="CC35"/>
  <autoFilter ref="C120:K12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  <mergeCell ref="E113:H11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83</v>
      </c>
    </row>
    <row r="4" s="1" customFormat="1" ht="24.96" customHeight="1">
      <c r="B4" s="21"/>
      <c r="D4" s="150" t="s">
        <v>115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Malé divadlo FX Šaldy</v>
      </c>
      <c r="F7" s="152"/>
      <c r="G7" s="152"/>
      <c r="H7" s="152"/>
      <c r="L7" s="21"/>
    </row>
    <row r="8" s="1" customFormat="1" ht="12" customHeight="1">
      <c r="B8" s="21"/>
      <c r="D8" s="152" t="s">
        <v>122</v>
      </c>
      <c r="L8" s="21"/>
    </row>
    <row r="9" s="2" customFormat="1" ht="16.5" customHeight="1">
      <c r="A9" s="39"/>
      <c r="B9" s="45"/>
      <c r="C9" s="39"/>
      <c r="D9" s="39"/>
      <c r="E9" s="153" t="s">
        <v>1063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1064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1082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23. 6. 2021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tr">
        <f>IF('Rekapitulace stavby'!AN10="","",'Rekapitulace stavby'!AN10)</f>
        <v/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tr">
        <f>IF('Rekapitulace stavby'!E11="","",'Rekapitulace stavby'!E11)</f>
        <v xml:space="preserve"> </v>
      </c>
      <c r="F17" s="39"/>
      <c r="G17" s="39"/>
      <c r="H17" s="39"/>
      <c r="I17" s="152" t="s">
        <v>26</v>
      </c>
      <c r="J17" s="142" t="str">
        <f>IF('Rekapitulace stavby'!AN11="","",'Rekapitulace stavby'!AN11)</f>
        <v/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27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26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29</v>
      </c>
      <c r="E22" s="39"/>
      <c r="F22" s="39"/>
      <c r="G22" s="39"/>
      <c r="H22" s="39"/>
      <c r="I22" s="152" t="s">
        <v>25</v>
      </c>
      <c r="J22" s="142" t="str">
        <f>IF('Rekapitulace stavby'!AN16="","",'Rekapitulace stavby'!AN16)</f>
        <v/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tr">
        <f>IF('Rekapitulace stavby'!E17="","",'Rekapitulace stavby'!E17)</f>
        <v xml:space="preserve"> </v>
      </c>
      <c r="F23" s="39"/>
      <c r="G23" s="39"/>
      <c r="H23" s="39"/>
      <c r="I23" s="152" t="s">
        <v>26</v>
      </c>
      <c r="J23" s="142" t="str">
        <f>IF('Rekapitulace stavby'!AN17="","",'Rekapitulace stavby'!AN17)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31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26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32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33</v>
      </c>
      <c r="E32" s="39"/>
      <c r="F32" s="39"/>
      <c r="G32" s="39"/>
      <c r="H32" s="39"/>
      <c r="I32" s="39"/>
      <c r="J32" s="162">
        <f>ROUND(J121,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35</v>
      </c>
      <c r="G34" s="39"/>
      <c r="H34" s="39"/>
      <c r="I34" s="163" t="s">
        <v>34</v>
      </c>
      <c r="J34" s="163" t="s">
        <v>36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37</v>
      </c>
      <c r="E35" s="152" t="s">
        <v>38</v>
      </c>
      <c r="F35" s="165">
        <f>ROUND((SUM(BE121:BE152)),  2)</f>
        <v>0</v>
      </c>
      <c r="G35" s="39"/>
      <c r="H35" s="39"/>
      <c r="I35" s="166">
        <v>0.20999999999999999</v>
      </c>
      <c r="J35" s="165">
        <f>ROUND(((SUM(BE121:BE152))*I35),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39</v>
      </c>
      <c r="F36" s="165">
        <f>ROUND((SUM(BF121:BF152)),  2)</f>
        <v>0</v>
      </c>
      <c r="G36" s="39"/>
      <c r="H36" s="39"/>
      <c r="I36" s="166">
        <v>0.14999999999999999</v>
      </c>
      <c r="J36" s="165">
        <f>ROUND(((SUM(BF121:BF152))*I36),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40</v>
      </c>
      <c r="F37" s="165">
        <f>ROUND((SUM(BG121:BG152)),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41</v>
      </c>
      <c r="F38" s="165">
        <f>ROUND((SUM(BH121:BH152)),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42</v>
      </c>
      <c r="F39" s="165">
        <f>ROUND((SUM(BI121:BI152)),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43</v>
      </c>
      <c r="E41" s="169"/>
      <c r="F41" s="169"/>
      <c r="G41" s="170" t="s">
        <v>44</v>
      </c>
      <c r="H41" s="171" t="s">
        <v>45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Malé divadlo FX Šaldy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1063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1064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02 - Tabulka vnitřních dveří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 xml:space="preserve"> </v>
      </c>
      <c r="G91" s="41"/>
      <c r="H91" s="41"/>
      <c r="I91" s="33" t="s">
        <v>22</v>
      </c>
      <c r="J91" s="80" t="str">
        <f>IF(J14="","",J14)</f>
        <v>23. 6. 2021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24</v>
      </c>
      <c r="D93" s="41"/>
      <c r="E93" s="41"/>
      <c r="F93" s="28" t="str">
        <f>E17</f>
        <v xml:space="preserve"> </v>
      </c>
      <c r="G93" s="41"/>
      <c r="H93" s="41"/>
      <c r="I93" s="33" t="s">
        <v>29</v>
      </c>
      <c r="J93" s="37" t="str">
        <f>E23</f>
        <v xml:space="preserve"> 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31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125</v>
      </c>
      <c r="D96" s="187"/>
      <c r="E96" s="187"/>
      <c r="F96" s="187"/>
      <c r="G96" s="187"/>
      <c r="H96" s="187"/>
      <c r="I96" s="187"/>
      <c r="J96" s="188" t="s">
        <v>126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127</v>
      </c>
      <c r="D98" s="41"/>
      <c r="E98" s="41"/>
      <c r="F98" s="41"/>
      <c r="G98" s="41"/>
      <c r="H98" s="41"/>
      <c r="I98" s="41"/>
      <c r="J98" s="111">
        <f>J121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128</v>
      </c>
    </row>
    <row r="99" s="9" customFormat="1" ht="24.96" customHeight="1">
      <c r="A99" s="9"/>
      <c r="B99" s="190"/>
      <c r="C99" s="191"/>
      <c r="D99" s="192" t="s">
        <v>1083</v>
      </c>
      <c r="E99" s="193"/>
      <c r="F99" s="193"/>
      <c r="G99" s="193"/>
      <c r="H99" s="193"/>
      <c r="I99" s="193"/>
      <c r="J99" s="194">
        <f>J122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67"/>
      <c r="C101" s="68"/>
      <c r="D101" s="68"/>
      <c r="E101" s="68"/>
      <c r="F101" s="68"/>
      <c r="G101" s="68"/>
      <c r="H101" s="68"/>
      <c r="I101" s="68"/>
      <c r="J101" s="68"/>
      <c r="K101" s="68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150</v>
      </c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16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85" t="str">
        <f>E7</f>
        <v>Malé divadlo FX Šaldy</v>
      </c>
      <c r="F109" s="33"/>
      <c r="G109" s="33"/>
      <c r="H109" s="33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1" customFormat="1" ht="12" customHeight="1">
      <c r="B110" s="22"/>
      <c r="C110" s="33" t="s">
        <v>122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="2" customFormat="1" ht="16.5" customHeight="1">
      <c r="A111" s="39"/>
      <c r="B111" s="40"/>
      <c r="C111" s="41"/>
      <c r="D111" s="41"/>
      <c r="E111" s="185" t="s">
        <v>1063</v>
      </c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1064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77" t="str">
        <f>E11</f>
        <v>02 - Tabulka vnitřních dveří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20</v>
      </c>
      <c r="D115" s="41"/>
      <c r="E115" s="41"/>
      <c r="F115" s="28" t="str">
        <f>F14</f>
        <v xml:space="preserve"> </v>
      </c>
      <c r="G115" s="41"/>
      <c r="H115" s="41"/>
      <c r="I115" s="33" t="s">
        <v>22</v>
      </c>
      <c r="J115" s="80" t="str">
        <f>IF(J14="","",J14)</f>
        <v>23. 6. 2021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24</v>
      </c>
      <c r="D117" s="41"/>
      <c r="E117" s="41"/>
      <c r="F117" s="28" t="str">
        <f>E17</f>
        <v xml:space="preserve"> </v>
      </c>
      <c r="G117" s="41"/>
      <c r="H117" s="41"/>
      <c r="I117" s="33" t="s">
        <v>29</v>
      </c>
      <c r="J117" s="37" t="str">
        <f>E23</f>
        <v xml:space="preserve"> 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27</v>
      </c>
      <c r="D118" s="41"/>
      <c r="E118" s="41"/>
      <c r="F118" s="28" t="str">
        <f>IF(E20="","",E20)</f>
        <v>Vyplň údaj</v>
      </c>
      <c r="G118" s="41"/>
      <c r="H118" s="41"/>
      <c r="I118" s="33" t="s">
        <v>31</v>
      </c>
      <c r="J118" s="37" t="str">
        <f>E26</f>
        <v xml:space="preserve"> 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0.32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1" customFormat="1" ht="29.28" customHeight="1">
      <c r="A120" s="201"/>
      <c r="B120" s="202"/>
      <c r="C120" s="203" t="s">
        <v>151</v>
      </c>
      <c r="D120" s="204" t="s">
        <v>58</v>
      </c>
      <c r="E120" s="204" t="s">
        <v>54</v>
      </c>
      <c r="F120" s="204" t="s">
        <v>55</v>
      </c>
      <c r="G120" s="204" t="s">
        <v>152</v>
      </c>
      <c r="H120" s="204" t="s">
        <v>153</v>
      </c>
      <c r="I120" s="204" t="s">
        <v>154</v>
      </c>
      <c r="J120" s="204" t="s">
        <v>126</v>
      </c>
      <c r="K120" s="205" t="s">
        <v>155</v>
      </c>
      <c r="L120" s="206"/>
      <c r="M120" s="101" t="s">
        <v>1</v>
      </c>
      <c r="N120" s="102" t="s">
        <v>37</v>
      </c>
      <c r="O120" s="102" t="s">
        <v>156</v>
      </c>
      <c r="P120" s="102" t="s">
        <v>157</v>
      </c>
      <c r="Q120" s="102" t="s">
        <v>158</v>
      </c>
      <c r="R120" s="102" t="s">
        <v>159</v>
      </c>
      <c r="S120" s="102" t="s">
        <v>160</v>
      </c>
      <c r="T120" s="103" t="s">
        <v>161</v>
      </c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</row>
    <row r="121" s="2" customFormat="1" ht="22.8" customHeight="1">
      <c r="A121" s="39"/>
      <c r="B121" s="40"/>
      <c r="C121" s="108" t="s">
        <v>162</v>
      </c>
      <c r="D121" s="41"/>
      <c r="E121" s="41"/>
      <c r="F121" s="41"/>
      <c r="G121" s="41"/>
      <c r="H121" s="41"/>
      <c r="I121" s="41"/>
      <c r="J121" s="207">
        <f>BK121</f>
        <v>0</v>
      </c>
      <c r="K121" s="41"/>
      <c r="L121" s="45"/>
      <c r="M121" s="104"/>
      <c r="N121" s="208"/>
      <c r="O121" s="105"/>
      <c r="P121" s="209">
        <f>P122</f>
        <v>0</v>
      </c>
      <c r="Q121" s="105"/>
      <c r="R121" s="209">
        <f>R122</f>
        <v>0</v>
      </c>
      <c r="S121" s="105"/>
      <c r="T121" s="210">
        <f>T122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72</v>
      </c>
      <c r="AU121" s="18" t="s">
        <v>128</v>
      </c>
      <c r="BK121" s="211">
        <f>BK122</f>
        <v>0</v>
      </c>
    </row>
    <row r="122" s="12" customFormat="1" ht="25.92" customHeight="1">
      <c r="A122" s="12"/>
      <c r="B122" s="212"/>
      <c r="C122" s="213"/>
      <c r="D122" s="214" t="s">
        <v>72</v>
      </c>
      <c r="E122" s="215" t="s">
        <v>1067</v>
      </c>
      <c r="F122" s="215" t="s">
        <v>1084</v>
      </c>
      <c r="G122" s="213"/>
      <c r="H122" s="213"/>
      <c r="I122" s="216"/>
      <c r="J122" s="217">
        <f>BK122</f>
        <v>0</v>
      </c>
      <c r="K122" s="213"/>
      <c r="L122" s="218"/>
      <c r="M122" s="219"/>
      <c r="N122" s="220"/>
      <c r="O122" s="220"/>
      <c r="P122" s="221">
        <f>SUM(P123:P152)</f>
        <v>0</v>
      </c>
      <c r="Q122" s="220"/>
      <c r="R122" s="221">
        <f>SUM(R123:R152)</f>
        <v>0</v>
      </c>
      <c r="S122" s="220"/>
      <c r="T122" s="222">
        <f>SUM(T123:T152)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3" t="s">
        <v>81</v>
      </c>
      <c r="AT122" s="224" t="s">
        <v>72</v>
      </c>
      <c r="AU122" s="224" t="s">
        <v>73</v>
      </c>
      <c r="AY122" s="223" t="s">
        <v>165</v>
      </c>
      <c r="BK122" s="225">
        <f>SUM(BK123:BK152)</f>
        <v>0</v>
      </c>
    </row>
    <row r="123" s="2" customFormat="1">
      <c r="A123" s="39"/>
      <c r="B123" s="40"/>
      <c r="C123" s="228" t="s">
        <v>81</v>
      </c>
      <c r="D123" s="228" t="s">
        <v>167</v>
      </c>
      <c r="E123" s="229" t="s">
        <v>1069</v>
      </c>
      <c r="F123" s="230" t="s">
        <v>1085</v>
      </c>
      <c r="G123" s="231" t="s">
        <v>1071</v>
      </c>
      <c r="H123" s="232">
        <v>2</v>
      </c>
      <c r="I123" s="233"/>
      <c r="J123" s="234">
        <f>ROUND(I123*H123,2)</f>
        <v>0</v>
      </c>
      <c r="K123" s="230" t="s">
        <v>1</v>
      </c>
      <c r="L123" s="45"/>
      <c r="M123" s="235" t="s">
        <v>1</v>
      </c>
      <c r="N123" s="236" t="s">
        <v>38</v>
      </c>
      <c r="O123" s="92"/>
      <c r="P123" s="237">
        <f>O123*H123</f>
        <v>0</v>
      </c>
      <c r="Q123" s="237">
        <v>0</v>
      </c>
      <c r="R123" s="237">
        <f>Q123*H123</f>
        <v>0</v>
      </c>
      <c r="S123" s="237">
        <v>0</v>
      </c>
      <c r="T123" s="238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39" t="s">
        <v>172</v>
      </c>
      <c r="AT123" s="239" t="s">
        <v>167</v>
      </c>
      <c r="AU123" s="239" t="s">
        <v>81</v>
      </c>
      <c r="AY123" s="18" t="s">
        <v>165</v>
      </c>
      <c r="BE123" s="240">
        <f>IF(N123="základní",J123,0)</f>
        <v>0</v>
      </c>
      <c r="BF123" s="240">
        <f>IF(N123="snížená",J123,0)</f>
        <v>0</v>
      </c>
      <c r="BG123" s="240">
        <f>IF(N123="zákl. přenesená",J123,0)</f>
        <v>0</v>
      </c>
      <c r="BH123" s="240">
        <f>IF(N123="sníž. přenesená",J123,0)</f>
        <v>0</v>
      </c>
      <c r="BI123" s="240">
        <f>IF(N123="nulová",J123,0)</f>
        <v>0</v>
      </c>
      <c r="BJ123" s="18" t="s">
        <v>81</v>
      </c>
      <c r="BK123" s="240">
        <f>ROUND(I123*H123,2)</f>
        <v>0</v>
      </c>
      <c r="BL123" s="18" t="s">
        <v>172</v>
      </c>
      <c r="BM123" s="239" t="s">
        <v>83</v>
      </c>
    </row>
    <row r="124" s="2" customFormat="1">
      <c r="A124" s="39"/>
      <c r="B124" s="40"/>
      <c r="C124" s="41"/>
      <c r="D124" s="243" t="s">
        <v>1086</v>
      </c>
      <c r="E124" s="41"/>
      <c r="F124" s="303" t="s">
        <v>1087</v>
      </c>
      <c r="G124" s="41"/>
      <c r="H124" s="41"/>
      <c r="I124" s="304"/>
      <c r="J124" s="41"/>
      <c r="K124" s="41"/>
      <c r="L124" s="45"/>
      <c r="M124" s="305"/>
      <c r="N124" s="306"/>
      <c r="O124" s="92"/>
      <c r="P124" s="92"/>
      <c r="Q124" s="92"/>
      <c r="R124" s="92"/>
      <c r="S124" s="92"/>
      <c r="T124" s="93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1086</v>
      </c>
      <c r="AU124" s="18" t="s">
        <v>81</v>
      </c>
    </row>
    <row r="125" s="2" customFormat="1">
      <c r="A125" s="39"/>
      <c r="B125" s="40"/>
      <c r="C125" s="228" t="s">
        <v>83</v>
      </c>
      <c r="D125" s="228" t="s">
        <v>167</v>
      </c>
      <c r="E125" s="229" t="s">
        <v>1072</v>
      </c>
      <c r="F125" s="230" t="s">
        <v>1088</v>
      </c>
      <c r="G125" s="231" t="s">
        <v>1071</v>
      </c>
      <c r="H125" s="232">
        <v>2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38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172</v>
      </c>
      <c r="AT125" s="239" t="s">
        <v>167</v>
      </c>
      <c r="AU125" s="239" t="s">
        <v>81</v>
      </c>
      <c r="AY125" s="18" t="s">
        <v>165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81</v>
      </c>
      <c r="BK125" s="240">
        <f>ROUND(I125*H125,2)</f>
        <v>0</v>
      </c>
      <c r="BL125" s="18" t="s">
        <v>172</v>
      </c>
      <c r="BM125" s="239" t="s">
        <v>172</v>
      </c>
    </row>
    <row r="126" s="2" customFormat="1">
      <c r="A126" s="39"/>
      <c r="B126" s="40"/>
      <c r="C126" s="41"/>
      <c r="D126" s="243" t="s">
        <v>1086</v>
      </c>
      <c r="E126" s="41"/>
      <c r="F126" s="303" t="s">
        <v>1089</v>
      </c>
      <c r="G126" s="41"/>
      <c r="H126" s="41"/>
      <c r="I126" s="304"/>
      <c r="J126" s="41"/>
      <c r="K126" s="41"/>
      <c r="L126" s="45"/>
      <c r="M126" s="305"/>
      <c r="N126" s="306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1086</v>
      </c>
      <c r="AU126" s="18" t="s">
        <v>81</v>
      </c>
    </row>
    <row r="127" s="2" customFormat="1">
      <c r="A127" s="39"/>
      <c r="B127" s="40"/>
      <c r="C127" s="228" t="s">
        <v>184</v>
      </c>
      <c r="D127" s="228" t="s">
        <v>167</v>
      </c>
      <c r="E127" s="229" t="s">
        <v>1074</v>
      </c>
      <c r="F127" s="230" t="s">
        <v>1090</v>
      </c>
      <c r="G127" s="231" t="s">
        <v>1071</v>
      </c>
      <c r="H127" s="232">
        <v>1</v>
      </c>
      <c r="I127" s="233"/>
      <c r="J127" s="234">
        <f>ROUND(I127*H127,2)</f>
        <v>0</v>
      </c>
      <c r="K127" s="230" t="s">
        <v>1</v>
      </c>
      <c r="L127" s="45"/>
      <c r="M127" s="235" t="s">
        <v>1</v>
      </c>
      <c r="N127" s="236" t="s">
        <v>38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172</v>
      </c>
      <c r="AT127" s="239" t="s">
        <v>167</v>
      </c>
      <c r="AU127" s="239" t="s">
        <v>81</v>
      </c>
      <c r="AY127" s="18" t="s">
        <v>165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81</v>
      </c>
      <c r="BK127" s="240">
        <f>ROUND(I127*H127,2)</f>
        <v>0</v>
      </c>
      <c r="BL127" s="18" t="s">
        <v>172</v>
      </c>
      <c r="BM127" s="239" t="s">
        <v>197</v>
      </c>
    </row>
    <row r="128" s="2" customFormat="1">
      <c r="A128" s="39"/>
      <c r="B128" s="40"/>
      <c r="C128" s="41"/>
      <c r="D128" s="243" t="s">
        <v>1086</v>
      </c>
      <c r="E128" s="41"/>
      <c r="F128" s="303" t="s">
        <v>1087</v>
      </c>
      <c r="G128" s="41"/>
      <c r="H128" s="41"/>
      <c r="I128" s="304"/>
      <c r="J128" s="41"/>
      <c r="K128" s="41"/>
      <c r="L128" s="45"/>
      <c r="M128" s="305"/>
      <c r="N128" s="306"/>
      <c r="O128" s="92"/>
      <c r="P128" s="92"/>
      <c r="Q128" s="92"/>
      <c r="R128" s="92"/>
      <c r="S128" s="92"/>
      <c r="T128" s="93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1086</v>
      </c>
      <c r="AU128" s="18" t="s">
        <v>81</v>
      </c>
    </row>
    <row r="129" s="2" customFormat="1">
      <c r="A129" s="39"/>
      <c r="B129" s="40"/>
      <c r="C129" s="228" t="s">
        <v>172</v>
      </c>
      <c r="D129" s="228" t="s">
        <v>167</v>
      </c>
      <c r="E129" s="229" t="s">
        <v>1076</v>
      </c>
      <c r="F129" s="230" t="s">
        <v>1091</v>
      </c>
      <c r="G129" s="231" t="s">
        <v>1071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38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172</v>
      </c>
      <c r="AT129" s="239" t="s">
        <v>167</v>
      </c>
      <c r="AU129" s="239" t="s">
        <v>81</v>
      </c>
      <c r="AY129" s="18" t="s">
        <v>165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81</v>
      </c>
      <c r="BK129" s="240">
        <f>ROUND(I129*H129,2)</f>
        <v>0</v>
      </c>
      <c r="BL129" s="18" t="s">
        <v>172</v>
      </c>
      <c r="BM129" s="239" t="s">
        <v>212</v>
      </c>
    </row>
    <row r="130" s="2" customFormat="1">
      <c r="A130" s="39"/>
      <c r="B130" s="40"/>
      <c r="C130" s="41"/>
      <c r="D130" s="243" t="s">
        <v>1086</v>
      </c>
      <c r="E130" s="41"/>
      <c r="F130" s="303" t="s">
        <v>1087</v>
      </c>
      <c r="G130" s="41"/>
      <c r="H130" s="41"/>
      <c r="I130" s="304"/>
      <c r="J130" s="41"/>
      <c r="K130" s="41"/>
      <c r="L130" s="45"/>
      <c r="M130" s="305"/>
      <c r="N130" s="306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1086</v>
      </c>
      <c r="AU130" s="18" t="s">
        <v>81</v>
      </c>
    </row>
    <row r="131" s="2" customFormat="1">
      <c r="A131" s="39"/>
      <c r="B131" s="40"/>
      <c r="C131" s="228" t="s">
        <v>192</v>
      </c>
      <c r="D131" s="228" t="s">
        <v>167</v>
      </c>
      <c r="E131" s="229" t="s">
        <v>1078</v>
      </c>
      <c r="F131" s="230" t="s">
        <v>1092</v>
      </c>
      <c r="G131" s="231" t="s">
        <v>1071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38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172</v>
      </c>
      <c r="AT131" s="239" t="s">
        <v>167</v>
      </c>
      <c r="AU131" s="239" t="s">
        <v>81</v>
      </c>
      <c r="AY131" s="18" t="s">
        <v>165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81</v>
      </c>
      <c r="BK131" s="240">
        <f>ROUND(I131*H131,2)</f>
        <v>0</v>
      </c>
      <c r="BL131" s="18" t="s">
        <v>172</v>
      </c>
      <c r="BM131" s="239" t="s">
        <v>233</v>
      </c>
    </row>
    <row r="132" s="2" customFormat="1">
      <c r="A132" s="39"/>
      <c r="B132" s="40"/>
      <c r="C132" s="41"/>
      <c r="D132" s="243" t="s">
        <v>1086</v>
      </c>
      <c r="E132" s="41"/>
      <c r="F132" s="303" t="s">
        <v>1093</v>
      </c>
      <c r="G132" s="41"/>
      <c r="H132" s="41"/>
      <c r="I132" s="304"/>
      <c r="J132" s="41"/>
      <c r="K132" s="41"/>
      <c r="L132" s="45"/>
      <c r="M132" s="305"/>
      <c r="N132" s="306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1086</v>
      </c>
      <c r="AU132" s="18" t="s">
        <v>81</v>
      </c>
    </row>
    <row r="133" s="2" customFormat="1">
      <c r="A133" s="39"/>
      <c r="B133" s="40"/>
      <c r="C133" s="228" t="s">
        <v>197</v>
      </c>
      <c r="D133" s="228" t="s">
        <v>167</v>
      </c>
      <c r="E133" s="229" t="s">
        <v>1080</v>
      </c>
      <c r="F133" s="230" t="s">
        <v>1094</v>
      </c>
      <c r="G133" s="231" t="s">
        <v>1071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38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172</v>
      </c>
      <c r="AT133" s="239" t="s">
        <v>167</v>
      </c>
      <c r="AU133" s="239" t="s">
        <v>81</v>
      </c>
      <c r="AY133" s="18" t="s">
        <v>165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81</v>
      </c>
      <c r="BK133" s="240">
        <f>ROUND(I133*H133,2)</f>
        <v>0</v>
      </c>
      <c r="BL133" s="18" t="s">
        <v>172</v>
      </c>
      <c r="BM133" s="239" t="s">
        <v>247</v>
      </c>
    </row>
    <row r="134" s="2" customFormat="1">
      <c r="A134" s="39"/>
      <c r="B134" s="40"/>
      <c r="C134" s="41"/>
      <c r="D134" s="243" t="s">
        <v>1086</v>
      </c>
      <c r="E134" s="41"/>
      <c r="F134" s="303" t="s">
        <v>1095</v>
      </c>
      <c r="G134" s="41"/>
      <c r="H134" s="41"/>
      <c r="I134" s="304"/>
      <c r="J134" s="41"/>
      <c r="K134" s="41"/>
      <c r="L134" s="45"/>
      <c r="M134" s="305"/>
      <c r="N134" s="306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1086</v>
      </c>
      <c r="AU134" s="18" t="s">
        <v>81</v>
      </c>
    </row>
    <row r="135" s="2" customFormat="1">
      <c r="A135" s="39"/>
      <c r="B135" s="40"/>
      <c r="C135" s="228" t="s">
        <v>204</v>
      </c>
      <c r="D135" s="228" t="s">
        <v>167</v>
      </c>
      <c r="E135" s="229" t="s">
        <v>1096</v>
      </c>
      <c r="F135" s="230" t="s">
        <v>1097</v>
      </c>
      <c r="G135" s="231" t="s">
        <v>1071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38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172</v>
      </c>
      <c r="AT135" s="239" t="s">
        <v>167</v>
      </c>
      <c r="AU135" s="239" t="s">
        <v>81</v>
      </c>
      <c r="AY135" s="18" t="s">
        <v>165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81</v>
      </c>
      <c r="BK135" s="240">
        <f>ROUND(I135*H135,2)</f>
        <v>0</v>
      </c>
      <c r="BL135" s="18" t="s">
        <v>172</v>
      </c>
      <c r="BM135" s="239" t="s">
        <v>259</v>
      </c>
    </row>
    <row r="136" s="2" customFormat="1">
      <c r="A136" s="39"/>
      <c r="B136" s="40"/>
      <c r="C136" s="41"/>
      <c r="D136" s="243" t="s">
        <v>1086</v>
      </c>
      <c r="E136" s="41"/>
      <c r="F136" s="303" t="s">
        <v>1098</v>
      </c>
      <c r="G136" s="41"/>
      <c r="H136" s="41"/>
      <c r="I136" s="304"/>
      <c r="J136" s="41"/>
      <c r="K136" s="41"/>
      <c r="L136" s="45"/>
      <c r="M136" s="305"/>
      <c r="N136" s="306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1086</v>
      </c>
      <c r="AU136" s="18" t="s">
        <v>81</v>
      </c>
    </row>
    <row r="137" s="2" customFormat="1">
      <c r="A137" s="39"/>
      <c r="B137" s="40"/>
      <c r="C137" s="228" t="s">
        <v>212</v>
      </c>
      <c r="D137" s="228" t="s">
        <v>167</v>
      </c>
      <c r="E137" s="229" t="s">
        <v>1099</v>
      </c>
      <c r="F137" s="230" t="s">
        <v>1100</v>
      </c>
      <c r="G137" s="231" t="s">
        <v>1071</v>
      </c>
      <c r="H137" s="232">
        <v>2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38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172</v>
      </c>
      <c r="AT137" s="239" t="s">
        <v>167</v>
      </c>
      <c r="AU137" s="239" t="s">
        <v>81</v>
      </c>
      <c r="AY137" s="18" t="s">
        <v>165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81</v>
      </c>
      <c r="BK137" s="240">
        <f>ROUND(I137*H137,2)</f>
        <v>0</v>
      </c>
      <c r="BL137" s="18" t="s">
        <v>172</v>
      </c>
      <c r="BM137" s="239" t="s">
        <v>269</v>
      </c>
    </row>
    <row r="138" s="2" customFormat="1">
      <c r="A138" s="39"/>
      <c r="B138" s="40"/>
      <c r="C138" s="41"/>
      <c r="D138" s="243" t="s">
        <v>1086</v>
      </c>
      <c r="E138" s="41"/>
      <c r="F138" s="303" t="s">
        <v>1101</v>
      </c>
      <c r="G138" s="41"/>
      <c r="H138" s="41"/>
      <c r="I138" s="304"/>
      <c r="J138" s="41"/>
      <c r="K138" s="41"/>
      <c r="L138" s="45"/>
      <c r="M138" s="305"/>
      <c r="N138" s="306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1086</v>
      </c>
      <c r="AU138" s="18" t="s">
        <v>81</v>
      </c>
    </row>
    <row r="139" s="2" customFormat="1">
      <c r="A139" s="39"/>
      <c r="B139" s="40"/>
      <c r="C139" s="228" t="s">
        <v>227</v>
      </c>
      <c r="D139" s="228" t="s">
        <v>167</v>
      </c>
      <c r="E139" s="229" t="s">
        <v>1102</v>
      </c>
      <c r="F139" s="230" t="s">
        <v>1103</v>
      </c>
      <c r="G139" s="231" t="s">
        <v>1071</v>
      </c>
      <c r="H139" s="232">
        <v>1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38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172</v>
      </c>
      <c r="AT139" s="239" t="s">
        <v>167</v>
      </c>
      <c r="AU139" s="239" t="s">
        <v>81</v>
      </c>
      <c r="AY139" s="18" t="s">
        <v>165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81</v>
      </c>
      <c r="BK139" s="240">
        <f>ROUND(I139*H139,2)</f>
        <v>0</v>
      </c>
      <c r="BL139" s="18" t="s">
        <v>172</v>
      </c>
      <c r="BM139" s="239" t="s">
        <v>282</v>
      </c>
    </row>
    <row r="140" s="2" customFormat="1">
      <c r="A140" s="39"/>
      <c r="B140" s="40"/>
      <c r="C140" s="41"/>
      <c r="D140" s="243" t="s">
        <v>1086</v>
      </c>
      <c r="E140" s="41"/>
      <c r="F140" s="303" t="s">
        <v>1104</v>
      </c>
      <c r="G140" s="41"/>
      <c r="H140" s="41"/>
      <c r="I140" s="304"/>
      <c r="J140" s="41"/>
      <c r="K140" s="41"/>
      <c r="L140" s="45"/>
      <c r="M140" s="305"/>
      <c r="N140" s="306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1086</v>
      </c>
      <c r="AU140" s="18" t="s">
        <v>81</v>
      </c>
    </row>
    <row r="141" s="2" customFormat="1">
      <c r="A141" s="39"/>
      <c r="B141" s="40"/>
      <c r="C141" s="228" t="s">
        <v>233</v>
      </c>
      <c r="D141" s="228" t="s">
        <v>167</v>
      </c>
      <c r="E141" s="229" t="s">
        <v>1105</v>
      </c>
      <c r="F141" s="230" t="s">
        <v>1106</v>
      </c>
      <c r="G141" s="231" t="s">
        <v>1071</v>
      </c>
      <c r="H141" s="232">
        <v>1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38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172</v>
      </c>
      <c r="AT141" s="239" t="s">
        <v>167</v>
      </c>
      <c r="AU141" s="239" t="s">
        <v>81</v>
      </c>
      <c r="AY141" s="18" t="s">
        <v>165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81</v>
      </c>
      <c r="BK141" s="240">
        <f>ROUND(I141*H141,2)</f>
        <v>0</v>
      </c>
      <c r="BL141" s="18" t="s">
        <v>172</v>
      </c>
      <c r="BM141" s="239" t="s">
        <v>310</v>
      </c>
    </row>
    <row r="142" s="2" customFormat="1">
      <c r="A142" s="39"/>
      <c r="B142" s="40"/>
      <c r="C142" s="41"/>
      <c r="D142" s="243" t="s">
        <v>1086</v>
      </c>
      <c r="E142" s="41"/>
      <c r="F142" s="303" t="s">
        <v>1107</v>
      </c>
      <c r="G142" s="41"/>
      <c r="H142" s="41"/>
      <c r="I142" s="304"/>
      <c r="J142" s="41"/>
      <c r="K142" s="41"/>
      <c r="L142" s="45"/>
      <c r="M142" s="305"/>
      <c r="N142" s="306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1086</v>
      </c>
      <c r="AU142" s="18" t="s">
        <v>81</v>
      </c>
    </row>
    <row r="143" s="2" customFormat="1">
      <c r="A143" s="39"/>
      <c r="B143" s="40"/>
      <c r="C143" s="228" t="s">
        <v>240</v>
      </c>
      <c r="D143" s="228" t="s">
        <v>167</v>
      </c>
      <c r="E143" s="229" t="s">
        <v>1108</v>
      </c>
      <c r="F143" s="230" t="s">
        <v>1109</v>
      </c>
      <c r="G143" s="231" t="s">
        <v>1071</v>
      </c>
      <c r="H143" s="232">
        <v>1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38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172</v>
      </c>
      <c r="AT143" s="239" t="s">
        <v>167</v>
      </c>
      <c r="AU143" s="239" t="s">
        <v>81</v>
      </c>
      <c r="AY143" s="18" t="s">
        <v>165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81</v>
      </c>
      <c r="BK143" s="240">
        <f>ROUND(I143*H143,2)</f>
        <v>0</v>
      </c>
      <c r="BL143" s="18" t="s">
        <v>172</v>
      </c>
      <c r="BM143" s="239" t="s">
        <v>318</v>
      </c>
    </row>
    <row r="144" s="2" customFormat="1">
      <c r="A144" s="39"/>
      <c r="B144" s="40"/>
      <c r="C144" s="41"/>
      <c r="D144" s="243" t="s">
        <v>1086</v>
      </c>
      <c r="E144" s="41"/>
      <c r="F144" s="303" t="s">
        <v>1110</v>
      </c>
      <c r="G144" s="41"/>
      <c r="H144" s="41"/>
      <c r="I144" s="304"/>
      <c r="J144" s="41"/>
      <c r="K144" s="41"/>
      <c r="L144" s="45"/>
      <c r="M144" s="305"/>
      <c r="N144" s="306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1086</v>
      </c>
      <c r="AU144" s="18" t="s">
        <v>81</v>
      </c>
    </row>
    <row r="145" s="2" customFormat="1">
      <c r="A145" s="39"/>
      <c r="B145" s="40"/>
      <c r="C145" s="228" t="s">
        <v>247</v>
      </c>
      <c r="D145" s="228" t="s">
        <v>167</v>
      </c>
      <c r="E145" s="229" t="s">
        <v>1111</v>
      </c>
      <c r="F145" s="230" t="s">
        <v>1112</v>
      </c>
      <c r="G145" s="231" t="s">
        <v>1071</v>
      </c>
      <c r="H145" s="232">
        <v>1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38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172</v>
      </c>
      <c r="AT145" s="239" t="s">
        <v>167</v>
      </c>
      <c r="AU145" s="239" t="s">
        <v>81</v>
      </c>
      <c r="AY145" s="18" t="s">
        <v>165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81</v>
      </c>
      <c r="BK145" s="240">
        <f>ROUND(I145*H145,2)</f>
        <v>0</v>
      </c>
      <c r="BL145" s="18" t="s">
        <v>172</v>
      </c>
      <c r="BM145" s="239" t="s">
        <v>329</v>
      </c>
    </row>
    <row r="146" s="2" customFormat="1">
      <c r="A146" s="39"/>
      <c r="B146" s="40"/>
      <c r="C146" s="41"/>
      <c r="D146" s="243" t="s">
        <v>1086</v>
      </c>
      <c r="E146" s="41"/>
      <c r="F146" s="303" t="s">
        <v>1113</v>
      </c>
      <c r="G146" s="41"/>
      <c r="H146" s="41"/>
      <c r="I146" s="304"/>
      <c r="J146" s="41"/>
      <c r="K146" s="41"/>
      <c r="L146" s="45"/>
      <c r="M146" s="305"/>
      <c r="N146" s="306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1086</v>
      </c>
      <c r="AU146" s="18" t="s">
        <v>81</v>
      </c>
    </row>
    <row r="147" s="2" customFormat="1">
      <c r="A147" s="39"/>
      <c r="B147" s="40"/>
      <c r="C147" s="228" t="s">
        <v>253</v>
      </c>
      <c r="D147" s="228" t="s">
        <v>167</v>
      </c>
      <c r="E147" s="229" t="s">
        <v>1114</v>
      </c>
      <c r="F147" s="230" t="s">
        <v>1115</v>
      </c>
      <c r="G147" s="231" t="s">
        <v>1071</v>
      </c>
      <c r="H147" s="232">
        <v>1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38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172</v>
      </c>
      <c r="AT147" s="239" t="s">
        <v>167</v>
      </c>
      <c r="AU147" s="239" t="s">
        <v>81</v>
      </c>
      <c r="AY147" s="18" t="s">
        <v>165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81</v>
      </c>
      <c r="BK147" s="240">
        <f>ROUND(I147*H147,2)</f>
        <v>0</v>
      </c>
      <c r="BL147" s="18" t="s">
        <v>172</v>
      </c>
      <c r="BM147" s="239" t="s">
        <v>337</v>
      </c>
    </row>
    <row r="148" s="2" customFormat="1">
      <c r="A148" s="39"/>
      <c r="B148" s="40"/>
      <c r="C148" s="41"/>
      <c r="D148" s="243" t="s">
        <v>1086</v>
      </c>
      <c r="E148" s="41"/>
      <c r="F148" s="303" t="s">
        <v>1113</v>
      </c>
      <c r="G148" s="41"/>
      <c r="H148" s="41"/>
      <c r="I148" s="304"/>
      <c r="J148" s="41"/>
      <c r="K148" s="41"/>
      <c r="L148" s="45"/>
      <c r="M148" s="305"/>
      <c r="N148" s="306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1086</v>
      </c>
      <c r="AU148" s="18" t="s">
        <v>81</v>
      </c>
    </row>
    <row r="149" s="2" customFormat="1">
      <c r="A149" s="39"/>
      <c r="B149" s="40"/>
      <c r="C149" s="228" t="s">
        <v>259</v>
      </c>
      <c r="D149" s="228" t="s">
        <v>167</v>
      </c>
      <c r="E149" s="229" t="s">
        <v>1116</v>
      </c>
      <c r="F149" s="230" t="s">
        <v>1117</v>
      </c>
      <c r="G149" s="231" t="s">
        <v>1071</v>
      </c>
      <c r="H149" s="232">
        <v>1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38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172</v>
      </c>
      <c r="AT149" s="239" t="s">
        <v>167</v>
      </c>
      <c r="AU149" s="239" t="s">
        <v>81</v>
      </c>
      <c r="AY149" s="18" t="s">
        <v>165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81</v>
      </c>
      <c r="BK149" s="240">
        <f>ROUND(I149*H149,2)</f>
        <v>0</v>
      </c>
      <c r="BL149" s="18" t="s">
        <v>172</v>
      </c>
      <c r="BM149" s="239" t="s">
        <v>348</v>
      </c>
    </row>
    <row r="150" s="2" customFormat="1">
      <c r="A150" s="39"/>
      <c r="B150" s="40"/>
      <c r="C150" s="41"/>
      <c r="D150" s="243" t="s">
        <v>1086</v>
      </c>
      <c r="E150" s="41"/>
      <c r="F150" s="303" t="s">
        <v>1118</v>
      </c>
      <c r="G150" s="41"/>
      <c r="H150" s="41"/>
      <c r="I150" s="304"/>
      <c r="J150" s="41"/>
      <c r="K150" s="41"/>
      <c r="L150" s="45"/>
      <c r="M150" s="305"/>
      <c r="N150" s="306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1086</v>
      </c>
      <c r="AU150" s="18" t="s">
        <v>81</v>
      </c>
    </row>
    <row r="151" s="2" customFormat="1">
      <c r="A151" s="39"/>
      <c r="B151" s="40"/>
      <c r="C151" s="228" t="s">
        <v>8</v>
      </c>
      <c r="D151" s="228" t="s">
        <v>167</v>
      </c>
      <c r="E151" s="229" t="s">
        <v>1119</v>
      </c>
      <c r="F151" s="230" t="s">
        <v>1120</v>
      </c>
      <c r="G151" s="231" t="s">
        <v>1071</v>
      </c>
      <c r="H151" s="232">
        <v>1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38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172</v>
      </c>
      <c r="AT151" s="239" t="s">
        <v>167</v>
      </c>
      <c r="AU151" s="239" t="s">
        <v>81</v>
      </c>
      <c r="AY151" s="18" t="s">
        <v>165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81</v>
      </c>
      <c r="BK151" s="240">
        <f>ROUND(I151*H151,2)</f>
        <v>0</v>
      </c>
      <c r="BL151" s="18" t="s">
        <v>172</v>
      </c>
      <c r="BM151" s="239" t="s">
        <v>365</v>
      </c>
    </row>
    <row r="152" s="2" customFormat="1">
      <c r="A152" s="39"/>
      <c r="B152" s="40"/>
      <c r="C152" s="41"/>
      <c r="D152" s="243" t="s">
        <v>1086</v>
      </c>
      <c r="E152" s="41"/>
      <c r="F152" s="303" t="s">
        <v>1118</v>
      </c>
      <c r="G152" s="41"/>
      <c r="H152" s="41"/>
      <c r="I152" s="304"/>
      <c r="J152" s="41"/>
      <c r="K152" s="41"/>
      <c r="L152" s="45"/>
      <c r="M152" s="307"/>
      <c r="N152" s="308"/>
      <c r="O152" s="300"/>
      <c r="P152" s="300"/>
      <c r="Q152" s="300"/>
      <c r="R152" s="300"/>
      <c r="S152" s="300"/>
      <c r="T152" s="30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1086</v>
      </c>
      <c r="AU152" s="18" t="s">
        <v>81</v>
      </c>
    </row>
    <row r="153" s="2" customFormat="1" ht="6.96" customHeight="1">
      <c r="A153" s="39"/>
      <c r="B153" s="67"/>
      <c r="C153" s="68"/>
      <c r="D153" s="68"/>
      <c r="E153" s="68"/>
      <c r="F153" s="68"/>
      <c r="G153" s="68"/>
      <c r="H153" s="68"/>
      <c r="I153" s="68"/>
      <c r="J153" s="68"/>
      <c r="K153" s="68"/>
      <c r="L153" s="45"/>
      <c r="M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</row>
  </sheetData>
  <sheetProtection sheet="1" autoFilter="0" formatColumns="0" formatRows="0" objects="1" scenarios="1" spinCount="100000" saltValue="qg+CWTnJCP816Ln5TbUTLMzyudEQTjU5Wh+sLdVpBWQtb1vptvSZkMGTCDUu6qWLc+7JGfqzDiy+7/M+1PNw7Q==" hashValue="rKe9lFu0yBkznIhXBPG8c+uFyy5wxdglutH5ECgPb/r4MkHV10CUjydLe3FKYmW9LrVMfuE7RZREVdZuxfA7OQ==" algorithmName="SHA-512" password="CC35"/>
  <autoFilter ref="C120:K15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  <mergeCell ref="E113:H11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83</v>
      </c>
    </row>
    <row r="4" s="1" customFormat="1" ht="24.96" customHeight="1">
      <c r="B4" s="21"/>
      <c r="D4" s="150" t="s">
        <v>115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Malé divadlo FX Šaldy</v>
      </c>
      <c r="F7" s="152"/>
      <c r="G7" s="152"/>
      <c r="H7" s="152"/>
      <c r="L7" s="21"/>
    </row>
    <row r="8" s="1" customFormat="1" ht="12" customHeight="1">
      <c r="B8" s="21"/>
      <c r="D8" s="152" t="s">
        <v>122</v>
      </c>
      <c r="L8" s="21"/>
    </row>
    <row r="9" s="2" customFormat="1" ht="16.5" customHeight="1">
      <c r="A9" s="39"/>
      <c r="B9" s="45"/>
      <c r="C9" s="39"/>
      <c r="D9" s="39"/>
      <c r="E9" s="153" t="s">
        <v>1063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1064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1121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23. 6. 2021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tr">
        <f>IF('Rekapitulace stavby'!AN10="","",'Rekapitulace stavby'!AN10)</f>
        <v/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tr">
        <f>IF('Rekapitulace stavby'!E11="","",'Rekapitulace stavby'!E11)</f>
        <v xml:space="preserve"> </v>
      </c>
      <c r="F17" s="39"/>
      <c r="G17" s="39"/>
      <c r="H17" s="39"/>
      <c r="I17" s="152" t="s">
        <v>26</v>
      </c>
      <c r="J17" s="142" t="str">
        <f>IF('Rekapitulace stavby'!AN11="","",'Rekapitulace stavby'!AN11)</f>
        <v/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27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26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29</v>
      </c>
      <c r="E22" s="39"/>
      <c r="F22" s="39"/>
      <c r="G22" s="39"/>
      <c r="H22" s="39"/>
      <c r="I22" s="152" t="s">
        <v>25</v>
      </c>
      <c r="J22" s="142" t="str">
        <f>IF('Rekapitulace stavby'!AN16="","",'Rekapitulace stavby'!AN16)</f>
        <v/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tr">
        <f>IF('Rekapitulace stavby'!E17="","",'Rekapitulace stavby'!E17)</f>
        <v xml:space="preserve"> </v>
      </c>
      <c r="F23" s="39"/>
      <c r="G23" s="39"/>
      <c r="H23" s="39"/>
      <c r="I23" s="152" t="s">
        <v>26</v>
      </c>
      <c r="J23" s="142" t="str">
        <f>IF('Rekapitulace stavby'!AN17="","",'Rekapitulace stavby'!AN17)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31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26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32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33</v>
      </c>
      <c r="E32" s="39"/>
      <c r="F32" s="39"/>
      <c r="G32" s="39"/>
      <c r="H32" s="39"/>
      <c r="I32" s="39"/>
      <c r="J32" s="162">
        <f>ROUND(J121,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35</v>
      </c>
      <c r="G34" s="39"/>
      <c r="H34" s="39"/>
      <c r="I34" s="163" t="s">
        <v>34</v>
      </c>
      <c r="J34" s="163" t="s">
        <v>36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37</v>
      </c>
      <c r="E35" s="152" t="s">
        <v>38</v>
      </c>
      <c r="F35" s="165">
        <f>ROUND((SUM(BE121:BE148)),  2)</f>
        <v>0</v>
      </c>
      <c r="G35" s="39"/>
      <c r="H35" s="39"/>
      <c r="I35" s="166">
        <v>0.20999999999999999</v>
      </c>
      <c r="J35" s="165">
        <f>ROUND(((SUM(BE121:BE148))*I35),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39</v>
      </c>
      <c r="F36" s="165">
        <f>ROUND((SUM(BF121:BF148)),  2)</f>
        <v>0</v>
      </c>
      <c r="G36" s="39"/>
      <c r="H36" s="39"/>
      <c r="I36" s="166">
        <v>0.14999999999999999</v>
      </c>
      <c r="J36" s="165">
        <f>ROUND(((SUM(BF121:BF148))*I36),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40</v>
      </c>
      <c r="F37" s="165">
        <f>ROUND((SUM(BG121:BG148)),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41</v>
      </c>
      <c r="F38" s="165">
        <f>ROUND((SUM(BH121:BH148)),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42</v>
      </c>
      <c r="F39" s="165">
        <f>ROUND((SUM(BI121:BI148)),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43</v>
      </c>
      <c r="E41" s="169"/>
      <c r="F41" s="169"/>
      <c r="G41" s="170" t="s">
        <v>44</v>
      </c>
      <c r="H41" s="171" t="s">
        <v>45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Malé divadlo FX Šaldy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1063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1064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03 - Tabulka zámečnických prvků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 xml:space="preserve"> </v>
      </c>
      <c r="G91" s="41"/>
      <c r="H91" s="41"/>
      <c r="I91" s="33" t="s">
        <v>22</v>
      </c>
      <c r="J91" s="80" t="str">
        <f>IF(J14="","",J14)</f>
        <v>23. 6. 2021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24</v>
      </c>
      <c r="D93" s="41"/>
      <c r="E93" s="41"/>
      <c r="F93" s="28" t="str">
        <f>E17</f>
        <v xml:space="preserve"> </v>
      </c>
      <c r="G93" s="41"/>
      <c r="H93" s="41"/>
      <c r="I93" s="33" t="s">
        <v>29</v>
      </c>
      <c r="J93" s="37" t="str">
        <f>E23</f>
        <v xml:space="preserve"> 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31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125</v>
      </c>
      <c r="D96" s="187"/>
      <c r="E96" s="187"/>
      <c r="F96" s="187"/>
      <c r="G96" s="187"/>
      <c r="H96" s="187"/>
      <c r="I96" s="187"/>
      <c r="J96" s="188" t="s">
        <v>126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127</v>
      </c>
      <c r="D98" s="41"/>
      <c r="E98" s="41"/>
      <c r="F98" s="41"/>
      <c r="G98" s="41"/>
      <c r="H98" s="41"/>
      <c r="I98" s="41"/>
      <c r="J98" s="111">
        <f>J121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128</v>
      </c>
    </row>
    <row r="99" s="9" customFormat="1" ht="24.96" customHeight="1">
      <c r="A99" s="9"/>
      <c r="B99" s="190"/>
      <c r="C99" s="191"/>
      <c r="D99" s="192" t="s">
        <v>1122</v>
      </c>
      <c r="E99" s="193"/>
      <c r="F99" s="193"/>
      <c r="G99" s="193"/>
      <c r="H99" s="193"/>
      <c r="I99" s="193"/>
      <c r="J99" s="194">
        <f>J122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67"/>
      <c r="C101" s="68"/>
      <c r="D101" s="68"/>
      <c r="E101" s="68"/>
      <c r="F101" s="68"/>
      <c r="G101" s="68"/>
      <c r="H101" s="68"/>
      <c r="I101" s="68"/>
      <c r="J101" s="68"/>
      <c r="K101" s="68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150</v>
      </c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16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85" t="str">
        <f>E7</f>
        <v>Malé divadlo FX Šaldy</v>
      </c>
      <c r="F109" s="33"/>
      <c r="G109" s="33"/>
      <c r="H109" s="33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1" customFormat="1" ht="12" customHeight="1">
      <c r="B110" s="22"/>
      <c r="C110" s="33" t="s">
        <v>122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="2" customFormat="1" ht="16.5" customHeight="1">
      <c r="A111" s="39"/>
      <c r="B111" s="40"/>
      <c r="C111" s="41"/>
      <c r="D111" s="41"/>
      <c r="E111" s="185" t="s">
        <v>1063</v>
      </c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1064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77" t="str">
        <f>E11</f>
        <v>03 - Tabulka zámečnických prvků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20</v>
      </c>
      <c r="D115" s="41"/>
      <c r="E115" s="41"/>
      <c r="F115" s="28" t="str">
        <f>F14</f>
        <v xml:space="preserve"> </v>
      </c>
      <c r="G115" s="41"/>
      <c r="H115" s="41"/>
      <c r="I115" s="33" t="s">
        <v>22</v>
      </c>
      <c r="J115" s="80" t="str">
        <f>IF(J14="","",J14)</f>
        <v>23. 6. 2021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24</v>
      </c>
      <c r="D117" s="41"/>
      <c r="E117" s="41"/>
      <c r="F117" s="28" t="str">
        <f>E17</f>
        <v xml:space="preserve"> </v>
      </c>
      <c r="G117" s="41"/>
      <c r="H117" s="41"/>
      <c r="I117" s="33" t="s">
        <v>29</v>
      </c>
      <c r="J117" s="37" t="str">
        <f>E23</f>
        <v xml:space="preserve"> 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27</v>
      </c>
      <c r="D118" s="41"/>
      <c r="E118" s="41"/>
      <c r="F118" s="28" t="str">
        <f>IF(E20="","",E20)</f>
        <v>Vyplň údaj</v>
      </c>
      <c r="G118" s="41"/>
      <c r="H118" s="41"/>
      <c r="I118" s="33" t="s">
        <v>31</v>
      </c>
      <c r="J118" s="37" t="str">
        <f>E26</f>
        <v xml:space="preserve"> 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0.32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1" customFormat="1" ht="29.28" customHeight="1">
      <c r="A120" s="201"/>
      <c r="B120" s="202"/>
      <c r="C120" s="203" t="s">
        <v>151</v>
      </c>
      <c r="D120" s="204" t="s">
        <v>58</v>
      </c>
      <c r="E120" s="204" t="s">
        <v>54</v>
      </c>
      <c r="F120" s="204" t="s">
        <v>55</v>
      </c>
      <c r="G120" s="204" t="s">
        <v>152</v>
      </c>
      <c r="H120" s="204" t="s">
        <v>153</v>
      </c>
      <c r="I120" s="204" t="s">
        <v>154</v>
      </c>
      <c r="J120" s="204" t="s">
        <v>126</v>
      </c>
      <c r="K120" s="205" t="s">
        <v>155</v>
      </c>
      <c r="L120" s="206"/>
      <c r="M120" s="101" t="s">
        <v>1</v>
      </c>
      <c r="N120" s="102" t="s">
        <v>37</v>
      </c>
      <c r="O120" s="102" t="s">
        <v>156</v>
      </c>
      <c r="P120" s="102" t="s">
        <v>157</v>
      </c>
      <c r="Q120" s="102" t="s">
        <v>158</v>
      </c>
      <c r="R120" s="102" t="s">
        <v>159</v>
      </c>
      <c r="S120" s="102" t="s">
        <v>160</v>
      </c>
      <c r="T120" s="103" t="s">
        <v>161</v>
      </c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</row>
    <row r="121" s="2" customFormat="1" ht="22.8" customHeight="1">
      <c r="A121" s="39"/>
      <c r="B121" s="40"/>
      <c r="C121" s="108" t="s">
        <v>162</v>
      </c>
      <c r="D121" s="41"/>
      <c r="E121" s="41"/>
      <c r="F121" s="41"/>
      <c r="G121" s="41"/>
      <c r="H121" s="41"/>
      <c r="I121" s="41"/>
      <c r="J121" s="207">
        <f>BK121</f>
        <v>0</v>
      </c>
      <c r="K121" s="41"/>
      <c r="L121" s="45"/>
      <c r="M121" s="104"/>
      <c r="N121" s="208"/>
      <c r="O121" s="105"/>
      <c r="P121" s="209">
        <f>P122</f>
        <v>0</v>
      </c>
      <c r="Q121" s="105"/>
      <c r="R121" s="209">
        <f>R122</f>
        <v>0</v>
      </c>
      <c r="S121" s="105"/>
      <c r="T121" s="210">
        <f>T122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72</v>
      </c>
      <c r="AU121" s="18" t="s">
        <v>128</v>
      </c>
      <c r="BK121" s="211">
        <f>BK122</f>
        <v>0</v>
      </c>
    </row>
    <row r="122" s="12" customFormat="1" ht="25.92" customHeight="1">
      <c r="A122" s="12"/>
      <c r="B122" s="212"/>
      <c r="C122" s="213"/>
      <c r="D122" s="214" t="s">
        <v>72</v>
      </c>
      <c r="E122" s="215" t="s">
        <v>1067</v>
      </c>
      <c r="F122" s="215" t="s">
        <v>1123</v>
      </c>
      <c r="G122" s="213"/>
      <c r="H122" s="213"/>
      <c r="I122" s="216"/>
      <c r="J122" s="217">
        <f>BK122</f>
        <v>0</v>
      </c>
      <c r="K122" s="213"/>
      <c r="L122" s="218"/>
      <c r="M122" s="219"/>
      <c r="N122" s="220"/>
      <c r="O122" s="220"/>
      <c r="P122" s="221">
        <f>SUM(P123:P148)</f>
        <v>0</v>
      </c>
      <c r="Q122" s="220"/>
      <c r="R122" s="221">
        <f>SUM(R123:R148)</f>
        <v>0</v>
      </c>
      <c r="S122" s="220"/>
      <c r="T122" s="222">
        <f>SUM(T123:T148)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3" t="s">
        <v>81</v>
      </c>
      <c r="AT122" s="224" t="s">
        <v>72</v>
      </c>
      <c r="AU122" s="224" t="s">
        <v>73</v>
      </c>
      <c r="AY122" s="223" t="s">
        <v>165</v>
      </c>
      <c r="BK122" s="225">
        <f>SUM(BK123:BK148)</f>
        <v>0</v>
      </c>
    </row>
    <row r="123" s="2" customFormat="1">
      <c r="A123" s="39"/>
      <c r="B123" s="40"/>
      <c r="C123" s="228" t="s">
        <v>81</v>
      </c>
      <c r="D123" s="228" t="s">
        <v>167</v>
      </c>
      <c r="E123" s="229" t="s">
        <v>1124</v>
      </c>
      <c r="F123" s="230" t="s">
        <v>1125</v>
      </c>
      <c r="G123" s="231" t="s">
        <v>1126</v>
      </c>
      <c r="H123" s="232">
        <v>6.0300000000000002</v>
      </c>
      <c r="I123" s="233"/>
      <c r="J123" s="234">
        <f>ROUND(I123*H123,2)</f>
        <v>0</v>
      </c>
      <c r="K123" s="230" t="s">
        <v>1</v>
      </c>
      <c r="L123" s="45"/>
      <c r="M123" s="235" t="s">
        <v>1</v>
      </c>
      <c r="N123" s="236" t="s">
        <v>38</v>
      </c>
      <c r="O123" s="92"/>
      <c r="P123" s="237">
        <f>O123*H123</f>
        <v>0</v>
      </c>
      <c r="Q123" s="237">
        <v>0</v>
      </c>
      <c r="R123" s="237">
        <f>Q123*H123</f>
        <v>0</v>
      </c>
      <c r="S123" s="237">
        <v>0</v>
      </c>
      <c r="T123" s="238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39" t="s">
        <v>172</v>
      </c>
      <c r="AT123" s="239" t="s">
        <v>167</v>
      </c>
      <c r="AU123" s="239" t="s">
        <v>81</v>
      </c>
      <c r="AY123" s="18" t="s">
        <v>165</v>
      </c>
      <c r="BE123" s="240">
        <f>IF(N123="základní",J123,0)</f>
        <v>0</v>
      </c>
      <c r="BF123" s="240">
        <f>IF(N123="snížená",J123,0)</f>
        <v>0</v>
      </c>
      <c r="BG123" s="240">
        <f>IF(N123="zákl. přenesená",J123,0)</f>
        <v>0</v>
      </c>
      <c r="BH123" s="240">
        <f>IF(N123="sníž. přenesená",J123,0)</f>
        <v>0</v>
      </c>
      <c r="BI123" s="240">
        <f>IF(N123="nulová",J123,0)</f>
        <v>0</v>
      </c>
      <c r="BJ123" s="18" t="s">
        <v>81</v>
      </c>
      <c r="BK123" s="240">
        <f>ROUND(I123*H123,2)</f>
        <v>0</v>
      </c>
      <c r="BL123" s="18" t="s">
        <v>172</v>
      </c>
      <c r="BM123" s="239" t="s">
        <v>83</v>
      </c>
    </row>
    <row r="124" s="2" customFormat="1">
      <c r="A124" s="39"/>
      <c r="B124" s="40"/>
      <c r="C124" s="41"/>
      <c r="D124" s="243" t="s">
        <v>1086</v>
      </c>
      <c r="E124" s="41"/>
      <c r="F124" s="303" t="s">
        <v>1127</v>
      </c>
      <c r="G124" s="41"/>
      <c r="H124" s="41"/>
      <c r="I124" s="304"/>
      <c r="J124" s="41"/>
      <c r="K124" s="41"/>
      <c r="L124" s="45"/>
      <c r="M124" s="305"/>
      <c r="N124" s="306"/>
      <c r="O124" s="92"/>
      <c r="P124" s="92"/>
      <c r="Q124" s="92"/>
      <c r="R124" s="92"/>
      <c r="S124" s="92"/>
      <c r="T124" s="93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1086</v>
      </c>
      <c r="AU124" s="18" t="s">
        <v>81</v>
      </c>
    </row>
    <row r="125" s="2" customFormat="1">
      <c r="A125" s="39"/>
      <c r="B125" s="40"/>
      <c r="C125" s="228" t="s">
        <v>83</v>
      </c>
      <c r="D125" s="228" t="s">
        <v>167</v>
      </c>
      <c r="E125" s="229" t="s">
        <v>1128</v>
      </c>
      <c r="F125" s="230" t="s">
        <v>1129</v>
      </c>
      <c r="G125" s="231" t="s">
        <v>1126</v>
      </c>
      <c r="H125" s="232">
        <v>5.9000000000000004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38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172</v>
      </c>
      <c r="AT125" s="239" t="s">
        <v>167</v>
      </c>
      <c r="AU125" s="239" t="s">
        <v>81</v>
      </c>
      <c r="AY125" s="18" t="s">
        <v>165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81</v>
      </c>
      <c r="BK125" s="240">
        <f>ROUND(I125*H125,2)</f>
        <v>0</v>
      </c>
      <c r="BL125" s="18" t="s">
        <v>172</v>
      </c>
      <c r="BM125" s="239" t="s">
        <v>172</v>
      </c>
    </row>
    <row r="126" s="2" customFormat="1">
      <c r="A126" s="39"/>
      <c r="B126" s="40"/>
      <c r="C126" s="41"/>
      <c r="D126" s="243" t="s">
        <v>1086</v>
      </c>
      <c r="E126" s="41"/>
      <c r="F126" s="303" t="s">
        <v>1127</v>
      </c>
      <c r="G126" s="41"/>
      <c r="H126" s="41"/>
      <c r="I126" s="304"/>
      <c r="J126" s="41"/>
      <c r="K126" s="41"/>
      <c r="L126" s="45"/>
      <c r="M126" s="305"/>
      <c r="N126" s="306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1086</v>
      </c>
      <c r="AU126" s="18" t="s">
        <v>81</v>
      </c>
    </row>
    <row r="127" s="2" customFormat="1">
      <c r="A127" s="39"/>
      <c r="B127" s="40"/>
      <c r="C127" s="228" t="s">
        <v>184</v>
      </c>
      <c r="D127" s="228" t="s">
        <v>167</v>
      </c>
      <c r="E127" s="229" t="s">
        <v>1130</v>
      </c>
      <c r="F127" s="230" t="s">
        <v>1131</v>
      </c>
      <c r="G127" s="231" t="s">
        <v>1126</v>
      </c>
      <c r="H127" s="232">
        <v>17.699999999999999</v>
      </c>
      <c r="I127" s="233"/>
      <c r="J127" s="234">
        <f>ROUND(I127*H127,2)</f>
        <v>0</v>
      </c>
      <c r="K127" s="230" t="s">
        <v>1</v>
      </c>
      <c r="L127" s="45"/>
      <c r="M127" s="235" t="s">
        <v>1</v>
      </c>
      <c r="N127" s="236" t="s">
        <v>38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172</v>
      </c>
      <c r="AT127" s="239" t="s">
        <v>167</v>
      </c>
      <c r="AU127" s="239" t="s">
        <v>81</v>
      </c>
      <c r="AY127" s="18" t="s">
        <v>165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81</v>
      </c>
      <c r="BK127" s="240">
        <f>ROUND(I127*H127,2)</f>
        <v>0</v>
      </c>
      <c r="BL127" s="18" t="s">
        <v>172</v>
      </c>
      <c r="BM127" s="239" t="s">
        <v>197</v>
      </c>
    </row>
    <row r="128" s="2" customFormat="1">
      <c r="A128" s="39"/>
      <c r="B128" s="40"/>
      <c r="C128" s="41"/>
      <c r="D128" s="243" t="s">
        <v>1086</v>
      </c>
      <c r="E128" s="41"/>
      <c r="F128" s="303" t="s">
        <v>1127</v>
      </c>
      <c r="G128" s="41"/>
      <c r="H128" s="41"/>
      <c r="I128" s="304"/>
      <c r="J128" s="41"/>
      <c r="K128" s="41"/>
      <c r="L128" s="45"/>
      <c r="M128" s="305"/>
      <c r="N128" s="306"/>
      <c r="O128" s="92"/>
      <c r="P128" s="92"/>
      <c r="Q128" s="92"/>
      <c r="R128" s="92"/>
      <c r="S128" s="92"/>
      <c r="T128" s="93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1086</v>
      </c>
      <c r="AU128" s="18" t="s">
        <v>81</v>
      </c>
    </row>
    <row r="129" s="2" customFormat="1">
      <c r="A129" s="39"/>
      <c r="B129" s="40"/>
      <c r="C129" s="228" t="s">
        <v>172</v>
      </c>
      <c r="D129" s="228" t="s">
        <v>167</v>
      </c>
      <c r="E129" s="229" t="s">
        <v>1132</v>
      </c>
      <c r="F129" s="230" t="s">
        <v>1133</v>
      </c>
      <c r="G129" s="231" t="s">
        <v>1126</v>
      </c>
      <c r="H129" s="232">
        <v>5.8399999999999999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38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172</v>
      </c>
      <c r="AT129" s="239" t="s">
        <v>167</v>
      </c>
      <c r="AU129" s="239" t="s">
        <v>81</v>
      </c>
      <c r="AY129" s="18" t="s">
        <v>165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81</v>
      </c>
      <c r="BK129" s="240">
        <f>ROUND(I129*H129,2)</f>
        <v>0</v>
      </c>
      <c r="BL129" s="18" t="s">
        <v>172</v>
      </c>
      <c r="BM129" s="239" t="s">
        <v>212</v>
      </c>
    </row>
    <row r="130" s="2" customFormat="1">
      <c r="A130" s="39"/>
      <c r="B130" s="40"/>
      <c r="C130" s="41"/>
      <c r="D130" s="243" t="s">
        <v>1086</v>
      </c>
      <c r="E130" s="41"/>
      <c r="F130" s="303" t="s">
        <v>1127</v>
      </c>
      <c r="G130" s="41"/>
      <c r="H130" s="41"/>
      <c r="I130" s="304"/>
      <c r="J130" s="41"/>
      <c r="K130" s="41"/>
      <c r="L130" s="45"/>
      <c r="M130" s="305"/>
      <c r="N130" s="306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1086</v>
      </c>
      <c r="AU130" s="18" t="s">
        <v>81</v>
      </c>
    </row>
    <row r="131" s="2" customFormat="1" ht="16.5" customHeight="1">
      <c r="A131" s="39"/>
      <c r="B131" s="40"/>
      <c r="C131" s="228" t="s">
        <v>192</v>
      </c>
      <c r="D131" s="228" t="s">
        <v>167</v>
      </c>
      <c r="E131" s="229" t="s">
        <v>1134</v>
      </c>
      <c r="F131" s="230" t="s">
        <v>1135</v>
      </c>
      <c r="G131" s="231" t="s">
        <v>381</v>
      </c>
      <c r="H131" s="232">
        <v>1.8999999999999999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38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172</v>
      </c>
      <c r="AT131" s="239" t="s">
        <v>167</v>
      </c>
      <c r="AU131" s="239" t="s">
        <v>81</v>
      </c>
      <c r="AY131" s="18" t="s">
        <v>165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81</v>
      </c>
      <c r="BK131" s="240">
        <f>ROUND(I131*H131,2)</f>
        <v>0</v>
      </c>
      <c r="BL131" s="18" t="s">
        <v>172</v>
      </c>
      <c r="BM131" s="239" t="s">
        <v>233</v>
      </c>
    </row>
    <row r="132" s="2" customFormat="1" ht="16.5" customHeight="1">
      <c r="A132" s="39"/>
      <c r="B132" s="40"/>
      <c r="C132" s="228" t="s">
        <v>197</v>
      </c>
      <c r="D132" s="228" t="s">
        <v>167</v>
      </c>
      <c r="E132" s="229" t="s">
        <v>1136</v>
      </c>
      <c r="F132" s="230" t="s">
        <v>1137</v>
      </c>
      <c r="G132" s="231" t="s">
        <v>381</v>
      </c>
      <c r="H132" s="232">
        <v>3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38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172</v>
      </c>
      <c r="AT132" s="239" t="s">
        <v>167</v>
      </c>
      <c r="AU132" s="239" t="s">
        <v>81</v>
      </c>
      <c r="AY132" s="18" t="s">
        <v>165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81</v>
      </c>
      <c r="BK132" s="240">
        <f>ROUND(I132*H132,2)</f>
        <v>0</v>
      </c>
      <c r="BL132" s="18" t="s">
        <v>172</v>
      </c>
      <c r="BM132" s="239" t="s">
        <v>247</v>
      </c>
    </row>
    <row r="133" s="2" customFormat="1">
      <c r="A133" s="39"/>
      <c r="B133" s="40"/>
      <c r="C133" s="228" t="s">
        <v>204</v>
      </c>
      <c r="D133" s="228" t="s">
        <v>167</v>
      </c>
      <c r="E133" s="229" t="s">
        <v>1138</v>
      </c>
      <c r="F133" s="230" t="s">
        <v>1139</v>
      </c>
      <c r="G133" s="231" t="s">
        <v>381</v>
      </c>
      <c r="H133" s="232">
        <v>7.5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38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172</v>
      </c>
      <c r="AT133" s="239" t="s">
        <v>167</v>
      </c>
      <c r="AU133" s="239" t="s">
        <v>81</v>
      </c>
      <c r="AY133" s="18" t="s">
        <v>165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81</v>
      </c>
      <c r="BK133" s="240">
        <f>ROUND(I133*H133,2)</f>
        <v>0</v>
      </c>
      <c r="BL133" s="18" t="s">
        <v>172</v>
      </c>
      <c r="BM133" s="239" t="s">
        <v>259</v>
      </c>
    </row>
    <row r="134" s="2" customFormat="1">
      <c r="A134" s="39"/>
      <c r="B134" s="40"/>
      <c r="C134" s="41"/>
      <c r="D134" s="243" t="s">
        <v>1086</v>
      </c>
      <c r="E134" s="41"/>
      <c r="F134" s="303" t="s">
        <v>1140</v>
      </c>
      <c r="G134" s="41"/>
      <c r="H134" s="41"/>
      <c r="I134" s="304"/>
      <c r="J134" s="41"/>
      <c r="K134" s="41"/>
      <c r="L134" s="45"/>
      <c r="M134" s="305"/>
      <c r="N134" s="306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1086</v>
      </c>
      <c r="AU134" s="18" t="s">
        <v>81</v>
      </c>
    </row>
    <row r="135" s="2" customFormat="1">
      <c r="A135" s="39"/>
      <c r="B135" s="40"/>
      <c r="C135" s="228" t="s">
        <v>212</v>
      </c>
      <c r="D135" s="228" t="s">
        <v>167</v>
      </c>
      <c r="E135" s="229" t="s">
        <v>1141</v>
      </c>
      <c r="F135" s="230" t="s">
        <v>1142</v>
      </c>
      <c r="G135" s="231" t="s">
        <v>381</v>
      </c>
      <c r="H135" s="232">
        <v>5.0999999999999996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38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172</v>
      </c>
      <c r="AT135" s="239" t="s">
        <v>167</v>
      </c>
      <c r="AU135" s="239" t="s">
        <v>81</v>
      </c>
      <c r="AY135" s="18" t="s">
        <v>165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81</v>
      </c>
      <c r="BK135" s="240">
        <f>ROUND(I135*H135,2)</f>
        <v>0</v>
      </c>
      <c r="BL135" s="18" t="s">
        <v>172</v>
      </c>
      <c r="BM135" s="239" t="s">
        <v>269</v>
      </c>
    </row>
    <row r="136" s="2" customFormat="1">
      <c r="A136" s="39"/>
      <c r="B136" s="40"/>
      <c r="C136" s="41"/>
      <c r="D136" s="243" t="s">
        <v>1086</v>
      </c>
      <c r="E136" s="41"/>
      <c r="F136" s="303" t="s">
        <v>1140</v>
      </c>
      <c r="G136" s="41"/>
      <c r="H136" s="41"/>
      <c r="I136" s="304"/>
      <c r="J136" s="41"/>
      <c r="K136" s="41"/>
      <c r="L136" s="45"/>
      <c r="M136" s="305"/>
      <c r="N136" s="306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1086</v>
      </c>
      <c r="AU136" s="18" t="s">
        <v>81</v>
      </c>
    </row>
    <row r="137" s="2" customFormat="1" ht="16.5" customHeight="1">
      <c r="A137" s="39"/>
      <c r="B137" s="40"/>
      <c r="C137" s="228" t="s">
        <v>227</v>
      </c>
      <c r="D137" s="228" t="s">
        <v>167</v>
      </c>
      <c r="E137" s="229" t="s">
        <v>1143</v>
      </c>
      <c r="F137" s="230" t="s">
        <v>1144</v>
      </c>
      <c r="G137" s="231" t="s">
        <v>1145</v>
      </c>
      <c r="H137" s="232">
        <v>1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38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172</v>
      </c>
      <c r="AT137" s="239" t="s">
        <v>167</v>
      </c>
      <c r="AU137" s="239" t="s">
        <v>81</v>
      </c>
      <c r="AY137" s="18" t="s">
        <v>165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81</v>
      </c>
      <c r="BK137" s="240">
        <f>ROUND(I137*H137,2)</f>
        <v>0</v>
      </c>
      <c r="BL137" s="18" t="s">
        <v>172</v>
      </c>
      <c r="BM137" s="239" t="s">
        <v>282</v>
      </c>
    </row>
    <row r="138" s="2" customFormat="1">
      <c r="A138" s="39"/>
      <c r="B138" s="40"/>
      <c r="C138" s="41"/>
      <c r="D138" s="243" t="s">
        <v>1086</v>
      </c>
      <c r="E138" s="41"/>
      <c r="F138" s="303" t="s">
        <v>1140</v>
      </c>
      <c r="G138" s="41"/>
      <c r="H138" s="41"/>
      <c r="I138" s="304"/>
      <c r="J138" s="41"/>
      <c r="K138" s="41"/>
      <c r="L138" s="45"/>
      <c r="M138" s="305"/>
      <c r="N138" s="306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1086</v>
      </c>
      <c r="AU138" s="18" t="s">
        <v>81</v>
      </c>
    </row>
    <row r="139" s="2" customFormat="1" ht="16.5" customHeight="1">
      <c r="A139" s="39"/>
      <c r="B139" s="40"/>
      <c r="C139" s="228" t="s">
        <v>233</v>
      </c>
      <c r="D139" s="228" t="s">
        <v>167</v>
      </c>
      <c r="E139" s="229" t="s">
        <v>1146</v>
      </c>
      <c r="F139" s="230" t="s">
        <v>1147</v>
      </c>
      <c r="G139" s="231" t="s">
        <v>1145</v>
      </c>
      <c r="H139" s="232">
        <v>1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38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172</v>
      </c>
      <c r="AT139" s="239" t="s">
        <v>167</v>
      </c>
      <c r="AU139" s="239" t="s">
        <v>81</v>
      </c>
      <c r="AY139" s="18" t="s">
        <v>165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81</v>
      </c>
      <c r="BK139" s="240">
        <f>ROUND(I139*H139,2)</f>
        <v>0</v>
      </c>
      <c r="BL139" s="18" t="s">
        <v>172</v>
      </c>
      <c r="BM139" s="239" t="s">
        <v>298</v>
      </c>
    </row>
    <row r="140" s="2" customFormat="1">
      <c r="A140" s="39"/>
      <c r="B140" s="40"/>
      <c r="C140" s="41"/>
      <c r="D140" s="243" t="s">
        <v>1086</v>
      </c>
      <c r="E140" s="41"/>
      <c r="F140" s="303" t="s">
        <v>1140</v>
      </c>
      <c r="G140" s="41"/>
      <c r="H140" s="41"/>
      <c r="I140" s="304"/>
      <c r="J140" s="41"/>
      <c r="K140" s="41"/>
      <c r="L140" s="45"/>
      <c r="M140" s="305"/>
      <c r="N140" s="306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1086</v>
      </c>
      <c r="AU140" s="18" t="s">
        <v>81</v>
      </c>
    </row>
    <row r="141" s="2" customFormat="1">
      <c r="A141" s="39"/>
      <c r="B141" s="40"/>
      <c r="C141" s="228" t="s">
        <v>240</v>
      </c>
      <c r="D141" s="228" t="s">
        <v>167</v>
      </c>
      <c r="E141" s="229" t="s">
        <v>1148</v>
      </c>
      <c r="F141" s="230" t="s">
        <v>1149</v>
      </c>
      <c r="G141" s="231" t="s">
        <v>1145</v>
      </c>
      <c r="H141" s="232">
        <v>1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38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172</v>
      </c>
      <c r="AT141" s="239" t="s">
        <v>167</v>
      </c>
      <c r="AU141" s="239" t="s">
        <v>81</v>
      </c>
      <c r="AY141" s="18" t="s">
        <v>165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81</v>
      </c>
      <c r="BK141" s="240">
        <f>ROUND(I141*H141,2)</f>
        <v>0</v>
      </c>
      <c r="BL141" s="18" t="s">
        <v>172</v>
      </c>
      <c r="BM141" s="239" t="s">
        <v>310</v>
      </c>
    </row>
    <row r="142" s="2" customFormat="1">
      <c r="A142" s="39"/>
      <c r="B142" s="40"/>
      <c r="C142" s="41"/>
      <c r="D142" s="243" t="s">
        <v>1086</v>
      </c>
      <c r="E142" s="41"/>
      <c r="F142" s="303" t="s">
        <v>1150</v>
      </c>
      <c r="G142" s="41"/>
      <c r="H142" s="41"/>
      <c r="I142" s="304"/>
      <c r="J142" s="41"/>
      <c r="K142" s="41"/>
      <c r="L142" s="45"/>
      <c r="M142" s="305"/>
      <c r="N142" s="306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1086</v>
      </c>
      <c r="AU142" s="18" t="s">
        <v>81</v>
      </c>
    </row>
    <row r="143" s="2" customFormat="1">
      <c r="A143" s="39"/>
      <c r="B143" s="40"/>
      <c r="C143" s="228" t="s">
        <v>247</v>
      </c>
      <c r="D143" s="228" t="s">
        <v>167</v>
      </c>
      <c r="E143" s="229" t="s">
        <v>1151</v>
      </c>
      <c r="F143" s="230" t="s">
        <v>1152</v>
      </c>
      <c r="G143" s="231" t="s">
        <v>266</v>
      </c>
      <c r="H143" s="232">
        <v>27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38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172</v>
      </c>
      <c r="AT143" s="239" t="s">
        <v>167</v>
      </c>
      <c r="AU143" s="239" t="s">
        <v>81</v>
      </c>
      <c r="AY143" s="18" t="s">
        <v>165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81</v>
      </c>
      <c r="BK143" s="240">
        <f>ROUND(I143*H143,2)</f>
        <v>0</v>
      </c>
      <c r="BL143" s="18" t="s">
        <v>172</v>
      </c>
      <c r="BM143" s="239" t="s">
        <v>318</v>
      </c>
    </row>
    <row r="144" s="2" customFormat="1">
      <c r="A144" s="39"/>
      <c r="B144" s="40"/>
      <c r="C144" s="41"/>
      <c r="D144" s="243" t="s">
        <v>1086</v>
      </c>
      <c r="E144" s="41"/>
      <c r="F144" s="303" t="s">
        <v>1153</v>
      </c>
      <c r="G144" s="41"/>
      <c r="H144" s="41"/>
      <c r="I144" s="304"/>
      <c r="J144" s="41"/>
      <c r="K144" s="41"/>
      <c r="L144" s="45"/>
      <c r="M144" s="305"/>
      <c r="N144" s="306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1086</v>
      </c>
      <c r="AU144" s="18" t="s">
        <v>81</v>
      </c>
    </row>
    <row r="145" s="13" customFormat="1">
      <c r="A145" s="13"/>
      <c r="B145" s="241"/>
      <c r="C145" s="242"/>
      <c r="D145" s="243" t="s">
        <v>174</v>
      </c>
      <c r="E145" s="244" t="s">
        <v>1</v>
      </c>
      <c r="F145" s="245" t="s">
        <v>1154</v>
      </c>
      <c r="G145" s="242"/>
      <c r="H145" s="244" t="s">
        <v>1</v>
      </c>
      <c r="I145" s="246"/>
      <c r="J145" s="242"/>
      <c r="K145" s="242"/>
      <c r="L145" s="247"/>
      <c r="M145" s="248"/>
      <c r="N145" s="249"/>
      <c r="O145" s="249"/>
      <c r="P145" s="249"/>
      <c r="Q145" s="249"/>
      <c r="R145" s="249"/>
      <c r="S145" s="249"/>
      <c r="T145" s="25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1" t="s">
        <v>174</v>
      </c>
      <c r="AU145" s="251" t="s">
        <v>81</v>
      </c>
      <c r="AV145" s="13" t="s">
        <v>81</v>
      </c>
      <c r="AW145" s="13" t="s">
        <v>30</v>
      </c>
      <c r="AX145" s="13" t="s">
        <v>73</v>
      </c>
      <c r="AY145" s="251" t="s">
        <v>165</v>
      </c>
    </row>
    <row r="146" s="14" customFormat="1">
      <c r="A146" s="14"/>
      <c r="B146" s="252"/>
      <c r="C146" s="253"/>
      <c r="D146" s="243" t="s">
        <v>174</v>
      </c>
      <c r="E146" s="254" t="s">
        <v>1</v>
      </c>
      <c r="F146" s="255" t="s">
        <v>1155</v>
      </c>
      <c r="G146" s="253"/>
      <c r="H146" s="256">
        <v>27</v>
      </c>
      <c r="I146" s="257"/>
      <c r="J146" s="253"/>
      <c r="K146" s="253"/>
      <c r="L146" s="258"/>
      <c r="M146" s="259"/>
      <c r="N146" s="260"/>
      <c r="O146" s="260"/>
      <c r="P146" s="260"/>
      <c r="Q146" s="260"/>
      <c r="R146" s="260"/>
      <c r="S146" s="260"/>
      <c r="T146" s="26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2" t="s">
        <v>174</v>
      </c>
      <c r="AU146" s="262" t="s">
        <v>81</v>
      </c>
      <c r="AV146" s="14" t="s">
        <v>83</v>
      </c>
      <c r="AW146" s="14" t="s">
        <v>30</v>
      </c>
      <c r="AX146" s="14" t="s">
        <v>81</v>
      </c>
      <c r="AY146" s="262" t="s">
        <v>165</v>
      </c>
    </row>
    <row r="147" s="2" customFormat="1" ht="16.5" customHeight="1">
      <c r="A147" s="39"/>
      <c r="B147" s="40"/>
      <c r="C147" s="228" t="s">
        <v>253</v>
      </c>
      <c r="D147" s="228" t="s">
        <v>167</v>
      </c>
      <c r="E147" s="229" t="s">
        <v>1156</v>
      </c>
      <c r="F147" s="230" t="s">
        <v>1157</v>
      </c>
      <c r="G147" s="231" t="s">
        <v>293</v>
      </c>
      <c r="H147" s="232">
        <v>350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38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172</v>
      </c>
      <c r="AT147" s="239" t="s">
        <v>167</v>
      </c>
      <c r="AU147" s="239" t="s">
        <v>81</v>
      </c>
      <c r="AY147" s="18" t="s">
        <v>165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81</v>
      </c>
      <c r="BK147" s="240">
        <f>ROUND(I147*H147,2)</f>
        <v>0</v>
      </c>
      <c r="BL147" s="18" t="s">
        <v>172</v>
      </c>
      <c r="BM147" s="239" t="s">
        <v>1158</v>
      </c>
    </row>
    <row r="148" s="2" customFormat="1">
      <c r="A148" s="39"/>
      <c r="B148" s="40"/>
      <c r="C148" s="41"/>
      <c r="D148" s="243" t="s">
        <v>1086</v>
      </c>
      <c r="E148" s="41"/>
      <c r="F148" s="303" t="s">
        <v>1153</v>
      </c>
      <c r="G148" s="41"/>
      <c r="H148" s="41"/>
      <c r="I148" s="304"/>
      <c r="J148" s="41"/>
      <c r="K148" s="41"/>
      <c r="L148" s="45"/>
      <c r="M148" s="307"/>
      <c r="N148" s="308"/>
      <c r="O148" s="300"/>
      <c r="P148" s="300"/>
      <c r="Q148" s="300"/>
      <c r="R148" s="300"/>
      <c r="S148" s="300"/>
      <c r="T148" s="30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1086</v>
      </c>
      <c r="AU148" s="18" t="s">
        <v>81</v>
      </c>
    </row>
    <row r="149" s="2" customFormat="1" ht="6.96" customHeight="1">
      <c r="A149" s="39"/>
      <c r="B149" s="67"/>
      <c r="C149" s="68"/>
      <c r="D149" s="68"/>
      <c r="E149" s="68"/>
      <c r="F149" s="68"/>
      <c r="G149" s="68"/>
      <c r="H149" s="68"/>
      <c r="I149" s="68"/>
      <c r="J149" s="68"/>
      <c r="K149" s="68"/>
      <c r="L149" s="45"/>
      <c r="M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</row>
  </sheetData>
  <sheetProtection sheet="1" autoFilter="0" formatColumns="0" formatRows="0" objects="1" scenarios="1" spinCount="100000" saltValue="4/VA9cphmR2WVFMP6YmcmL3bdQsj3x9EqR3tQk2ML08tfF4vqlMC73xC7/0t8mOr6xCDGfEad/lwf591nmYecg==" hashValue="TEVZzdgrTqvB4driyKEajrwlNNUNA74+afaWhjNGLvotCH/5Md48sQB0JvNs6/dZP9+vF934EXryoMtOh10rBA==" algorithmName="SHA-512" password="CC35"/>
  <autoFilter ref="C120:K14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  <mergeCell ref="E113:H11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83</v>
      </c>
    </row>
    <row r="4" s="1" customFormat="1" ht="24.96" customHeight="1">
      <c r="B4" s="21"/>
      <c r="D4" s="150" t="s">
        <v>115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Malé divadlo FX Šaldy</v>
      </c>
      <c r="F7" s="152"/>
      <c r="G7" s="152"/>
      <c r="H7" s="152"/>
      <c r="L7" s="21"/>
    </row>
    <row r="8" s="1" customFormat="1" ht="12" customHeight="1">
      <c r="B8" s="21"/>
      <c r="D8" s="152" t="s">
        <v>122</v>
      </c>
      <c r="L8" s="21"/>
    </row>
    <row r="9" s="2" customFormat="1" ht="16.5" customHeight="1">
      <c r="A9" s="39"/>
      <c r="B9" s="45"/>
      <c r="C9" s="39"/>
      <c r="D9" s="39"/>
      <c r="E9" s="153" t="s">
        <v>1063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1064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1159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23. 6. 2021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tr">
        <f>IF('Rekapitulace stavby'!AN10="","",'Rekapitulace stavby'!AN10)</f>
        <v/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tr">
        <f>IF('Rekapitulace stavby'!E11="","",'Rekapitulace stavby'!E11)</f>
        <v xml:space="preserve"> </v>
      </c>
      <c r="F17" s="39"/>
      <c r="G17" s="39"/>
      <c r="H17" s="39"/>
      <c r="I17" s="152" t="s">
        <v>26</v>
      </c>
      <c r="J17" s="142" t="str">
        <f>IF('Rekapitulace stavby'!AN11="","",'Rekapitulace stavby'!AN11)</f>
        <v/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27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26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29</v>
      </c>
      <c r="E22" s="39"/>
      <c r="F22" s="39"/>
      <c r="G22" s="39"/>
      <c r="H22" s="39"/>
      <c r="I22" s="152" t="s">
        <v>25</v>
      </c>
      <c r="J22" s="142" t="str">
        <f>IF('Rekapitulace stavby'!AN16="","",'Rekapitulace stavby'!AN16)</f>
        <v/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tr">
        <f>IF('Rekapitulace stavby'!E17="","",'Rekapitulace stavby'!E17)</f>
        <v xml:space="preserve"> </v>
      </c>
      <c r="F23" s="39"/>
      <c r="G23" s="39"/>
      <c r="H23" s="39"/>
      <c r="I23" s="152" t="s">
        <v>26</v>
      </c>
      <c r="J23" s="142" t="str">
        <f>IF('Rekapitulace stavby'!AN17="","",'Rekapitulace stavby'!AN17)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31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26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32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33</v>
      </c>
      <c r="E32" s="39"/>
      <c r="F32" s="39"/>
      <c r="G32" s="39"/>
      <c r="H32" s="39"/>
      <c r="I32" s="39"/>
      <c r="J32" s="162">
        <f>ROUND(J121,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35</v>
      </c>
      <c r="G34" s="39"/>
      <c r="H34" s="39"/>
      <c r="I34" s="163" t="s">
        <v>34</v>
      </c>
      <c r="J34" s="163" t="s">
        <v>36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37</v>
      </c>
      <c r="E35" s="152" t="s">
        <v>38</v>
      </c>
      <c r="F35" s="165">
        <f>ROUND((SUM(BE121:BE130)),  2)</f>
        <v>0</v>
      </c>
      <c r="G35" s="39"/>
      <c r="H35" s="39"/>
      <c r="I35" s="166">
        <v>0.20999999999999999</v>
      </c>
      <c r="J35" s="165">
        <f>ROUND(((SUM(BE121:BE130))*I35),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39</v>
      </c>
      <c r="F36" s="165">
        <f>ROUND((SUM(BF121:BF130)),  2)</f>
        <v>0</v>
      </c>
      <c r="G36" s="39"/>
      <c r="H36" s="39"/>
      <c r="I36" s="166">
        <v>0.14999999999999999</v>
      </c>
      <c r="J36" s="165">
        <f>ROUND(((SUM(BF121:BF130))*I36),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40</v>
      </c>
      <c r="F37" s="165">
        <f>ROUND((SUM(BG121:BG130)),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41</v>
      </c>
      <c r="F38" s="165">
        <f>ROUND((SUM(BH121:BH130)),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42</v>
      </c>
      <c r="F39" s="165">
        <f>ROUND((SUM(BI121:BI130)),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43</v>
      </c>
      <c r="E41" s="169"/>
      <c r="F41" s="169"/>
      <c r="G41" s="170" t="s">
        <v>44</v>
      </c>
      <c r="H41" s="171" t="s">
        <v>45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Malé divadlo FX Šaldy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1063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1064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04 - Tabulka interiérových prvků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 xml:space="preserve"> </v>
      </c>
      <c r="G91" s="41"/>
      <c r="H91" s="41"/>
      <c r="I91" s="33" t="s">
        <v>22</v>
      </c>
      <c r="J91" s="80" t="str">
        <f>IF(J14="","",J14)</f>
        <v>23. 6. 2021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24</v>
      </c>
      <c r="D93" s="41"/>
      <c r="E93" s="41"/>
      <c r="F93" s="28" t="str">
        <f>E17</f>
        <v xml:space="preserve"> </v>
      </c>
      <c r="G93" s="41"/>
      <c r="H93" s="41"/>
      <c r="I93" s="33" t="s">
        <v>29</v>
      </c>
      <c r="J93" s="37" t="str">
        <f>E23</f>
        <v xml:space="preserve"> 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31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125</v>
      </c>
      <c r="D96" s="187"/>
      <c r="E96" s="187"/>
      <c r="F96" s="187"/>
      <c r="G96" s="187"/>
      <c r="H96" s="187"/>
      <c r="I96" s="187"/>
      <c r="J96" s="188" t="s">
        <v>126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127</v>
      </c>
      <c r="D98" s="41"/>
      <c r="E98" s="41"/>
      <c r="F98" s="41"/>
      <c r="G98" s="41"/>
      <c r="H98" s="41"/>
      <c r="I98" s="41"/>
      <c r="J98" s="111">
        <f>J121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128</v>
      </c>
    </row>
    <row r="99" s="9" customFormat="1" ht="24.96" customHeight="1">
      <c r="A99" s="9"/>
      <c r="B99" s="190"/>
      <c r="C99" s="191"/>
      <c r="D99" s="192" t="s">
        <v>1160</v>
      </c>
      <c r="E99" s="193"/>
      <c r="F99" s="193"/>
      <c r="G99" s="193"/>
      <c r="H99" s="193"/>
      <c r="I99" s="193"/>
      <c r="J99" s="194">
        <f>J122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67"/>
      <c r="C101" s="68"/>
      <c r="D101" s="68"/>
      <c r="E101" s="68"/>
      <c r="F101" s="68"/>
      <c r="G101" s="68"/>
      <c r="H101" s="68"/>
      <c r="I101" s="68"/>
      <c r="J101" s="68"/>
      <c r="K101" s="68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150</v>
      </c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16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85" t="str">
        <f>E7</f>
        <v>Malé divadlo FX Šaldy</v>
      </c>
      <c r="F109" s="33"/>
      <c r="G109" s="33"/>
      <c r="H109" s="33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1" customFormat="1" ht="12" customHeight="1">
      <c r="B110" s="22"/>
      <c r="C110" s="33" t="s">
        <v>122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="2" customFormat="1" ht="16.5" customHeight="1">
      <c r="A111" s="39"/>
      <c r="B111" s="40"/>
      <c r="C111" s="41"/>
      <c r="D111" s="41"/>
      <c r="E111" s="185" t="s">
        <v>1063</v>
      </c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1064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77" t="str">
        <f>E11</f>
        <v>04 - Tabulka interiérových prvků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20</v>
      </c>
      <c r="D115" s="41"/>
      <c r="E115" s="41"/>
      <c r="F115" s="28" t="str">
        <f>F14</f>
        <v xml:space="preserve"> </v>
      </c>
      <c r="G115" s="41"/>
      <c r="H115" s="41"/>
      <c r="I115" s="33" t="s">
        <v>22</v>
      </c>
      <c r="J115" s="80" t="str">
        <f>IF(J14="","",J14)</f>
        <v>23. 6. 2021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24</v>
      </c>
      <c r="D117" s="41"/>
      <c r="E117" s="41"/>
      <c r="F117" s="28" t="str">
        <f>E17</f>
        <v xml:space="preserve"> </v>
      </c>
      <c r="G117" s="41"/>
      <c r="H117" s="41"/>
      <c r="I117" s="33" t="s">
        <v>29</v>
      </c>
      <c r="J117" s="37" t="str">
        <f>E23</f>
        <v xml:space="preserve"> 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27</v>
      </c>
      <c r="D118" s="41"/>
      <c r="E118" s="41"/>
      <c r="F118" s="28" t="str">
        <f>IF(E20="","",E20)</f>
        <v>Vyplň údaj</v>
      </c>
      <c r="G118" s="41"/>
      <c r="H118" s="41"/>
      <c r="I118" s="33" t="s">
        <v>31</v>
      </c>
      <c r="J118" s="37" t="str">
        <f>E26</f>
        <v xml:space="preserve"> 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0.32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1" customFormat="1" ht="29.28" customHeight="1">
      <c r="A120" s="201"/>
      <c r="B120" s="202"/>
      <c r="C120" s="203" t="s">
        <v>151</v>
      </c>
      <c r="D120" s="204" t="s">
        <v>58</v>
      </c>
      <c r="E120" s="204" t="s">
        <v>54</v>
      </c>
      <c r="F120" s="204" t="s">
        <v>55</v>
      </c>
      <c r="G120" s="204" t="s">
        <v>152</v>
      </c>
      <c r="H120" s="204" t="s">
        <v>153</v>
      </c>
      <c r="I120" s="204" t="s">
        <v>154</v>
      </c>
      <c r="J120" s="204" t="s">
        <v>126</v>
      </c>
      <c r="K120" s="205" t="s">
        <v>155</v>
      </c>
      <c r="L120" s="206"/>
      <c r="M120" s="101" t="s">
        <v>1</v>
      </c>
      <c r="N120" s="102" t="s">
        <v>37</v>
      </c>
      <c r="O120" s="102" t="s">
        <v>156</v>
      </c>
      <c r="P120" s="102" t="s">
        <v>157</v>
      </c>
      <c r="Q120" s="102" t="s">
        <v>158</v>
      </c>
      <c r="R120" s="102" t="s">
        <v>159</v>
      </c>
      <c r="S120" s="102" t="s">
        <v>160</v>
      </c>
      <c r="T120" s="103" t="s">
        <v>161</v>
      </c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</row>
    <row r="121" s="2" customFormat="1" ht="22.8" customHeight="1">
      <c r="A121" s="39"/>
      <c r="B121" s="40"/>
      <c r="C121" s="108" t="s">
        <v>162</v>
      </c>
      <c r="D121" s="41"/>
      <c r="E121" s="41"/>
      <c r="F121" s="41"/>
      <c r="G121" s="41"/>
      <c r="H121" s="41"/>
      <c r="I121" s="41"/>
      <c r="J121" s="207">
        <f>BK121</f>
        <v>0</v>
      </c>
      <c r="K121" s="41"/>
      <c r="L121" s="45"/>
      <c r="M121" s="104"/>
      <c r="N121" s="208"/>
      <c r="O121" s="105"/>
      <c r="P121" s="209">
        <f>P122</f>
        <v>0</v>
      </c>
      <c r="Q121" s="105"/>
      <c r="R121" s="209">
        <f>R122</f>
        <v>0</v>
      </c>
      <c r="S121" s="105"/>
      <c r="T121" s="210">
        <f>T122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72</v>
      </c>
      <c r="AU121" s="18" t="s">
        <v>128</v>
      </c>
      <c r="BK121" s="211">
        <f>BK122</f>
        <v>0</v>
      </c>
    </row>
    <row r="122" s="12" customFormat="1" ht="25.92" customHeight="1">
      <c r="A122" s="12"/>
      <c r="B122" s="212"/>
      <c r="C122" s="213"/>
      <c r="D122" s="214" t="s">
        <v>72</v>
      </c>
      <c r="E122" s="215" t="s">
        <v>78</v>
      </c>
      <c r="F122" s="215" t="s">
        <v>1161</v>
      </c>
      <c r="G122" s="213"/>
      <c r="H122" s="213"/>
      <c r="I122" s="216"/>
      <c r="J122" s="217">
        <f>BK122</f>
        <v>0</v>
      </c>
      <c r="K122" s="213"/>
      <c r="L122" s="218"/>
      <c r="M122" s="219"/>
      <c r="N122" s="220"/>
      <c r="O122" s="220"/>
      <c r="P122" s="221">
        <f>SUM(P123:P130)</f>
        <v>0</v>
      </c>
      <c r="Q122" s="220"/>
      <c r="R122" s="221">
        <f>SUM(R123:R130)</f>
        <v>0</v>
      </c>
      <c r="S122" s="220"/>
      <c r="T122" s="222">
        <f>SUM(T123:T130)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3" t="s">
        <v>83</v>
      </c>
      <c r="AT122" s="224" t="s">
        <v>72</v>
      </c>
      <c r="AU122" s="224" t="s">
        <v>73</v>
      </c>
      <c r="AY122" s="223" t="s">
        <v>165</v>
      </c>
      <c r="BK122" s="225">
        <f>SUM(BK123:BK130)</f>
        <v>0</v>
      </c>
    </row>
    <row r="123" s="2" customFormat="1" ht="16.5" customHeight="1">
      <c r="A123" s="39"/>
      <c r="B123" s="40"/>
      <c r="C123" s="228" t="s">
        <v>290</v>
      </c>
      <c r="D123" s="228" t="s">
        <v>167</v>
      </c>
      <c r="E123" s="229" t="s">
        <v>1162</v>
      </c>
      <c r="F123" s="230" t="s">
        <v>1163</v>
      </c>
      <c r="G123" s="231" t="s">
        <v>230</v>
      </c>
      <c r="H123" s="232">
        <v>12</v>
      </c>
      <c r="I123" s="233"/>
      <c r="J123" s="234">
        <f>ROUND(I123*H123,2)</f>
        <v>0</v>
      </c>
      <c r="K123" s="230" t="s">
        <v>1</v>
      </c>
      <c r="L123" s="45"/>
      <c r="M123" s="235" t="s">
        <v>1</v>
      </c>
      <c r="N123" s="236" t="s">
        <v>38</v>
      </c>
      <c r="O123" s="92"/>
      <c r="P123" s="237">
        <f>O123*H123</f>
        <v>0</v>
      </c>
      <c r="Q123" s="237">
        <v>0</v>
      </c>
      <c r="R123" s="237">
        <f>Q123*H123</f>
        <v>0</v>
      </c>
      <c r="S123" s="237">
        <v>0</v>
      </c>
      <c r="T123" s="238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39" t="s">
        <v>269</v>
      </c>
      <c r="AT123" s="239" t="s">
        <v>167</v>
      </c>
      <c r="AU123" s="239" t="s">
        <v>81</v>
      </c>
      <c r="AY123" s="18" t="s">
        <v>165</v>
      </c>
      <c r="BE123" s="240">
        <f>IF(N123="základní",J123,0)</f>
        <v>0</v>
      </c>
      <c r="BF123" s="240">
        <f>IF(N123="snížená",J123,0)</f>
        <v>0</v>
      </c>
      <c r="BG123" s="240">
        <f>IF(N123="zákl. přenesená",J123,0)</f>
        <v>0</v>
      </c>
      <c r="BH123" s="240">
        <f>IF(N123="sníž. přenesená",J123,0)</f>
        <v>0</v>
      </c>
      <c r="BI123" s="240">
        <f>IF(N123="nulová",J123,0)</f>
        <v>0</v>
      </c>
      <c r="BJ123" s="18" t="s">
        <v>81</v>
      </c>
      <c r="BK123" s="240">
        <f>ROUND(I123*H123,2)</f>
        <v>0</v>
      </c>
      <c r="BL123" s="18" t="s">
        <v>269</v>
      </c>
      <c r="BM123" s="239" t="s">
        <v>1164</v>
      </c>
    </row>
    <row r="124" s="2" customFormat="1">
      <c r="A124" s="39"/>
      <c r="B124" s="40"/>
      <c r="C124" s="41"/>
      <c r="D124" s="243" t="s">
        <v>1086</v>
      </c>
      <c r="E124" s="41"/>
      <c r="F124" s="303" t="s">
        <v>1165</v>
      </c>
      <c r="G124" s="41"/>
      <c r="H124" s="41"/>
      <c r="I124" s="304"/>
      <c r="J124" s="41"/>
      <c r="K124" s="41"/>
      <c r="L124" s="45"/>
      <c r="M124" s="305"/>
      <c r="N124" s="306"/>
      <c r="O124" s="92"/>
      <c r="P124" s="92"/>
      <c r="Q124" s="92"/>
      <c r="R124" s="92"/>
      <c r="S124" s="92"/>
      <c r="T124" s="93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1086</v>
      </c>
      <c r="AU124" s="18" t="s">
        <v>81</v>
      </c>
    </row>
    <row r="125" s="2" customFormat="1" ht="16.5" customHeight="1">
      <c r="A125" s="39"/>
      <c r="B125" s="40"/>
      <c r="C125" s="228" t="s">
        <v>356</v>
      </c>
      <c r="D125" s="228" t="s">
        <v>167</v>
      </c>
      <c r="E125" s="229" t="s">
        <v>1166</v>
      </c>
      <c r="F125" s="230" t="s">
        <v>1167</v>
      </c>
      <c r="G125" s="231" t="s">
        <v>266</v>
      </c>
      <c r="H125" s="232">
        <v>5.7000000000000002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38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269</v>
      </c>
      <c r="AT125" s="239" t="s">
        <v>167</v>
      </c>
      <c r="AU125" s="239" t="s">
        <v>81</v>
      </c>
      <c r="AY125" s="18" t="s">
        <v>165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81</v>
      </c>
      <c r="BK125" s="240">
        <f>ROUND(I125*H125,2)</f>
        <v>0</v>
      </c>
      <c r="BL125" s="18" t="s">
        <v>269</v>
      </c>
      <c r="BM125" s="239" t="s">
        <v>1168</v>
      </c>
    </row>
    <row r="126" s="2" customFormat="1">
      <c r="A126" s="39"/>
      <c r="B126" s="40"/>
      <c r="C126" s="41"/>
      <c r="D126" s="243" t="s">
        <v>1086</v>
      </c>
      <c r="E126" s="41"/>
      <c r="F126" s="303" t="s">
        <v>1169</v>
      </c>
      <c r="G126" s="41"/>
      <c r="H126" s="41"/>
      <c r="I126" s="304"/>
      <c r="J126" s="41"/>
      <c r="K126" s="41"/>
      <c r="L126" s="45"/>
      <c r="M126" s="305"/>
      <c r="N126" s="306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1086</v>
      </c>
      <c r="AU126" s="18" t="s">
        <v>81</v>
      </c>
    </row>
    <row r="127" s="13" customFormat="1">
      <c r="A127" s="13"/>
      <c r="B127" s="241"/>
      <c r="C127" s="242"/>
      <c r="D127" s="243" t="s">
        <v>174</v>
      </c>
      <c r="E127" s="244" t="s">
        <v>1</v>
      </c>
      <c r="F127" s="245" t="s">
        <v>1170</v>
      </c>
      <c r="G127" s="242"/>
      <c r="H127" s="244" t="s">
        <v>1</v>
      </c>
      <c r="I127" s="246"/>
      <c r="J127" s="242"/>
      <c r="K127" s="242"/>
      <c r="L127" s="247"/>
      <c r="M127" s="248"/>
      <c r="N127" s="249"/>
      <c r="O127" s="249"/>
      <c r="P127" s="249"/>
      <c r="Q127" s="249"/>
      <c r="R127" s="249"/>
      <c r="S127" s="249"/>
      <c r="T127" s="25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51" t="s">
        <v>174</v>
      </c>
      <c r="AU127" s="251" t="s">
        <v>81</v>
      </c>
      <c r="AV127" s="13" t="s">
        <v>81</v>
      </c>
      <c r="AW127" s="13" t="s">
        <v>30</v>
      </c>
      <c r="AX127" s="13" t="s">
        <v>73</v>
      </c>
      <c r="AY127" s="251" t="s">
        <v>165</v>
      </c>
    </row>
    <row r="128" s="14" customFormat="1">
      <c r="A128" s="14"/>
      <c r="B128" s="252"/>
      <c r="C128" s="253"/>
      <c r="D128" s="243" t="s">
        <v>174</v>
      </c>
      <c r="E128" s="254" t="s">
        <v>1</v>
      </c>
      <c r="F128" s="255" t="s">
        <v>1171</v>
      </c>
      <c r="G128" s="253"/>
      <c r="H128" s="256">
        <v>4</v>
      </c>
      <c r="I128" s="257"/>
      <c r="J128" s="253"/>
      <c r="K128" s="253"/>
      <c r="L128" s="258"/>
      <c r="M128" s="259"/>
      <c r="N128" s="260"/>
      <c r="O128" s="260"/>
      <c r="P128" s="260"/>
      <c r="Q128" s="260"/>
      <c r="R128" s="260"/>
      <c r="S128" s="260"/>
      <c r="T128" s="26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62" t="s">
        <v>174</v>
      </c>
      <c r="AU128" s="262" t="s">
        <v>81</v>
      </c>
      <c r="AV128" s="14" t="s">
        <v>83</v>
      </c>
      <c r="AW128" s="14" t="s">
        <v>30</v>
      </c>
      <c r="AX128" s="14" t="s">
        <v>73</v>
      </c>
      <c r="AY128" s="262" t="s">
        <v>165</v>
      </c>
    </row>
    <row r="129" s="14" customFormat="1">
      <c r="A129" s="14"/>
      <c r="B129" s="252"/>
      <c r="C129" s="253"/>
      <c r="D129" s="243" t="s">
        <v>174</v>
      </c>
      <c r="E129" s="254" t="s">
        <v>1</v>
      </c>
      <c r="F129" s="255" t="s">
        <v>1172</v>
      </c>
      <c r="G129" s="253"/>
      <c r="H129" s="256">
        <v>1.7</v>
      </c>
      <c r="I129" s="257"/>
      <c r="J129" s="253"/>
      <c r="K129" s="253"/>
      <c r="L129" s="258"/>
      <c r="M129" s="259"/>
      <c r="N129" s="260"/>
      <c r="O129" s="260"/>
      <c r="P129" s="260"/>
      <c r="Q129" s="260"/>
      <c r="R129" s="260"/>
      <c r="S129" s="260"/>
      <c r="T129" s="261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62" t="s">
        <v>174</v>
      </c>
      <c r="AU129" s="262" t="s">
        <v>81</v>
      </c>
      <c r="AV129" s="14" t="s">
        <v>83</v>
      </c>
      <c r="AW129" s="14" t="s">
        <v>30</v>
      </c>
      <c r="AX129" s="14" t="s">
        <v>73</v>
      </c>
      <c r="AY129" s="262" t="s">
        <v>165</v>
      </c>
    </row>
    <row r="130" s="15" customFormat="1">
      <c r="A130" s="15"/>
      <c r="B130" s="263"/>
      <c r="C130" s="264"/>
      <c r="D130" s="243" t="s">
        <v>174</v>
      </c>
      <c r="E130" s="265" t="s">
        <v>1</v>
      </c>
      <c r="F130" s="266" t="s">
        <v>180</v>
      </c>
      <c r="G130" s="264"/>
      <c r="H130" s="267">
        <v>5.7000000000000002</v>
      </c>
      <c r="I130" s="268"/>
      <c r="J130" s="264"/>
      <c r="K130" s="264"/>
      <c r="L130" s="269"/>
      <c r="M130" s="295"/>
      <c r="N130" s="296"/>
      <c r="O130" s="296"/>
      <c r="P130" s="296"/>
      <c r="Q130" s="296"/>
      <c r="R130" s="296"/>
      <c r="S130" s="296"/>
      <c r="T130" s="297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73" t="s">
        <v>174</v>
      </c>
      <c r="AU130" s="273" t="s">
        <v>81</v>
      </c>
      <c r="AV130" s="15" t="s">
        <v>172</v>
      </c>
      <c r="AW130" s="15" t="s">
        <v>30</v>
      </c>
      <c r="AX130" s="15" t="s">
        <v>81</v>
      </c>
      <c r="AY130" s="273" t="s">
        <v>165</v>
      </c>
    </row>
    <row r="131" s="2" customFormat="1" ht="6.96" customHeight="1">
      <c r="A131" s="39"/>
      <c r="B131" s="67"/>
      <c r="C131" s="68"/>
      <c r="D131" s="68"/>
      <c r="E131" s="68"/>
      <c r="F131" s="68"/>
      <c r="G131" s="68"/>
      <c r="H131" s="68"/>
      <c r="I131" s="68"/>
      <c r="J131" s="68"/>
      <c r="K131" s="68"/>
      <c r="L131" s="45"/>
      <c r="M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</sheetData>
  <sheetProtection sheet="1" autoFilter="0" formatColumns="0" formatRows="0" objects="1" scenarios="1" spinCount="100000" saltValue="BrOVrbhlnuBnlfESQHQ72iJgt/6Md9jiy22PH6N6v0aicA1tBqkIuqs6KdlqxBF5lDwl0qPfmzo3EL4nSfWTCw==" hashValue="z+Fa400AfKoRfkz7vwvrje/5uzDrDCihFS2C8lPSrhyMvG1i38pPC+wlp/mnNLDuHuDVbwAjl2uDE5TbSEdjgQ==" algorithmName="SHA-512" password="CC35"/>
  <autoFilter ref="C120:K13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  <mergeCell ref="E113:H11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83</v>
      </c>
    </row>
    <row r="4" s="1" customFormat="1" ht="24.96" customHeight="1">
      <c r="B4" s="21"/>
      <c r="D4" s="150" t="s">
        <v>115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Malé divadlo FX Šaldy</v>
      </c>
      <c r="F7" s="152"/>
      <c r="G7" s="152"/>
      <c r="H7" s="152"/>
      <c r="L7" s="21"/>
    </row>
    <row r="8" s="1" customFormat="1" ht="12" customHeight="1">
      <c r="B8" s="21"/>
      <c r="D8" s="152" t="s">
        <v>122</v>
      </c>
      <c r="L8" s="21"/>
    </row>
    <row r="9" s="2" customFormat="1" ht="16.5" customHeight="1">
      <c r="A9" s="39"/>
      <c r="B9" s="45"/>
      <c r="C9" s="39"/>
      <c r="D9" s="39"/>
      <c r="E9" s="153" t="s">
        <v>1173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1064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1174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23. 6. 2021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tr">
        <f>IF('Rekapitulace stavby'!AN10="","",'Rekapitulace stavby'!AN10)</f>
        <v/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tr">
        <f>IF('Rekapitulace stavby'!E11="","",'Rekapitulace stavby'!E11)</f>
        <v xml:space="preserve"> </v>
      </c>
      <c r="F17" s="39"/>
      <c r="G17" s="39"/>
      <c r="H17" s="39"/>
      <c r="I17" s="152" t="s">
        <v>26</v>
      </c>
      <c r="J17" s="142" t="str">
        <f>IF('Rekapitulace stavby'!AN11="","",'Rekapitulace stavby'!AN11)</f>
        <v/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27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26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29</v>
      </c>
      <c r="E22" s="39"/>
      <c r="F22" s="39"/>
      <c r="G22" s="39"/>
      <c r="H22" s="39"/>
      <c r="I22" s="152" t="s">
        <v>25</v>
      </c>
      <c r="J22" s="142" t="str">
        <f>IF('Rekapitulace stavby'!AN16="","",'Rekapitulace stavby'!AN16)</f>
        <v/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tr">
        <f>IF('Rekapitulace stavby'!E17="","",'Rekapitulace stavby'!E17)</f>
        <v xml:space="preserve"> </v>
      </c>
      <c r="F23" s="39"/>
      <c r="G23" s="39"/>
      <c r="H23" s="39"/>
      <c r="I23" s="152" t="s">
        <v>26</v>
      </c>
      <c r="J23" s="142" t="str">
        <f>IF('Rekapitulace stavby'!AN17="","",'Rekapitulace stavby'!AN17)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31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26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32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33</v>
      </c>
      <c r="E32" s="39"/>
      <c r="F32" s="39"/>
      <c r="G32" s="39"/>
      <c r="H32" s="39"/>
      <c r="I32" s="39"/>
      <c r="J32" s="162">
        <f>ROUND(J132,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35</v>
      </c>
      <c r="G34" s="39"/>
      <c r="H34" s="39"/>
      <c r="I34" s="163" t="s">
        <v>34</v>
      </c>
      <c r="J34" s="163" t="s">
        <v>36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37</v>
      </c>
      <c r="E35" s="152" t="s">
        <v>38</v>
      </c>
      <c r="F35" s="165">
        <f>ROUND((SUM(BE132:BE217)),  2)</f>
        <v>0</v>
      </c>
      <c r="G35" s="39"/>
      <c r="H35" s="39"/>
      <c r="I35" s="166">
        <v>0.20999999999999999</v>
      </c>
      <c r="J35" s="165">
        <f>ROUND(((SUM(BE132:BE217))*I35),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39</v>
      </c>
      <c r="F36" s="165">
        <f>ROUND((SUM(BF132:BF217)),  2)</f>
        <v>0</v>
      </c>
      <c r="G36" s="39"/>
      <c r="H36" s="39"/>
      <c r="I36" s="166">
        <v>0.14999999999999999</v>
      </c>
      <c r="J36" s="165">
        <f>ROUND(((SUM(BF132:BF217))*I36),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40</v>
      </c>
      <c r="F37" s="165">
        <f>ROUND((SUM(BG132:BG217)),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41</v>
      </c>
      <c r="F38" s="165">
        <f>ROUND((SUM(BH132:BH217)),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42</v>
      </c>
      <c r="F39" s="165">
        <f>ROUND((SUM(BI132:BI217)),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43</v>
      </c>
      <c r="E41" s="169"/>
      <c r="F41" s="169"/>
      <c r="G41" s="170" t="s">
        <v>44</v>
      </c>
      <c r="H41" s="171" t="s">
        <v>45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Malé divadlo FX Šaldy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1173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1064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01 - ZTI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 xml:space="preserve"> </v>
      </c>
      <c r="G91" s="41"/>
      <c r="H91" s="41"/>
      <c r="I91" s="33" t="s">
        <v>22</v>
      </c>
      <c r="J91" s="80" t="str">
        <f>IF(J14="","",J14)</f>
        <v>23. 6. 2021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24</v>
      </c>
      <c r="D93" s="41"/>
      <c r="E93" s="41"/>
      <c r="F93" s="28" t="str">
        <f>E17</f>
        <v xml:space="preserve"> </v>
      </c>
      <c r="G93" s="41"/>
      <c r="H93" s="41"/>
      <c r="I93" s="33" t="s">
        <v>29</v>
      </c>
      <c r="J93" s="37" t="str">
        <f>E23</f>
        <v xml:space="preserve"> 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31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125</v>
      </c>
      <c r="D96" s="187"/>
      <c r="E96" s="187"/>
      <c r="F96" s="187"/>
      <c r="G96" s="187"/>
      <c r="H96" s="187"/>
      <c r="I96" s="187"/>
      <c r="J96" s="188" t="s">
        <v>126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127</v>
      </c>
      <c r="D98" s="41"/>
      <c r="E98" s="41"/>
      <c r="F98" s="41"/>
      <c r="G98" s="41"/>
      <c r="H98" s="41"/>
      <c r="I98" s="41"/>
      <c r="J98" s="111">
        <f>J132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128</v>
      </c>
    </row>
    <row r="99" s="9" customFormat="1" ht="24.96" customHeight="1">
      <c r="A99" s="9"/>
      <c r="B99" s="190"/>
      <c r="C99" s="191"/>
      <c r="D99" s="192" t="s">
        <v>1175</v>
      </c>
      <c r="E99" s="193"/>
      <c r="F99" s="193"/>
      <c r="G99" s="193"/>
      <c r="H99" s="193"/>
      <c r="I99" s="193"/>
      <c r="J99" s="194">
        <f>J133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1176</v>
      </c>
      <c r="E100" s="198"/>
      <c r="F100" s="198"/>
      <c r="G100" s="198"/>
      <c r="H100" s="198"/>
      <c r="I100" s="198"/>
      <c r="J100" s="199">
        <f>J134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1177</v>
      </c>
      <c r="E101" s="198"/>
      <c r="F101" s="198"/>
      <c r="G101" s="198"/>
      <c r="H101" s="198"/>
      <c r="I101" s="198"/>
      <c r="J101" s="199">
        <f>J140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1178</v>
      </c>
      <c r="E102" s="198"/>
      <c r="F102" s="198"/>
      <c r="G102" s="198"/>
      <c r="H102" s="198"/>
      <c r="I102" s="198"/>
      <c r="J102" s="199">
        <f>J146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1179</v>
      </c>
      <c r="E103" s="198"/>
      <c r="F103" s="198"/>
      <c r="G103" s="198"/>
      <c r="H103" s="198"/>
      <c r="I103" s="198"/>
      <c r="J103" s="199">
        <f>J154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0"/>
      <c r="C104" s="191"/>
      <c r="D104" s="192" t="s">
        <v>1180</v>
      </c>
      <c r="E104" s="193"/>
      <c r="F104" s="193"/>
      <c r="G104" s="193"/>
      <c r="H104" s="193"/>
      <c r="I104" s="193"/>
      <c r="J104" s="194">
        <f>J162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96"/>
      <c r="C105" s="134"/>
      <c r="D105" s="197" t="s">
        <v>1181</v>
      </c>
      <c r="E105" s="198"/>
      <c r="F105" s="198"/>
      <c r="G105" s="198"/>
      <c r="H105" s="198"/>
      <c r="I105" s="198"/>
      <c r="J105" s="199">
        <f>J163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34"/>
      <c r="D106" s="197" t="s">
        <v>1182</v>
      </c>
      <c r="E106" s="198"/>
      <c r="F106" s="198"/>
      <c r="G106" s="198"/>
      <c r="H106" s="198"/>
      <c r="I106" s="198"/>
      <c r="J106" s="199">
        <f>J168</f>
        <v>0</v>
      </c>
      <c r="K106" s="134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34"/>
      <c r="D107" s="197" t="s">
        <v>1183</v>
      </c>
      <c r="E107" s="198"/>
      <c r="F107" s="198"/>
      <c r="G107" s="198"/>
      <c r="H107" s="198"/>
      <c r="I107" s="198"/>
      <c r="J107" s="199">
        <f>J172</f>
        <v>0</v>
      </c>
      <c r="K107" s="134"/>
      <c r="L107" s="20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34"/>
      <c r="D108" s="197" t="s">
        <v>1184</v>
      </c>
      <c r="E108" s="198"/>
      <c r="F108" s="198"/>
      <c r="G108" s="198"/>
      <c r="H108" s="198"/>
      <c r="I108" s="198"/>
      <c r="J108" s="199">
        <f>J175</f>
        <v>0</v>
      </c>
      <c r="K108" s="134"/>
      <c r="L108" s="20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0"/>
      <c r="C109" s="191"/>
      <c r="D109" s="192" t="s">
        <v>1185</v>
      </c>
      <c r="E109" s="193"/>
      <c r="F109" s="193"/>
      <c r="G109" s="193"/>
      <c r="H109" s="193"/>
      <c r="I109" s="193"/>
      <c r="J109" s="194">
        <f>J182</f>
        <v>0</v>
      </c>
      <c r="K109" s="191"/>
      <c r="L109" s="19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9" customFormat="1" ht="24.96" customHeight="1">
      <c r="A110" s="9"/>
      <c r="B110" s="190"/>
      <c r="C110" s="191"/>
      <c r="D110" s="192" t="s">
        <v>1186</v>
      </c>
      <c r="E110" s="193"/>
      <c r="F110" s="193"/>
      <c r="G110" s="193"/>
      <c r="H110" s="193"/>
      <c r="I110" s="193"/>
      <c r="J110" s="194">
        <f>J208</f>
        <v>0</v>
      </c>
      <c r="K110" s="191"/>
      <c r="L110" s="195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2" customFormat="1" ht="21.84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67"/>
      <c r="C112" s="68"/>
      <c r="D112" s="68"/>
      <c r="E112" s="68"/>
      <c r="F112" s="68"/>
      <c r="G112" s="68"/>
      <c r="H112" s="68"/>
      <c r="I112" s="68"/>
      <c r="J112" s="68"/>
      <c r="K112" s="68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6" s="2" customFormat="1" ht="6.96" customHeight="1">
      <c r="A116" s="39"/>
      <c r="B116" s="69"/>
      <c r="C116" s="70"/>
      <c r="D116" s="70"/>
      <c r="E116" s="70"/>
      <c r="F116" s="70"/>
      <c r="G116" s="70"/>
      <c r="H116" s="70"/>
      <c r="I116" s="70"/>
      <c r="J116" s="70"/>
      <c r="K116" s="70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4.96" customHeight="1">
      <c r="A117" s="39"/>
      <c r="B117" s="40"/>
      <c r="C117" s="24" t="s">
        <v>150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16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185" t="str">
        <f>E7</f>
        <v>Malé divadlo FX Šaldy</v>
      </c>
      <c r="F120" s="33"/>
      <c r="G120" s="33"/>
      <c r="H120" s="33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" customFormat="1" ht="12" customHeight="1">
      <c r="B121" s="22"/>
      <c r="C121" s="33" t="s">
        <v>122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2" customFormat="1" ht="16.5" customHeight="1">
      <c r="A122" s="39"/>
      <c r="B122" s="40"/>
      <c r="C122" s="41"/>
      <c r="D122" s="41"/>
      <c r="E122" s="185" t="s">
        <v>1173</v>
      </c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1064</v>
      </c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6.5" customHeight="1">
      <c r="A124" s="39"/>
      <c r="B124" s="40"/>
      <c r="C124" s="41"/>
      <c r="D124" s="41"/>
      <c r="E124" s="77" t="str">
        <f>E11</f>
        <v>01 - ZTI</v>
      </c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2" customHeight="1">
      <c r="A126" s="39"/>
      <c r="B126" s="40"/>
      <c r="C126" s="33" t="s">
        <v>20</v>
      </c>
      <c r="D126" s="41"/>
      <c r="E126" s="41"/>
      <c r="F126" s="28" t="str">
        <f>F14</f>
        <v xml:space="preserve"> </v>
      </c>
      <c r="G126" s="41"/>
      <c r="H126" s="41"/>
      <c r="I126" s="33" t="s">
        <v>22</v>
      </c>
      <c r="J126" s="80" t="str">
        <f>IF(J14="","",J14)</f>
        <v>23. 6. 2021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15" customHeight="1">
      <c r="A128" s="39"/>
      <c r="B128" s="40"/>
      <c r="C128" s="33" t="s">
        <v>24</v>
      </c>
      <c r="D128" s="41"/>
      <c r="E128" s="41"/>
      <c r="F128" s="28" t="str">
        <f>E17</f>
        <v xml:space="preserve"> </v>
      </c>
      <c r="G128" s="41"/>
      <c r="H128" s="41"/>
      <c r="I128" s="33" t="s">
        <v>29</v>
      </c>
      <c r="J128" s="37" t="str">
        <f>E23</f>
        <v xml:space="preserve"> 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5.15" customHeight="1">
      <c r="A129" s="39"/>
      <c r="B129" s="40"/>
      <c r="C129" s="33" t="s">
        <v>27</v>
      </c>
      <c r="D129" s="41"/>
      <c r="E129" s="41"/>
      <c r="F129" s="28" t="str">
        <f>IF(E20="","",E20)</f>
        <v>Vyplň údaj</v>
      </c>
      <c r="G129" s="41"/>
      <c r="H129" s="41"/>
      <c r="I129" s="33" t="s">
        <v>31</v>
      </c>
      <c r="J129" s="37" t="str">
        <f>E26</f>
        <v xml:space="preserve"> </v>
      </c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0.32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11" customFormat="1" ht="29.28" customHeight="1">
      <c r="A131" s="201"/>
      <c r="B131" s="202"/>
      <c r="C131" s="203" t="s">
        <v>151</v>
      </c>
      <c r="D131" s="204" t="s">
        <v>58</v>
      </c>
      <c r="E131" s="204" t="s">
        <v>54</v>
      </c>
      <c r="F131" s="204" t="s">
        <v>55</v>
      </c>
      <c r="G131" s="204" t="s">
        <v>152</v>
      </c>
      <c r="H131" s="204" t="s">
        <v>153</v>
      </c>
      <c r="I131" s="204" t="s">
        <v>154</v>
      </c>
      <c r="J131" s="204" t="s">
        <v>126</v>
      </c>
      <c r="K131" s="205" t="s">
        <v>155</v>
      </c>
      <c r="L131" s="206"/>
      <c r="M131" s="101" t="s">
        <v>1</v>
      </c>
      <c r="N131" s="102" t="s">
        <v>37</v>
      </c>
      <c r="O131" s="102" t="s">
        <v>156</v>
      </c>
      <c r="P131" s="102" t="s">
        <v>157</v>
      </c>
      <c r="Q131" s="102" t="s">
        <v>158</v>
      </c>
      <c r="R131" s="102" t="s">
        <v>159</v>
      </c>
      <c r="S131" s="102" t="s">
        <v>160</v>
      </c>
      <c r="T131" s="103" t="s">
        <v>161</v>
      </c>
      <c r="U131" s="201"/>
      <c r="V131" s="201"/>
      <c r="W131" s="201"/>
      <c r="X131" s="201"/>
      <c r="Y131" s="201"/>
      <c r="Z131" s="201"/>
      <c r="AA131" s="201"/>
      <c r="AB131" s="201"/>
      <c r="AC131" s="201"/>
      <c r="AD131" s="201"/>
      <c r="AE131" s="201"/>
    </row>
    <row r="132" s="2" customFormat="1" ht="22.8" customHeight="1">
      <c r="A132" s="39"/>
      <c r="B132" s="40"/>
      <c r="C132" s="108" t="s">
        <v>162</v>
      </c>
      <c r="D132" s="41"/>
      <c r="E132" s="41"/>
      <c r="F132" s="41"/>
      <c r="G132" s="41"/>
      <c r="H132" s="41"/>
      <c r="I132" s="41"/>
      <c r="J132" s="207">
        <f>BK132</f>
        <v>0</v>
      </c>
      <c r="K132" s="41"/>
      <c r="L132" s="45"/>
      <c r="M132" s="104"/>
      <c r="N132" s="208"/>
      <c r="O132" s="105"/>
      <c r="P132" s="209">
        <f>P133+P162+P182+P208</f>
        <v>0</v>
      </c>
      <c r="Q132" s="105"/>
      <c r="R132" s="209">
        <f>R133+R162+R182+R208</f>
        <v>0</v>
      </c>
      <c r="S132" s="105"/>
      <c r="T132" s="210">
        <f>T133+T162+T182+T208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72</v>
      </c>
      <c r="AU132" s="18" t="s">
        <v>128</v>
      </c>
      <c r="BK132" s="211">
        <f>BK133+BK162+BK182+BK208</f>
        <v>0</v>
      </c>
    </row>
    <row r="133" s="12" customFormat="1" ht="25.92" customHeight="1">
      <c r="A133" s="12"/>
      <c r="B133" s="212"/>
      <c r="C133" s="213"/>
      <c r="D133" s="214" t="s">
        <v>72</v>
      </c>
      <c r="E133" s="215" t="s">
        <v>81</v>
      </c>
      <c r="F133" s="215" t="s">
        <v>1187</v>
      </c>
      <c r="G133" s="213"/>
      <c r="H133" s="213"/>
      <c r="I133" s="216"/>
      <c r="J133" s="217">
        <f>BK133</f>
        <v>0</v>
      </c>
      <c r="K133" s="213"/>
      <c r="L133" s="218"/>
      <c r="M133" s="219"/>
      <c r="N133" s="220"/>
      <c r="O133" s="220"/>
      <c r="P133" s="221">
        <f>P134+P140+P146+P154</f>
        <v>0</v>
      </c>
      <c r="Q133" s="220"/>
      <c r="R133" s="221">
        <f>R134+R140+R146+R154</f>
        <v>0</v>
      </c>
      <c r="S133" s="220"/>
      <c r="T133" s="222">
        <f>T134+T140+T146+T154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81</v>
      </c>
      <c r="AT133" s="224" t="s">
        <v>72</v>
      </c>
      <c r="AU133" s="224" t="s">
        <v>73</v>
      </c>
      <c r="AY133" s="223" t="s">
        <v>165</v>
      </c>
      <c r="BK133" s="225">
        <f>BK134+BK140+BK146+BK154</f>
        <v>0</v>
      </c>
    </row>
    <row r="134" s="12" customFormat="1" ht="22.8" customHeight="1">
      <c r="A134" s="12"/>
      <c r="B134" s="212"/>
      <c r="C134" s="213"/>
      <c r="D134" s="214" t="s">
        <v>72</v>
      </c>
      <c r="E134" s="226" t="s">
        <v>1188</v>
      </c>
      <c r="F134" s="226" t="s">
        <v>1189</v>
      </c>
      <c r="G134" s="213"/>
      <c r="H134" s="213"/>
      <c r="I134" s="216"/>
      <c r="J134" s="227">
        <f>BK134</f>
        <v>0</v>
      </c>
      <c r="K134" s="213"/>
      <c r="L134" s="218"/>
      <c r="M134" s="219"/>
      <c r="N134" s="220"/>
      <c r="O134" s="220"/>
      <c r="P134" s="221">
        <f>SUM(P135:P139)</f>
        <v>0</v>
      </c>
      <c r="Q134" s="220"/>
      <c r="R134" s="221">
        <f>SUM(R135:R139)</f>
        <v>0</v>
      </c>
      <c r="S134" s="220"/>
      <c r="T134" s="222">
        <f>SUM(T135:T139)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3" t="s">
        <v>81</v>
      </c>
      <c r="AT134" s="224" t="s">
        <v>72</v>
      </c>
      <c r="AU134" s="224" t="s">
        <v>81</v>
      </c>
      <c r="AY134" s="223" t="s">
        <v>165</v>
      </c>
      <c r="BK134" s="225">
        <f>SUM(BK135:BK139)</f>
        <v>0</v>
      </c>
    </row>
    <row r="135" s="2" customFormat="1" ht="16.5" customHeight="1">
      <c r="A135" s="39"/>
      <c r="B135" s="40"/>
      <c r="C135" s="228" t="s">
        <v>81</v>
      </c>
      <c r="D135" s="228" t="s">
        <v>167</v>
      </c>
      <c r="E135" s="229" t="s">
        <v>1190</v>
      </c>
      <c r="F135" s="230" t="s">
        <v>1191</v>
      </c>
      <c r="G135" s="231" t="s">
        <v>381</v>
      </c>
      <c r="H135" s="232">
        <v>5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38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269</v>
      </c>
      <c r="AT135" s="239" t="s">
        <v>167</v>
      </c>
      <c r="AU135" s="239" t="s">
        <v>83</v>
      </c>
      <c r="AY135" s="18" t="s">
        <v>165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81</v>
      </c>
      <c r="BK135" s="240">
        <f>ROUND(I135*H135,2)</f>
        <v>0</v>
      </c>
      <c r="BL135" s="18" t="s">
        <v>269</v>
      </c>
      <c r="BM135" s="239" t="s">
        <v>83</v>
      </c>
    </row>
    <row r="136" s="2" customFormat="1" ht="16.5" customHeight="1">
      <c r="A136" s="39"/>
      <c r="B136" s="40"/>
      <c r="C136" s="228" t="s">
        <v>83</v>
      </c>
      <c r="D136" s="228" t="s">
        <v>167</v>
      </c>
      <c r="E136" s="229" t="s">
        <v>1192</v>
      </c>
      <c r="F136" s="230" t="s">
        <v>1193</v>
      </c>
      <c r="G136" s="231" t="s">
        <v>381</v>
      </c>
      <c r="H136" s="232">
        <v>21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38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269</v>
      </c>
      <c r="AT136" s="239" t="s">
        <v>167</v>
      </c>
      <c r="AU136" s="239" t="s">
        <v>83</v>
      </c>
      <c r="AY136" s="18" t="s">
        <v>165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81</v>
      </c>
      <c r="BK136" s="240">
        <f>ROUND(I136*H136,2)</f>
        <v>0</v>
      </c>
      <c r="BL136" s="18" t="s">
        <v>269</v>
      </c>
      <c r="BM136" s="239" t="s">
        <v>172</v>
      </c>
    </row>
    <row r="137" s="2" customFormat="1" ht="16.5" customHeight="1">
      <c r="A137" s="39"/>
      <c r="B137" s="40"/>
      <c r="C137" s="228" t="s">
        <v>184</v>
      </c>
      <c r="D137" s="228" t="s">
        <v>167</v>
      </c>
      <c r="E137" s="229" t="s">
        <v>1194</v>
      </c>
      <c r="F137" s="230" t="s">
        <v>1195</v>
      </c>
      <c r="G137" s="231" t="s">
        <v>381</v>
      </c>
      <c r="H137" s="232">
        <v>7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38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269</v>
      </c>
      <c r="AT137" s="239" t="s">
        <v>167</v>
      </c>
      <c r="AU137" s="239" t="s">
        <v>83</v>
      </c>
      <c r="AY137" s="18" t="s">
        <v>165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81</v>
      </c>
      <c r="BK137" s="240">
        <f>ROUND(I137*H137,2)</f>
        <v>0</v>
      </c>
      <c r="BL137" s="18" t="s">
        <v>269</v>
      </c>
      <c r="BM137" s="239" t="s">
        <v>197</v>
      </c>
    </row>
    <row r="138" s="2" customFormat="1" ht="16.5" customHeight="1">
      <c r="A138" s="39"/>
      <c r="B138" s="40"/>
      <c r="C138" s="228" t="s">
        <v>172</v>
      </c>
      <c r="D138" s="228" t="s">
        <v>167</v>
      </c>
      <c r="E138" s="229" t="s">
        <v>1196</v>
      </c>
      <c r="F138" s="230" t="s">
        <v>1197</v>
      </c>
      <c r="G138" s="231" t="s">
        <v>381</v>
      </c>
      <c r="H138" s="232">
        <v>15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38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269</v>
      </c>
      <c r="AT138" s="239" t="s">
        <v>167</v>
      </c>
      <c r="AU138" s="239" t="s">
        <v>83</v>
      </c>
      <c r="AY138" s="18" t="s">
        <v>165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81</v>
      </c>
      <c r="BK138" s="240">
        <f>ROUND(I138*H138,2)</f>
        <v>0</v>
      </c>
      <c r="BL138" s="18" t="s">
        <v>269</v>
      </c>
      <c r="BM138" s="239" t="s">
        <v>212</v>
      </c>
    </row>
    <row r="139" s="2" customFormat="1" ht="16.5" customHeight="1">
      <c r="A139" s="39"/>
      <c r="B139" s="40"/>
      <c r="C139" s="228" t="s">
        <v>192</v>
      </c>
      <c r="D139" s="228" t="s">
        <v>167</v>
      </c>
      <c r="E139" s="229" t="s">
        <v>1198</v>
      </c>
      <c r="F139" s="230" t="s">
        <v>1199</v>
      </c>
      <c r="G139" s="231" t="s">
        <v>381</v>
      </c>
      <c r="H139" s="232">
        <v>16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38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269</v>
      </c>
      <c r="AT139" s="239" t="s">
        <v>167</v>
      </c>
      <c r="AU139" s="239" t="s">
        <v>83</v>
      </c>
      <c r="AY139" s="18" t="s">
        <v>165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81</v>
      </c>
      <c r="BK139" s="240">
        <f>ROUND(I139*H139,2)</f>
        <v>0</v>
      </c>
      <c r="BL139" s="18" t="s">
        <v>269</v>
      </c>
      <c r="BM139" s="239" t="s">
        <v>233</v>
      </c>
    </row>
    <row r="140" s="12" customFormat="1" ht="22.8" customHeight="1">
      <c r="A140" s="12"/>
      <c r="B140" s="212"/>
      <c r="C140" s="213"/>
      <c r="D140" s="214" t="s">
        <v>72</v>
      </c>
      <c r="E140" s="226" t="s">
        <v>1200</v>
      </c>
      <c r="F140" s="226" t="s">
        <v>1201</v>
      </c>
      <c r="G140" s="213"/>
      <c r="H140" s="213"/>
      <c r="I140" s="216"/>
      <c r="J140" s="227">
        <f>BK140</f>
        <v>0</v>
      </c>
      <c r="K140" s="213"/>
      <c r="L140" s="218"/>
      <c r="M140" s="219"/>
      <c r="N140" s="220"/>
      <c r="O140" s="220"/>
      <c r="P140" s="221">
        <f>SUM(P141:P145)</f>
        <v>0</v>
      </c>
      <c r="Q140" s="220"/>
      <c r="R140" s="221">
        <f>SUM(R141:R145)</f>
        <v>0</v>
      </c>
      <c r="S140" s="220"/>
      <c r="T140" s="222">
        <f>SUM(T141:T145)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3" t="s">
        <v>81</v>
      </c>
      <c r="AT140" s="224" t="s">
        <v>72</v>
      </c>
      <c r="AU140" s="224" t="s">
        <v>81</v>
      </c>
      <c r="AY140" s="223" t="s">
        <v>165</v>
      </c>
      <c r="BK140" s="225">
        <f>SUM(BK141:BK145)</f>
        <v>0</v>
      </c>
    </row>
    <row r="141" s="2" customFormat="1" ht="16.5" customHeight="1">
      <c r="A141" s="39"/>
      <c r="B141" s="40"/>
      <c r="C141" s="228" t="s">
        <v>197</v>
      </c>
      <c r="D141" s="228" t="s">
        <v>167</v>
      </c>
      <c r="E141" s="229" t="s">
        <v>1202</v>
      </c>
      <c r="F141" s="230" t="s">
        <v>1203</v>
      </c>
      <c r="G141" s="231" t="s">
        <v>381</v>
      </c>
      <c r="H141" s="232">
        <v>5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38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269</v>
      </c>
      <c r="AT141" s="239" t="s">
        <v>167</v>
      </c>
      <c r="AU141" s="239" t="s">
        <v>83</v>
      </c>
      <c r="AY141" s="18" t="s">
        <v>165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81</v>
      </c>
      <c r="BK141" s="240">
        <f>ROUND(I141*H141,2)</f>
        <v>0</v>
      </c>
      <c r="BL141" s="18" t="s">
        <v>269</v>
      </c>
      <c r="BM141" s="239" t="s">
        <v>247</v>
      </c>
    </row>
    <row r="142" s="2" customFormat="1" ht="16.5" customHeight="1">
      <c r="A142" s="39"/>
      <c r="B142" s="40"/>
      <c r="C142" s="228" t="s">
        <v>204</v>
      </c>
      <c r="D142" s="228" t="s">
        <v>167</v>
      </c>
      <c r="E142" s="229" t="s">
        <v>1204</v>
      </c>
      <c r="F142" s="230" t="s">
        <v>1205</v>
      </c>
      <c r="G142" s="231" t="s">
        <v>381</v>
      </c>
      <c r="H142" s="232">
        <v>21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38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269</v>
      </c>
      <c r="AT142" s="239" t="s">
        <v>167</v>
      </c>
      <c r="AU142" s="239" t="s">
        <v>83</v>
      </c>
      <c r="AY142" s="18" t="s">
        <v>165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81</v>
      </c>
      <c r="BK142" s="240">
        <f>ROUND(I142*H142,2)</f>
        <v>0</v>
      </c>
      <c r="BL142" s="18" t="s">
        <v>269</v>
      </c>
      <c r="BM142" s="239" t="s">
        <v>259</v>
      </c>
    </row>
    <row r="143" s="2" customFormat="1" ht="16.5" customHeight="1">
      <c r="A143" s="39"/>
      <c r="B143" s="40"/>
      <c r="C143" s="228" t="s">
        <v>212</v>
      </c>
      <c r="D143" s="228" t="s">
        <v>167</v>
      </c>
      <c r="E143" s="229" t="s">
        <v>1206</v>
      </c>
      <c r="F143" s="230" t="s">
        <v>1207</v>
      </c>
      <c r="G143" s="231" t="s">
        <v>381</v>
      </c>
      <c r="H143" s="232">
        <v>7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38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269</v>
      </c>
      <c r="AT143" s="239" t="s">
        <v>167</v>
      </c>
      <c r="AU143" s="239" t="s">
        <v>83</v>
      </c>
      <c r="AY143" s="18" t="s">
        <v>165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81</v>
      </c>
      <c r="BK143" s="240">
        <f>ROUND(I143*H143,2)</f>
        <v>0</v>
      </c>
      <c r="BL143" s="18" t="s">
        <v>269</v>
      </c>
      <c r="BM143" s="239" t="s">
        <v>269</v>
      </c>
    </row>
    <row r="144" s="2" customFormat="1" ht="16.5" customHeight="1">
      <c r="A144" s="39"/>
      <c r="B144" s="40"/>
      <c r="C144" s="228" t="s">
        <v>227</v>
      </c>
      <c r="D144" s="228" t="s">
        <v>167</v>
      </c>
      <c r="E144" s="229" t="s">
        <v>1208</v>
      </c>
      <c r="F144" s="230" t="s">
        <v>1209</v>
      </c>
      <c r="G144" s="231" t="s">
        <v>381</v>
      </c>
      <c r="H144" s="232">
        <v>15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38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269</v>
      </c>
      <c r="AT144" s="239" t="s">
        <v>167</v>
      </c>
      <c r="AU144" s="239" t="s">
        <v>83</v>
      </c>
      <c r="AY144" s="18" t="s">
        <v>165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81</v>
      </c>
      <c r="BK144" s="240">
        <f>ROUND(I144*H144,2)</f>
        <v>0</v>
      </c>
      <c r="BL144" s="18" t="s">
        <v>269</v>
      </c>
      <c r="BM144" s="239" t="s">
        <v>282</v>
      </c>
    </row>
    <row r="145" s="2" customFormat="1" ht="16.5" customHeight="1">
      <c r="A145" s="39"/>
      <c r="B145" s="40"/>
      <c r="C145" s="228" t="s">
        <v>233</v>
      </c>
      <c r="D145" s="228" t="s">
        <v>167</v>
      </c>
      <c r="E145" s="229" t="s">
        <v>1210</v>
      </c>
      <c r="F145" s="230" t="s">
        <v>1211</v>
      </c>
      <c r="G145" s="231" t="s">
        <v>381</v>
      </c>
      <c r="H145" s="232">
        <v>16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38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269</v>
      </c>
      <c r="AT145" s="239" t="s">
        <v>167</v>
      </c>
      <c r="AU145" s="239" t="s">
        <v>83</v>
      </c>
      <c r="AY145" s="18" t="s">
        <v>165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81</v>
      </c>
      <c r="BK145" s="240">
        <f>ROUND(I145*H145,2)</f>
        <v>0</v>
      </c>
      <c r="BL145" s="18" t="s">
        <v>269</v>
      </c>
      <c r="BM145" s="239" t="s">
        <v>298</v>
      </c>
    </row>
    <row r="146" s="12" customFormat="1" ht="22.8" customHeight="1">
      <c r="A146" s="12"/>
      <c r="B146" s="212"/>
      <c r="C146" s="213"/>
      <c r="D146" s="214" t="s">
        <v>72</v>
      </c>
      <c r="E146" s="226" t="s">
        <v>1212</v>
      </c>
      <c r="F146" s="226" t="s">
        <v>1213</v>
      </c>
      <c r="G146" s="213"/>
      <c r="H146" s="213"/>
      <c r="I146" s="216"/>
      <c r="J146" s="227">
        <f>BK146</f>
        <v>0</v>
      </c>
      <c r="K146" s="213"/>
      <c r="L146" s="218"/>
      <c r="M146" s="219"/>
      <c r="N146" s="220"/>
      <c r="O146" s="220"/>
      <c r="P146" s="221">
        <f>SUM(P147:P153)</f>
        <v>0</v>
      </c>
      <c r="Q146" s="220"/>
      <c r="R146" s="221">
        <f>SUM(R147:R153)</f>
        <v>0</v>
      </c>
      <c r="S146" s="220"/>
      <c r="T146" s="222">
        <f>SUM(T147:T153)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3" t="s">
        <v>81</v>
      </c>
      <c r="AT146" s="224" t="s">
        <v>72</v>
      </c>
      <c r="AU146" s="224" t="s">
        <v>81</v>
      </c>
      <c r="AY146" s="223" t="s">
        <v>165</v>
      </c>
      <c r="BK146" s="225">
        <f>SUM(BK147:BK153)</f>
        <v>0</v>
      </c>
    </row>
    <row r="147" s="2" customFormat="1" ht="16.5" customHeight="1">
      <c r="A147" s="39"/>
      <c r="B147" s="40"/>
      <c r="C147" s="228" t="s">
        <v>240</v>
      </c>
      <c r="D147" s="228" t="s">
        <v>167</v>
      </c>
      <c r="E147" s="229" t="s">
        <v>1214</v>
      </c>
      <c r="F147" s="230" t="s">
        <v>1215</v>
      </c>
      <c r="G147" s="231" t="s">
        <v>1145</v>
      </c>
      <c r="H147" s="232">
        <v>12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38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269</v>
      </c>
      <c r="AT147" s="239" t="s">
        <v>167</v>
      </c>
      <c r="AU147" s="239" t="s">
        <v>83</v>
      </c>
      <c r="AY147" s="18" t="s">
        <v>165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81</v>
      </c>
      <c r="BK147" s="240">
        <f>ROUND(I147*H147,2)</f>
        <v>0</v>
      </c>
      <c r="BL147" s="18" t="s">
        <v>269</v>
      </c>
      <c r="BM147" s="239" t="s">
        <v>310</v>
      </c>
    </row>
    <row r="148" s="2" customFormat="1" ht="16.5" customHeight="1">
      <c r="A148" s="39"/>
      <c r="B148" s="40"/>
      <c r="C148" s="228" t="s">
        <v>247</v>
      </c>
      <c r="D148" s="228" t="s">
        <v>167</v>
      </c>
      <c r="E148" s="229" t="s">
        <v>1216</v>
      </c>
      <c r="F148" s="230" t="s">
        <v>1217</v>
      </c>
      <c r="G148" s="231" t="s">
        <v>1145</v>
      </c>
      <c r="H148" s="232">
        <v>1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38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269</v>
      </c>
      <c r="AT148" s="239" t="s">
        <v>167</v>
      </c>
      <c r="AU148" s="239" t="s">
        <v>83</v>
      </c>
      <c r="AY148" s="18" t="s">
        <v>165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81</v>
      </c>
      <c r="BK148" s="240">
        <f>ROUND(I148*H148,2)</f>
        <v>0</v>
      </c>
      <c r="BL148" s="18" t="s">
        <v>269</v>
      </c>
      <c r="BM148" s="239" t="s">
        <v>318</v>
      </c>
    </row>
    <row r="149" s="2" customFormat="1" ht="16.5" customHeight="1">
      <c r="A149" s="39"/>
      <c r="B149" s="40"/>
      <c r="C149" s="228" t="s">
        <v>253</v>
      </c>
      <c r="D149" s="228" t="s">
        <v>167</v>
      </c>
      <c r="E149" s="229" t="s">
        <v>1218</v>
      </c>
      <c r="F149" s="230" t="s">
        <v>1219</v>
      </c>
      <c r="G149" s="231" t="s">
        <v>1145</v>
      </c>
      <c r="H149" s="232">
        <v>4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38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269</v>
      </c>
      <c r="AT149" s="239" t="s">
        <v>167</v>
      </c>
      <c r="AU149" s="239" t="s">
        <v>83</v>
      </c>
      <c r="AY149" s="18" t="s">
        <v>165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81</v>
      </c>
      <c r="BK149" s="240">
        <f>ROUND(I149*H149,2)</f>
        <v>0</v>
      </c>
      <c r="BL149" s="18" t="s">
        <v>269</v>
      </c>
      <c r="BM149" s="239" t="s">
        <v>329</v>
      </c>
    </row>
    <row r="150" s="2" customFormat="1" ht="16.5" customHeight="1">
      <c r="A150" s="39"/>
      <c r="B150" s="40"/>
      <c r="C150" s="228" t="s">
        <v>259</v>
      </c>
      <c r="D150" s="228" t="s">
        <v>167</v>
      </c>
      <c r="E150" s="229" t="s">
        <v>1220</v>
      </c>
      <c r="F150" s="230" t="s">
        <v>1221</v>
      </c>
      <c r="G150" s="231" t="s">
        <v>1145</v>
      </c>
      <c r="H150" s="232">
        <v>1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38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269</v>
      </c>
      <c r="AT150" s="239" t="s">
        <v>167</v>
      </c>
      <c r="AU150" s="239" t="s">
        <v>83</v>
      </c>
      <c r="AY150" s="18" t="s">
        <v>165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81</v>
      </c>
      <c r="BK150" s="240">
        <f>ROUND(I150*H150,2)</f>
        <v>0</v>
      </c>
      <c r="BL150" s="18" t="s">
        <v>269</v>
      </c>
      <c r="BM150" s="239" t="s">
        <v>337</v>
      </c>
    </row>
    <row r="151" s="2" customFormat="1">
      <c r="A151" s="39"/>
      <c r="B151" s="40"/>
      <c r="C151" s="228" t="s">
        <v>8</v>
      </c>
      <c r="D151" s="228" t="s">
        <v>167</v>
      </c>
      <c r="E151" s="229" t="s">
        <v>1222</v>
      </c>
      <c r="F151" s="230" t="s">
        <v>1223</v>
      </c>
      <c r="G151" s="231" t="s">
        <v>1145</v>
      </c>
      <c r="H151" s="232">
        <v>1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38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269</v>
      </c>
      <c r="AT151" s="239" t="s">
        <v>167</v>
      </c>
      <c r="AU151" s="239" t="s">
        <v>83</v>
      </c>
      <c r="AY151" s="18" t="s">
        <v>165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81</v>
      </c>
      <c r="BK151" s="240">
        <f>ROUND(I151*H151,2)</f>
        <v>0</v>
      </c>
      <c r="BL151" s="18" t="s">
        <v>269</v>
      </c>
      <c r="BM151" s="239" t="s">
        <v>348</v>
      </c>
    </row>
    <row r="152" s="2" customFormat="1" ht="16.5" customHeight="1">
      <c r="A152" s="39"/>
      <c r="B152" s="40"/>
      <c r="C152" s="228" t="s">
        <v>269</v>
      </c>
      <c r="D152" s="228" t="s">
        <v>167</v>
      </c>
      <c r="E152" s="229" t="s">
        <v>1224</v>
      </c>
      <c r="F152" s="230" t="s">
        <v>1225</v>
      </c>
      <c r="G152" s="231" t="s">
        <v>1145</v>
      </c>
      <c r="H152" s="232">
        <v>2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38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269</v>
      </c>
      <c r="AT152" s="239" t="s">
        <v>167</v>
      </c>
      <c r="AU152" s="239" t="s">
        <v>83</v>
      </c>
      <c r="AY152" s="18" t="s">
        <v>165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81</v>
      </c>
      <c r="BK152" s="240">
        <f>ROUND(I152*H152,2)</f>
        <v>0</v>
      </c>
      <c r="BL152" s="18" t="s">
        <v>269</v>
      </c>
      <c r="BM152" s="239" t="s">
        <v>365</v>
      </c>
    </row>
    <row r="153" s="2" customFormat="1" ht="16.5" customHeight="1">
      <c r="A153" s="39"/>
      <c r="B153" s="40"/>
      <c r="C153" s="228" t="s">
        <v>274</v>
      </c>
      <c r="D153" s="228" t="s">
        <v>167</v>
      </c>
      <c r="E153" s="229" t="s">
        <v>1226</v>
      </c>
      <c r="F153" s="230" t="s">
        <v>1227</v>
      </c>
      <c r="G153" s="231" t="s">
        <v>1145</v>
      </c>
      <c r="H153" s="232">
        <v>7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38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269</v>
      </c>
      <c r="AT153" s="239" t="s">
        <v>167</v>
      </c>
      <c r="AU153" s="239" t="s">
        <v>83</v>
      </c>
      <c r="AY153" s="18" t="s">
        <v>165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81</v>
      </c>
      <c r="BK153" s="240">
        <f>ROUND(I153*H153,2)</f>
        <v>0</v>
      </c>
      <c r="BL153" s="18" t="s">
        <v>269</v>
      </c>
      <c r="BM153" s="239" t="s">
        <v>378</v>
      </c>
    </row>
    <row r="154" s="12" customFormat="1" ht="22.8" customHeight="1">
      <c r="A154" s="12"/>
      <c r="B154" s="212"/>
      <c r="C154" s="213"/>
      <c r="D154" s="214" t="s">
        <v>72</v>
      </c>
      <c r="E154" s="226" t="s">
        <v>1228</v>
      </c>
      <c r="F154" s="226" t="s">
        <v>1229</v>
      </c>
      <c r="G154" s="213"/>
      <c r="H154" s="213"/>
      <c r="I154" s="216"/>
      <c r="J154" s="227">
        <f>BK154</f>
        <v>0</v>
      </c>
      <c r="K154" s="213"/>
      <c r="L154" s="218"/>
      <c r="M154" s="219"/>
      <c r="N154" s="220"/>
      <c r="O154" s="220"/>
      <c r="P154" s="221">
        <f>SUM(P155:P161)</f>
        <v>0</v>
      </c>
      <c r="Q154" s="220"/>
      <c r="R154" s="221">
        <f>SUM(R155:R161)</f>
        <v>0</v>
      </c>
      <c r="S154" s="220"/>
      <c r="T154" s="222">
        <f>SUM(T155:T161)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3" t="s">
        <v>81</v>
      </c>
      <c r="AT154" s="224" t="s">
        <v>72</v>
      </c>
      <c r="AU154" s="224" t="s">
        <v>81</v>
      </c>
      <c r="AY154" s="223" t="s">
        <v>165</v>
      </c>
      <c r="BK154" s="225">
        <f>SUM(BK155:BK161)</f>
        <v>0</v>
      </c>
    </row>
    <row r="155" s="2" customFormat="1" ht="21.75" customHeight="1">
      <c r="A155" s="39"/>
      <c r="B155" s="40"/>
      <c r="C155" s="228" t="s">
        <v>282</v>
      </c>
      <c r="D155" s="228" t="s">
        <v>167</v>
      </c>
      <c r="E155" s="229" t="s">
        <v>1230</v>
      </c>
      <c r="F155" s="230" t="s">
        <v>1231</v>
      </c>
      <c r="G155" s="231" t="s">
        <v>1145</v>
      </c>
      <c r="H155" s="232">
        <v>6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38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269</v>
      </c>
      <c r="AT155" s="239" t="s">
        <v>167</v>
      </c>
      <c r="AU155" s="239" t="s">
        <v>83</v>
      </c>
      <c r="AY155" s="18" t="s">
        <v>165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81</v>
      </c>
      <c r="BK155" s="240">
        <f>ROUND(I155*H155,2)</f>
        <v>0</v>
      </c>
      <c r="BL155" s="18" t="s">
        <v>269</v>
      </c>
      <c r="BM155" s="239" t="s">
        <v>393</v>
      </c>
    </row>
    <row r="156" s="2" customFormat="1" ht="16.5" customHeight="1">
      <c r="A156" s="39"/>
      <c r="B156" s="40"/>
      <c r="C156" s="228" t="s">
        <v>290</v>
      </c>
      <c r="D156" s="228" t="s">
        <v>167</v>
      </c>
      <c r="E156" s="229" t="s">
        <v>1232</v>
      </c>
      <c r="F156" s="230" t="s">
        <v>1233</v>
      </c>
      <c r="G156" s="231" t="s">
        <v>381</v>
      </c>
      <c r="H156" s="232">
        <v>64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38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269</v>
      </c>
      <c r="AT156" s="239" t="s">
        <v>167</v>
      </c>
      <c r="AU156" s="239" t="s">
        <v>83</v>
      </c>
      <c r="AY156" s="18" t="s">
        <v>165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81</v>
      </c>
      <c r="BK156" s="240">
        <f>ROUND(I156*H156,2)</f>
        <v>0</v>
      </c>
      <c r="BL156" s="18" t="s">
        <v>269</v>
      </c>
      <c r="BM156" s="239" t="s">
        <v>403</v>
      </c>
    </row>
    <row r="157" s="2" customFormat="1" ht="16.5" customHeight="1">
      <c r="A157" s="39"/>
      <c r="B157" s="40"/>
      <c r="C157" s="228" t="s">
        <v>298</v>
      </c>
      <c r="D157" s="228" t="s">
        <v>167</v>
      </c>
      <c r="E157" s="229" t="s">
        <v>1234</v>
      </c>
      <c r="F157" s="230" t="s">
        <v>1235</v>
      </c>
      <c r="G157" s="231" t="s">
        <v>381</v>
      </c>
      <c r="H157" s="232">
        <v>64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38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269</v>
      </c>
      <c r="AT157" s="239" t="s">
        <v>167</v>
      </c>
      <c r="AU157" s="239" t="s">
        <v>83</v>
      </c>
      <c r="AY157" s="18" t="s">
        <v>165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81</v>
      </c>
      <c r="BK157" s="240">
        <f>ROUND(I157*H157,2)</f>
        <v>0</v>
      </c>
      <c r="BL157" s="18" t="s">
        <v>269</v>
      </c>
      <c r="BM157" s="239" t="s">
        <v>426</v>
      </c>
    </row>
    <row r="158" s="2" customFormat="1" ht="16.5" customHeight="1">
      <c r="A158" s="39"/>
      <c r="B158" s="40"/>
      <c r="C158" s="228" t="s">
        <v>7</v>
      </c>
      <c r="D158" s="228" t="s">
        <v>167</v>
      </c>
      <c r="E158" s="229" t="s">
        <v>1236</v>
      </c>
      <c r="F158" s="230" t="s">
        <v>1237</v>
      </c>
      <c r="G158" s="231" t="s">
        <v>482</v>
      </c>
      <c r="H158" s="232">
        <v>1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38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269</v>
      </c>
      <c r="AT158" s="239" t="s">
        <v>167</v>
      </c>
      <c r="AU158" s="239" t="s">
        <v>83</v>
      </c>
      <c r="AY158" s="18" t="s">
        <v>165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81</v>
      </c>
      <c r="BK158" s="240">
        <f>ROUND(I158*H158,2)</f>
        <v>0</v>
      </c>
      <c r="BL158" s="18" t="s">
        <v>269</v>
      </c>
      <c r="BM158" s="239" t="s">
        <v>437</v>
      </c>
    </row>
    <row r="159" s="2" customFormat="1" ht="16.5" customHeight="1">
      <c r="A159" s="39"/>
      <c r="B159" s="40"/>
      <c r="C159" s="228" t="s">
        <v>310</v>
      </c>
      <c r="D159" s="228" t="s">
        <v>167</v>
      </c>
      <c r="E159" s="229" t="s">
        <v>1238</v>
      </c>
      <c r="F159" s="230" t="s">
        <v>1239</v>
      </c>
      <c r="G159" s="231" t="s">
        <v>381</v>
      </c>
      <c r="H159" s="232">
        <v>12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38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269</v>
      </c>
      <c r="AT159" s="239" t="s">
        <v>167</v>
      </c>
      <c r="AU159" s="239" t="s">
        <v>83</v>
      </c>
      <c r="AY159" s="18" t="s">
        <v>165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81</v>
      </c>
      <c r="BK159" s="240">
        <f>ROUND(I159*H159,2)</f>
        <v>0</v>
      </c>
      <c r="BL159" s="18" t="s">
        <v>269</v>
      </c>
      <c r="BM159" s="239" t="s">
        <v>468</v>
      </c>
    </row>
    <row r="160" s="2" customFormat="1" ht="16.5" customHeight="1">
      <c r="A160" s="39"/>
      <c r="B160" s="40"/>
      <c r="C160" s="228" t="s">
        <v>314</v>
      </c>
      <c r="D160" s="228" t="s">
        <v>167</v>
      </c>
      <c r="E160" s="229" t="s">
        <v>1240</v>
      </c>
      <c r="F160" s="230" t="s">
        <v>1241</v>
      </c>
      <c r="G160" s="231" t="s">
        <v>1145</v>
      </c>
      <c r="H160" s="232">
        <v>4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38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269</v>
      </c>
      <c r="AT160" s="239" t="s">
        <v>167</v>
      </c>
      <c r="AU160" s="239" t="s">
        <v>83</v>
      </c>
      <c r="AY160" s="18" t="s">
        <v>165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81</v>
      </c>
      <c r="BK160" s="240">
        <f>ROUND(I160*H160,2)</f>
        <v>0</v>
      </c>
      <c r="BL160" s="18" t="s">
        <v>269</v>
      </c>
      <c r="BM160" s="239" t="s">
        <v>479</v>
      </c>
    </row>
    <row r="161" s="2" customFormat="1" ht="16.5" customHeight="1">
      <c r="A161" s="39"/>
      <c r="B161" s="40"/>
      <c r="C161" s="228" t="s">
        <v>318</v>
      </c>
      <c r="D161" s="228" t="s">
        <v>167</v>
      </c>
      <c r="E161" s="229" t="s">
        <v>1242</v>
      </c>
      <c r="F161" s="230" t="s">
        <v>1243</v>
      </c>
      <c r="G161" s="231" t="s">
        <v>482</v>
      </c>
      <c r="H161" s="232">
        <v>1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38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269</v>
      </c>
      <c r="AT161" s="239" t="s">
        <v>167</v>
      </c>
      <c r="AU161" s="239" t="s">
        <v>83</v>
      </c>
      <c r="AY161" s="18" t="s">
        <v>165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81</v>
      </c>
      <c r="BK161" s="240">
        <f>ROUND(I161*H161,2)</f>
        <v>0</v>
      </c>
      <c r="BL161" s="18" t="s">
        <v>269</v>
      </c>
      <c r="BM161" s="239" t="s">
        <v>488</v>
      </c>
    </row>
    <row r="162" s="12" customFormat="1" ht="25.92" customHeight="1">
      <c r="A162" s="12"/>
      <c r="B162" s="212"/>
      <c r="C162" s="213"/>
      <c r="D162" s="214" t="s">
        <v>72</v>
      </c>
      <c r="E162" s="215" t="s">
        <v>83</v>
      </c>
      <c r="F162" s="215" t="s">
        <v>1244</v>
      </c>
      <c r="G162" s="213"/>
      <c r="H162" s="213"/>
      <c r="I162" s="216"/>
      <c r="J162" s="217">
        <f>BK162</f>
        <v>0</v>
      </c>
      <c r="K162" s="213"/>
      <c r="L162" s="218"/>
      <c r="M162" s="219"/>
      <c r="N162" s="220"/>
      <c r="O162" s="220"/>
      <c r="P162" s="221">
        <f>P163+P168+P172+P175</f>
        <v>0</v>
      </c>
      <c r="Q162" s="220"/>
      <c r="R162" s="221">
        <f>R163+R168+R172+R175</f>
        <v>0</v>
      </c>
      <c r="S162" s="220"/>
      <c r="T162" s="222">
        <f>T163+T168+T172+T175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3" t="s">
        <v>81</v>
      </c>
      <c r="AT162" s="224" t="s">
        <v>72</v>
      </c>
      <c r="AU162" s="224" t="s">
        <v>73</v>
      </c>
      <c r="AY162" s="223" t="s">
        <v>165</v>
      </c>
      <c r="BK162" s="225">
        <f>BK163+BK168+BK172+BK175</f>
        <v>0</v>
      </c>
    </row>
    <row r="163" s="12" customFormat="1" ht="22.8" customHeight="1">
      <c r="A163" s="12"/>
      <c r="B163" s="212"/>
      <c r="C163" s="213"/>
      <c r="D163" s="214" t="s">
        <v>72</v>
      </c>
      <c r="E163" s="226" t="s">
        <v>1245</v>
      </c>
      <c r="F163" s="226" t="s">
        <v>1246</v>
      </c>
      <c r="G163" s="213"/>
      <c r="H163" s="213"/>
      <c r="I163" s="216"/>
      <c r="J163" s="227">
        <f>BK163</f>
        <v>0</v>
      </c>
      <c r="K163" s="213"/>
      <c r="L163" s="218"/>
      <c r="M163" s="219"/>
      <c r="N163" s="220"/>
      <c r="O163" s="220"/>
      <c r="P163" s="221">
        <f>SUM(P164:P167)</f>
        <v>0</v>
      </c>
      <c r="Q163" s="220"/>
      <c r="R163" s="221">
        <f>SUM(R164:R167)</f>
        <v>0</v>
      </c>
      <c r="S163" s="220"/>
      <c r="T163" s="222">
        <f>SUM(T164:T167)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23" t="s">
        <v>81</v>
      </c>
      <c r="AT163" s="224" t="s">
        <v>72</v>
      </c>
      <c r="AU163" s="224" t="s">
        <v>81</v>
      </c>
      <c r="AY163" s="223" t="s">
        <v>165</v>
      </c>
      <c r="BK163" s="225">
        <f>SUM(BK164:BK167)</f>
        <v>0</v>
      </c>
    </row>
    <row r="164" s="2" customFormat="1" ht="16.5" customHeight="1">
      <c r="A164" s="39"/>
      <c r="B164" s="40"/>
      <c r="C164" s="228" t="s">
        <v>323</v>
      </c>
      <c r="D164" s="228" t="s">
        <v>167</v>
      </c>
      <c r="E164" s="229" t="s">
        <v>1247</v>
      </c>
      <c r="F164" s="230" t="s">
        <v>1248</v>
      </c>
      <c r="G164" s="231" t="s">
        <v>381</v>
      </c>
      <c r="H164" s="232">
        <v>5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38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269</v>
      </c>
      <c r="AT164" s="239" t="s">
        <v>167</v>
      </c>
      <c r="AU164" s="239" t="s">
        <v>83</v>
      </c>
      <c r="AY164" s="18" t="s">
        <v>165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81</v>
      </c>
      <c r="BK164" s="240">
        <f>ROUND(I164*H164,2)</f>
        <v>0</v>
      </c>
      <c r="BL164" s="18" t="s">
        <v>269</v>
      </c>
      <c r="BM164" s="239" t="s">
        <v>498</v>
      </c>
    </row>
    <row r="165" s="2" customFormat="1" ht="16.5" customHeight="1">
      <c r="A165" s="39"/>
      <c r="B165" s="40"/>
      <c r="C165" s="228" t="s">
        <v>329</v>
      </c>
      <c r="D165" s="228" t="s">
        <v>167</v>
      </c>
      <c r="E165" s="229" t="s">
        <v>1249</v>
      </c>
      <c r="F165" s="230" t="s">
        <v>1250</v>
      </c>
      <c r="G165" s="231" t="s">
        <v>381</v>
      </c>
      <c r="H165" s="232">
        <v>16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38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269</v>
      </c>
      <c r="AT165" s="239" t="s">
        <v>167</v>
      </c>
      <c r="AU165" s="239" t="s">
        <v>83</v>
      </c>
      <c r="AY165" s="18" t="s">
        <v>165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81</v>
      </c>
      <c r="BK165" s="240">
        <f>ROUND(I165*H165,2)</f>
        <v>0</v>
      </c>
      <c r="BL165" s="18" t="s">
        <v>269</v>
      </c>
      <c r="BM165" s="239" t="s">
        <v>517</v>
      </c>
    </row>
    <row r="166" s="2" customFormat="1" ht="16.5" customHeight="1">
      <c r="A166" s="39"/>
      <c r="B166" s="40"/>
      <c r="C166" s="228" t="s">
        <v>334</v>
      </c>
      <c r="D166" s="228" t="s">
        <v>167</v>
      </c>
      <c r="E166" s="229" t="s">
        <v>1251</v>
      </c>
      <c r="F166" s="230" t="s">
        <v>1252</v>
      </c>
      <c r="G166" s="231" t="s">
        <v>381</v>
      </c>
      <c r="H166" s="232">
        <v>15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38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269</v>
      </c>
      <c r="AT166" s="239" t="s">
        <v>167</v>
      </c>
      <c r="AU166" s="239" t="s">
        <v>83</v>
      </c>
      <c r="AY166" s="18" t="s">
        <v>165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81</v>
      </c>
      <c r="BK166" s="240">
        <f>ROUND(I166*H166,2)</f>
        <v>0</v>
      </c>
      <c r="BL166" s="18" t="s">
        <v>269</v>
      </c>
      <c r="BM166" s="239" t="s">
        <v>529</v>
      </c>
    </row>
    <row r="167" s="2" customFormat="1" ht="16.5" customHeight="1">
      <c r="A167" s="39"/>
      <c r="B167" s="40"/>
      <c r="C167" s="228" t="s">
        <v>337</v>
      </c>
      <c r="D167" s="228" t="s">
        <v>167</v>
      </c>
      <c r="E167" s="229" t="s">
        <v>1253</v>
      </c>
      <c r="F167" s="230" t="s">
        <v>1254</v>
      </c>
      <c r="G167" s="231" t="s">
        <v>381</v>
      </c>
      <c r="H167" s="232">
        <v>14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38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269</v>
      </c>
      <c r="AT167" s="239" t="s">
        <v>167</v>
      </c>
      <c r="AU167" s="239" t="s">
        <v>83</v>
      </c>
      <c r="AY167" s="18" t="s">
        <v>165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81</v>
      </c>
      <c r="BK167" s="240">
        <f>ROUND(I167*H167,2)</f>
        <v>0</v>
      </c>
      <c r="BL167" s="18" t="s">
        <v>269</v>
      </c>
      <c r="BM167" s="239" t="s">
        <v>541</v>
      </c>
    </row>
    <row r="168" s="12" customFormat="1" ht="22.8" customHeight="1">
      <c r="A168" s="12"/>
      <c r="B168" s="212"/>
      <c r="C168" s="213"/>
      <c r="D168" s="214" t="s">
        <v>72</v>
      </c>
      <c r="E168" s="226" t="s">
        <v>1255</v>
      </c>
      <c r="F168" s="226" t="s">
        <v>1256</v>
      </c>
      <c r="G168" s="213"/>
      <c r="H168" s="213"/>
      <c r="I168" s="216"/>
      <c r="J168" s="227">
        <f>BK168</f>
        <v>0</v>
      </c>
      <c r="K168" s="213"/>
      <c r="L168" s="218"/>
      <c r="M168" s="219"/>
      <c r="N168" s="220"/>
      <c r="O168" s="220"/>
      <c r="P168" s="221">
        <f>SUM(P169:P171)</f>
        <v>0</v>
      </c>
      <c r="Q168" s="220"/>
      <c r="R168" s="221">
        <f>SUM(R169:R171)</f>
        <v>0</v>
      </c>
      <c r="S168" s="220"/>
      <c r="T168" s="222">
        <f>SUM(T169:T171)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3" t="s">
        <v>81</v>
      </c>
      <c r="AT168" s="224" t="s">
        <v>72</v>
      </c>
      <c r="AU168" s="224" t="s">
        <v>81</v>
      </c>
      <c r="AY168" s="223" t="s">
        <v>165</v>
      </c>
      <c r="BK168" s="225">
        <f>SUM(BK169:BK171)</f>
        <v>0</v>
      </c>
    </row>
    <row r="169" s="2" customFormat="1" ht="16.5" customHeight="1">
      <c r="A169" s="39"/>
      <c r="B169" s="40"/>
      <c r="C169" s="228" t="s">
        <v>343</v>
      </c>
      <c r="D169" s="228" t="s">
        <v>167</v>
      </c>
      <c r="E169" s="229" t="s">
        <v>1257</v>
      </c>
      <c r="F169" s="230" t="s">
        <v>1258</v>
      </c>
      <c r="G169" s="231" t="s">
        <v>1145</v>
      </c>
      <c r="H169" s="232">
        <v>2</v>
      </c>
      <c r="I169" s="233"/>
      <c r="J169" s="234">
        <f>ROUND(I169*H169,2)</f>
        <v>0</v>
      </c>
      <c r="K169" s="230" t="s">
        <v>1</v>
      </c>
      <c r="L169" s="45"/>
      <c r="M169" s="235" t="s">
        <v>1</v>
      </c>
      <c r="N169" s="236" t="s">
        <v>38</v>
      </c>
      <c r="O169" s="92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269</v>
      </c>
      <c r="AT169" s="239" t="s">
        <v>167</v>
      </c>
      <c r="AU169" s="239" t="s">
        <v>83</v>
      </c>
      <c r="AY169" s="18" t="s">
        <v>165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81</v>
      </c>
      <c r="BK169" s="240">
        <f>ROUND(I169*H169,2)</f>
        <v>0</v>
      </c>
      <c r="BL169" s="18" t="s">
        <v>269</v>
      </c>
      <c r="BM169" s="239" t="s">
        <v>553</v>
      </c>
    </row>
    <row r="170" s="2" customFormat="1" ht="16.5" customHeight="1">
      <c r="A170" s="39"/>
      <c r="B170" s="40"/>
      <c r="C170" s="228" t="s">
        <v>348</v>
      </c>
      <c r="D170" s="228" t="s">
        <v>167</v>
      </c>
      <c r="E170" s="229" t="s">
        <v>1259</v>
      </c>
      <c r="F170" s="230" t="s">
        <v>1260</v>
      </c>
      <c r="G170" s="231" t="s">
        <v>1145</v>
      </c>
      <c r="H170" s="232">
        <v>1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38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269</v>
      </c>
      <c r="AT170" s="239" t="s">
        <v>167</v>
      </c>
      <c r="AU170" s="239" t="s">
        <v>83</v>
      </c>
      <c r="AY170" s="18" t="s">
        <v>165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81</v>
      </c>
      <c r="BK170" s="240">
        <f>ROUND(I170*H170,2)</f>
        <v>0</v>
      </c>
      <c r="BL170" s="18" t="s">
        <v>269</v>
      </c>
      <c r="BM170" s="239" t="s">
        <v>569</v>
      </c>
    </row>
    <row r="171" s="2" customFormat="1" ht="16.5" customHeight="1">
      <c r="A171" s="39"/>
      <c r="B171" s="40"/>
      <c r="C171" s="228" t="s">
        <v>356</v>
      </c>
      <c r="D171" s="228" t="s">
        <v>167</v>
      </c>
      <c r="E171" s="229" t="s">
        <v>1261</v>
      </c>
      <c r="F171" s="230" t="s">
        <v>1262</v>
      </c>
      <c r="G171" s="231" t="s">
        <v>1145</v>
      </c>
      <c r="H171" s="232">
        <v>2</v>
      </c>
      <c r="I171" s="233"/>
      <c r="J171" s="234">
        <f>ROUND(I171*H171,2)</f>
        <v>0</v>
      </c>
      <c r="K171" s="230" t="s">
        <v>1</v>
      </c>
      <c r="L171" s="45"/>
      <c r="M171" s="235" t="s">
        <v>1</v>
      </c>
      <c r="N171" s="236" t="s">
        <v>38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269</v>
      </c>
      <c r="AT171" s="239" t="s">
        <v>167</v>
      </c>
      <c r="AU171" s="239" t="s">
        <v>83</v>
      </c>
      <c r="AY171" s="18" t="s">
        <v>165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81</v>
      </c>
      <c r="BK171" s="240">
        <f>ROUND(I171*H171,2)</f>
        <v>0</v>
      </c>
      <c r="BL171" s="18" t="s">
        <v>269</v>
      </c>
      <c r="BM171" s="239" t="s">
        <v>583</v>
      </c>
    </row>
    <row r="172" s="12" customFormat="1" ht="22.8" customHeight="1">
      <c r="A172" s="12"/>
      <c r="B172" s="212"/>
      <c r="C172" s="213"/>
      <c r="D172" s="214" t="s">
        <v>72</v>
      </c>
      <c r="E172" s="226" t="s">
        <v>1263</v>
      </c>
      <c r="F172" s="226" t="s">
        <v>1264</v>
      </c>
      <c r="G172" s="213"/>
      <c r="H172" s="213"/>
      <c r="I172" s="216"/>
      <c r="J172" s="227">
        <f>BK172</f>
        <v>0</v>
      </c>
      <c r="K172" s="213"/>
      <c r="L172" s="218"/>
      <c r="M172" s="219"/>
      <c r="N172" s="220"/>
      <c r="O172" s="220"/>
      <c r="P172" s="221">
        <f>SUM(P173:P174)</f>
        <v>0</v>
      </c>
      <c r="Q172" s="220"/>
      <c r="R172" s="221">
        <f>SUM(R173:R174)</f>
        <v>0</v>
      </c>
      <c r="S172" s="220"/>
      <c r="T172" s="222">
        <f>SUM(T173:T174)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23" t="s">
        <v>81</v>
      </c>
      <c r="AT172" s="224" t="s">
        <v>72</v>
      </c>
      <c r="AU172" s="224" t="s">
        <v>81</v>
      </c>
      <c r="AY172" s="223" t="s">
        <v>165</v>
      </c>
      <c r="BK172" s="225">
        <f>SUM(BK173:BK174)</f>
        <v>0</v>
      </c>
    </row>
    <row r="173" s="2" customFormat="1" ht="16.5" customHeight="1">
      <c r="A173" s="39"/>
      <c r="B173" s="40"/>
      <c r="C173" s="228" t="s">
        <v>365</v>
      </c>
      <c r="D173" s="228" t="s">
        <v>167</v>
      </c>
      <c r="E173" s="229" t="s">
        <v>1265</v>
      </c>
      <c r="F173" s="230" t="s">
        <v>1266</v>
      </c>
      <c r="G173" s="231" t="s">
        <v>1145</v>
      </c>
      <c r="H173" s="232">
        <v>2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38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269</v>
      </c>
      <c r="AT173" s="239" t="s">
        <v>167</v>
      </c>
      <c r="AU173" s="239" t="s">
        <v>83</v>
      </c>
      <c r="AY173" s="18" t="s">
        <v>165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81</v>
      </c>
      <c r="BK173" s="240">
        <f>ROUND(I173*H173,2)</f>
        <v>0</v>
      </c>
      <c r="BL173" s="18" t="s">
        <v>269</v>
      </c>
      <c r="BM173" s="239" t="s">
        <v>596</v>
      </c>
    </row>
    <row r="174" s="2" customFormat="1" ht="16.5" customHeight="1">
      <c r="A174" s="39"/>
      <c r="B174" s="40"/>
      <c r="C174" s="228" t="s">
        <v>373</v>
      </c>
      <c r="D174" s="228" t="s">
        <v>167</v>
      </c>
      <c r="E174" s="229" t="s">
        <v>1267</v>
      </c>
      <c r="F174" s="230" t="s">
        <v>1268</v>
      </c>
      <c r="G174" s="231" t="s">
        <v>1145</v>
      </c>
      <c r="H174" s="232">
        <v>1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38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269</v>
      </c>
      <c r="AT174" s="239" t="s">
        <v>167</v>
      </c>
      <c r="AU174" s="239" t="s">
        <v>83</v>
      </c>
      <c r="AY174" s="18" t="s">
        <v>165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81</v>
      </c>
      <c r="BK174" s="240">
        <f>ROUND(I174*H174,2)</f>
        <v>0</v>
      </c>
      <c r="BL174" s="18" t="s">
        <v>269</v>
      </c>
      <c r="BM174" s="239" t="s">
        <v>612</v>
      </c>
    </row>
    <row r="175" s="12" customFormat="1" ht="22.8" customHeight="1">
      <c r="A175" s="12"/>
      <c r="B175" s="212"/>
      <c r="C175" s="213"/>
      <c r="D175" s="214" t="s">
        <v>72</v>
      </c>
      <c r="E175" s="226" t="s">
        <v>1269</v>
      </c>
      <c r="F175" s="226" t="s">
        <v>1270</v>
      </c>
      <c r="G175" s="213"/>
      <c r="H175" s="213"/>
      <c r="I175" s="216"/>
      <c r="J175" s="227">
        <f>BK175</f>
        <v>0</v>
      </c>
      <c r="K175" s="213"/>
      <c r="L175" s="218"/>
      <c r="M175" s="219"/>
      <c r="N175" s="220"/>
      <c r="O175" s="220"/>
      <c r="P175" s="221">
        <f>SUM(P176:P181)</f>
        <v>0</v>
      </c>
      <c r="Q175" s="220"/>
      <c r="R175" s="221">
        <f>SUM(R176:R181)</f>
        <v>0</v>
      </c>
      <c r="S175" s="220"/>
      <c r="T175" s="222">
        <f>SUM(T176:T181)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23" t="s">
        <v>81</v>
      </c>
      <c r="AT175" s="224" t="s">
        <v>72</v>
      </c>
      <c r="AU175" s="224" t="s">
        <v>81</v>
      </c>
      <c r="AY175" s="223" t="s">
        <v>165</v>
      </c>
      <c r="BK175" s="225">
        <f>SUM(BK176:BK181)</f>
        <v>0</v>
      </c>
    </row>
    <row r="176" s="2" customFormat="1" ht="16.5" customHeight="1">
      <c r="A176" s="39"/>
      <c r="B176" s="40"/>
      <c r="C176" s="228" t="s">
        <v>378</v>
      </c>
      <c r="D176" s="228" t="s">
        <v>167</v>
      </c>
      <c r="E176" s="229" t="s">
        <v>1271</v>
      </c>
      <c r="F176" s="230" t="s">
        <v>1272</v>
      </c>
      <c r="G176" s="231" t="s">
        <v>1145</v>
      </c>
      <c r="H176" s="232">
        <v>1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38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269</v>
      </c>
      <c r="AT176" s="239" t="s">
        <v>167</v>
      </c>
      <c r="AU176" s="239" t="s">
        <v>83</v>
      </c>
      <c r="AY176" s="18" t="s">
        <v>165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81</v>
      </c>
      <c r="BK176" s="240">
        <f>ROUND(I176*H176,2)</f>
        <v>0</v>
      </c>
      <c r="BL176" s="18" t="s">
        <v>269</v>
      </c>
      <c r="BM176" s="239" t="s">
        <v>623</v>
      </c>
    </row>
    <row r="177" s="2" customFormat="1" ht="16.5" customHeight="1">
      <c r="A177" s="39"/>
      <c r="B177" s="40"/>
      <c r="C177" s="228" t="s">
        <v>385</v>
      </c>
      <c r="D177" s="228" t="s">
        <v>167</v>
      </c>
      <c r="E177" s="229" t="s">
        <v>1273</v>
      </c>
      <c r="F177" s="230" t="s">
        <v>1274</v>
      </c>
      <c r="G177" s="231" t="s">
        <v>482</v>
      </c>
      <c r="H177" s="232">
        <v>1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38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269</v>
      </c>
      <c r="AT177" s="239" t="s">
        <v>167</v>
      </c>
      <c r="AU177" s="239" t="s">
        <v>83</v>
      </c>
      <c r="AY177" s="18" t="s">
        <v>165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81</v>
      </c>
      <c r="BK177" s="240">
        <f>ROUND(I177*H177,2)</f>
        <v>0</v>
      </c>
      <c r="BL177" s="18" t="s">
        <v>269</v>
      </c>
      <c r="BM177" s="239" t="s">
        <v>635</v>
      </c>
    </row>
    <row r="178" s="2" customFormat="1" ht="16.5" customHeight="1">
      <c r="A178" s="39"/>
      <c r="B178" s="40"/>
      <c r="C178" s="228" t="s">
        <v>393</v>
      </c>
      <c r="D178" s="228" t="s">
        <v>167</v>
      </c>
      <c r="E178" s="229" t="s">
        <v>1275</v>
      </c>
      <c r="F178" s="230" t="s">
        <v>1276</v>
      </c>
      <c r="G178" s="231" t="s">
        <v>381</v>
      </c>
      <c r="H178" s="232">
        <v>50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38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269</v>
      </c>
      <c r="AT178" s="239" t="s">
        <v>167</v>
      </c>
      <c r="AU178" s="239" t="s">
        <v>83</v>
      </c>
      <c r="AY178" s="18" t="s">
        <v>165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81</v>
      </c>
      <c r="BK178" s="240">
        <f>ROUND(I178*H178,2)</f>
        <v>0</v>
      </c>
      <c r="BL178" s="18" t="s">
        <v>269</v>
      </c>
      <c r="BM178" s="239" t="s">
        <v>645</v>
      </c>
    </row>
    <row r="179" s="2" customFormat="1" ht="16.5" customHeight="1">
      <c r="A179" s="39"/>
      <c r="B179" s="40"/>
      <c r="C179" s="228" t="s">
        <v>397</v>
      </c>
      <c r="D179" s="228" t="s">
        <v>167</v>
      </c>
      <c r="E179" s="229" t="s">
        <v>1277</v>
      </c>
      <c r="F179" s="230" t="s">
        <v>1278</v>
      </c>
      <c r="G179" s="231" t="s">
        <v>1145</v>
      </c>
      <c r="H179" s="232">
        <v>2</v>
      </c>
      <c r="I179" s="233"/>
      <c r="J179" s="234">
        <f>ROUND(I179*H179,2)</f>
        <v>0</v>
      </c>
      <c r="K179" s="230" t="s">
        <v>1</v>
      </c>
      <c r="L179" s="45"/>
      <c r="M179" s="235" t="s">
        <v>1</v>
      </c>
      <c r="N179" s="236" t="s">
        <v>38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269</v>
      </c>
      <c r="AT179" s="239" t="s">
        <v>167</v>
      </c>
      <c r="AU179" s="239" t="s">
        <v>83</v>
      </c>
      <c r="AY179" s="18" t="s">
        <v>165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81</v>
      </c>
      <c r="BK179" s="240">
        <f>ROUND(I179*H179,2)</f>
        <v>0</v>
      </c>
      <c r="BL179" s="18" t="s">
        <v>269</v>
      </c>
      <c r="BM179" s="239" t="s">
        <v>657</v>
      </c>
    </row>
    <row r="180" s="2" customFormat="1" ht="16.5" customHeight="1">
      <c r="A180" s="39"/>
      <c r="B180" s="40"/>
      <c r="C180" s="228" t="s">
        <v>403</v>
      </c>
      <c r="D180" s="228" t="s">
        <v>167</v>
      </c>
      <c r="E180" s="229" t="s">
        <v>1279</v>
      </c>
      <c r="F180" s="230" t="s">
        <v>1280</v>
      </c>
      <c r="G180" s="231" t="s">
        <v>1145</v>
      </c>
      <c r="H180" s="232">
        <v>1</v>
      </c>
      <c r="I180" s="233"/>
      <c r="J180" s="234">
        <f>ROUND(I180*H180,2)</f>
        <v>0</v>
      </c>
      <c r="K180" s="230" t="s">
        <v>1</v>
      </c>
      <c r="L180" s="45"/>
      <c r="M180" s="235" t="s">
        <v>1</v>
      </c>
      <c r="N180" s="236" t="s">
        <v>38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269</v>
      </c>
      <c r="AT180" s="239" t="s">
        <v>167</v>
      </c>
      <c r="AU180" s="239" t="s">
        <v>83</v>
      </c>
      <c r="AY180" s="18" t="s">
        <v>165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81</v>
      </c>
      <c r="BK180" s="240">
        <f>ROUND(I180*H180,2)</f>
        <v>0</v>
      </c>
      <c r="BL180" s="18" t="s">
        <v>269</v>
      </c>
      <c r="BM180" s="239" t="s">
        <v>668</v>
      </c>
    </row>
    <row r="181" s="2" customFormat="1" ht="16.5" customHeight="1">
      <c r="A181" s="39"/>
      <c r="B181" s="40"/>
      <c r="C181" s="228" t="s">
        <v>409</v>
      </c>
      <c r="D181" s="228" t="s">
        <v>167</v>
      </c>
      <c r="E181" s="229" t="s">
        <v>1281</v>
      </c>
      <c r="F181" s="230" t="s">
        <v>1282</v>
      </c>
      <c r="G181" s="231" t="s">
        <v>482</v>
      </c>
      <c r="H181" s="232">
        <v>1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38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269</v>
      </c>
      <c r="AT181" s="239" t="s">
        <v>167</v>
      </c>
      <c r="AU181" s="239" t="s">
        <v>83</v>
      </c>
      <c r="AY181" s="18" t="s">
        <v>165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81</v>
      </c>
      <c r="BK181" s="240">
        <f>ROUND(I181*H181,2)</f>
        <v>0</v>
      </c>
      <c r="BL181" s="18" t="s">
        <v>269</v>
      </c>
      <c r="BM181" s="239" t="s">
        <v>685</v>
      </c>
    </row>
    <row r="182" s="12" customFormat="1" ht="25.92" customHeight="1">
      <c r="A182" s="12"/>
      <c r="B182" s="212"/>
      <c r="C182" s="213"/>
      <c r="D182" s="214" t="s">
        <v>72</v>
      </c>
      <c r="E182" s="215" t="s">
        <v>184</v>
      </c>
      <c r="F182" s="215" t="s">
        <v>1283</v>
      </c>
      <c r="G182" s="213"/>
      <c r="H182" s="213"/>
      <c r="I182" s="216"/>
      <c r="J182" s="217">
        <f>BK182</f>
        <v>0</v>
      </c>
      <c r="K182" s="213"/>
      <c r="L182" s="218"/>
      <c r="M182" s="219"/>
      <c r="N182" s="220"/>
      <c r="O182" s="220"/>
      <c r="P182" s="221">
        <f>SUM(P183:P207)</f>
        <v>0</v>
      </c>
      <c r="Q182" s="220"/>
      <c r="R182" s="221">
        <f>SUM(R183:R207)</f>
        <v>0</v>
      </c>
      <c r="S182" s="220"/>
      <c r="T182" s="222">
        <f>SUM(T183:T207)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23" t="s">
        <v>81</v>
      </c>
      <c r="AT182" s="224" t="s">
        <v>72</v>
      </c>
      <c r="AU182" s="224" t="s">
        <v>73</v>
      </c>
      <c r="AY182" s="223" t="s">
        <v>165</v>
      </c>
      <c r="BK182" s="225">
        <f>SUM(BK183:BK207)</f>
        <v>0</v>
      </c>
    </row>
    <row r="183" s="2" customFormat="1" ht="16.5" customHeight="1">
      <c r="A183" s="39"/>
      <c r="B183" s="40"/>
      <c r="C183" s="228" t="s">
        <v>426</v>
      </c>
      <c r="D183" s="228" t="s">
        <v>167</v>
      </c>
      <c r="E183" s="229" t="s">
        <v>1284</v>
      </c>
      <c r="F183" s="230" t="s">
        <v>1285</v>
      </c>
      <c r="G183" s="231" t="s">
        <v>1145</v>
      </c>
      <c r="H183" s="232">
        <v>1</v>
      </c>
      <c r="I183" s="233"/>
      <c r="J183" s="234">
        <f>ROUND(I183*H183,2)</f>
        <v>0</v>
      </c>
      <c r="K183" s="230" t="s">
        <v>1</v>
      </c>
      <c r="L183" s="45"/>
      <c r="M183" s="235" t="s">
        <v>1</v>
      </c>
      <c r="N183" s="236" t="s">
        <v>38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269</v>
      </c>
      <c r="AT183" s="239" t="s">
        <v>167</v>
      </c>
      <c r="AU183" s="239" t="s">
        <v>81</v>
      </c>
      <c r="AY183" s="18" t="s">
        <v>165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81</v>
      </c>
      <c r="BK183" s="240">
        <f>ROUND(I183*H183,2)</f>
        <v>0</v>
      </c>
      <c r="BL183" s="18" t="s">
        <v>269</v>
      </c>
      <c r="BM183" s="239" t="s">
        <v>693</v>
      </c>
    </row>
    <row r="184" s="2" customFormat="1" ht="16.5" customHeight="1">
      <c r="A184" s="39"/>
      <c r="B184" s="40"/>
      <c r="C184" s="228" t="s">
        <v>432</v>
      </c>
      <c r="D184" s="228" t="s">
        <v>167</v>
      </c>
      <c r="E184" s="229" t="s">
        <v>1286</v>
      </c>
      <c r="F184" s="230" t="s">
        <v>1287</v>
      </c>
      <c r="G184" s="231" t="s">
        <v>1145</v>
      </c>
      <c r="H184" s="232">
        <v>1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38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269</v>
      </c>
      <c r="AT184" s="239" t="s">
        <v>167</v>
      </c>
      <c r="AU184" s="239" t="s">
        <v>81</v>
      </c>
      <c r="AY184" s="18" t="s">
        <v>165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81</v>
      </c>
      <c r="BK184" s="240">
        <f>ROUND(I184*H184,2)</f>
        <v>0</v>
      </c>
      <c r="BL184" s="18" t="s">
        <v>269</v>
      </c>
      <c r="BM184" s="239" t="s">
        <v>703</v>
      </c>
    </row>
    <row r="185" s="2" customFormat="1" ht="16.5" customHeight="1">
      <c r="A185" s="39"/>
      <c r="B185" s="40"/>
      <c r="C185" s="228" t="s">
        <v>437</v>
      </c>
      <c r="D185" s="228" t="s">
        <v>167</v>
      </c>
      <c r="E185" s="229" t="s">
        <v>1288</v>
      </c>
      <c r="F185" s="230" t="s">
        <v>1289</v>
      </c>
      <c r="G185" s="231" t="s">
        <v>1145</v>
      </c>
      <c r="H185" s="232">
        <v>1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38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269</v>
      </c>
      <c r="AT185" s="239" t="s">
        <v>167</v>
      </c>
      <c r="AU185" s="239" t="s">
        <v>81</v>
      </c>
      <c r="AY185" s="18" t="s">
        <v>165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81</v>
      </c>
      <c r="BK185" s="240">
        <f>ROUND(I185*H185,2)</f>
        <v>0</v>
      </c>
      <c r="BL185" s="18" t="s">
        <v>269</v>
      </c>
      <c r="BM185" s="239" t="s">
        <v>714</v>
      </c>
    </row>
    <row r="186" s="2" customFormat="1">
      <c r="A186" s="39"/>
      <c r="B186" s="40"/>
      <c r="C186" s="228" t="s">
        <v>460</v>
      </c>
      <c r="D186" s="228" t="s">
        <v>167</v>
      </c>
      <c r="E186" s="229" t="s">
        <v>1290</v>
      </c>
      <c r="F186" s="230" t="s">
        <v>1291</v>
      </c>
      <c r="G186" s="231" t="s">
        <v>1145</v>
      </c>
      <c r="H186" s="232">
        <v>4</v>
      </c>
      <c r="I186" s="233"/>
      <c r="J186" s="234">
        <f>ROUND(I186*H186,2)</f>
        <v>0</v>
      </c>
      <c r="K186" s="230" t="s">
        <v>1</v>
      </c>
      <c r="L186" s="45"/>
      <c r="M186" s="235" t="s">
        <v>1</v>
      </c>
      <c r="N186" s="236" t="s">
        <v>38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269</v>
      </c>
      <c r="AT186" s="239" t="s">
        <v>167</v>
      </c>
      <c r="AU186" s="239" t="s">
        <v>81</v>
      </c>
      <c r="AY186" s="18" t="s">
        <v>165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81</v>
      </c>
      <c r="BK186" s="240">
        <f>ROUND(I186*H186,2)</f>
        <v>0</v>
      </c>
      <c r="BL186" s="18" t="s">
        <v>269</v>
      </c>
      <c r="BM186" s="239" t="s">
        <v>723</v>
      </c>
    </row>
    <row r="187" s="2" customFormat="1" ht="16.5" customHeight="1">
      <c r="A187" s="39"/>
      <c r="B187" s="40"/>
      <c r="C187" s="228" t="s">
        <v>468</v>
      </c>
      <c r="D187" s="228" t="s">
        <v>167</v>
      </c>
      <c r="E187" s="229" t="s">
        <v>1292</v>
      </c>
      <c r="F187" s="230" t="s">
        <v>1287</v>
      </c>
      <c r="G187" s="231" t="s">
        <v>1145</v>
      </c>
      <c r="H187" s="232">
        <v>5</v>
      </c>
      <c r="I187" s="233"/>
      <c r="J187" s="234">
        <f>ROUND(I187*H187,2)</f>
        <v>0</v>
      </c>
      <c r="K187" s="230" t="s">
        <v>1</v>
      </c>
      <c r="L187" s="45"/>
      <c r="M187" s="235" t="s">
        <v>1</v>
      </c>
      <c r="N187" s="236" t="s">
        <v>38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269</v>
      </c>
      <c r="AT187" s="239" t="s">
        <v>167</v>
      </c>
      <c r="AU187" s="239" t="s">
        <v>81</v>
      </c>
      <c r="AY187" s="18" t="s">
        <v>165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81</v>
      </c>
      <c r="BK187" s="240">
        <f>ROUND(I187*H187,2)</f>
        <v>0</v>
      </c>
      <c r="BL187" s="18" t="s">
        <v>269</v>
      </c>
      <c r="BM187" s="239" t="s">
        <v>738</v>
      </c>
    </row>
    <row r="188" s="2" customFormat="1" ht="16.5" customHeight="1">
      <c r="A188" s="39"/>
      <c r="B188" s="40"/>
      <c r="C188" s="228" t="s">
        <v>474</v>
      </c>
      <c r="D188" s="228" t="s">
        <v>167</v>
      </c>
      <c r="E188" s="229" t="s">
        <v>1293</v>
      </c>
      <c r="F188" s="230" t="s">
        <v>1294</v>
      </c>
      <c r="G188" s="231" t="s">
        <v>1145</v>
      </c>
      <c r="H188" s="232">
        <v>4</v>
      </c>
      <c r="I188" s="233"/>
      <c r="J188" s="234">
        <f>ROUND(I188*H188,2)</f>
        <v>0</v>
      </c>
      <c r="K188" s="230" t="s">
        <v>1</v>
      </c>
      <c r="L188" s="45"/>
      <c r="M188" s="235" t="s">
        <v>1</v>
      </c>
      <c r="N188" s="236" t="s">
        <v>38</v>
      </c>
      <c r="O188" s="92"/>
      <c r="P188" s="237">
        <f>O188*H188</f>
        <v>0</v>
      </c>
      <c r="Q188" s="237">
        <v>0</v>
      </c>
      <c r="R188" s="237">
        <f>Q188*H188</f>
        <v>0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269</v>
      </c>
      <c r="AT188" s="239" t="s">
        <v>167</v>
      </c>
      <c r="AU188" s="239" t="s">
        <v>81</v>
      </c>
      <c r="AY188" s="18" t="s">
        <v>165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81</v>
      </c>
      <c r="BK188" s="240">
        <f>ROUND(I188*H188,2)</f>
        <v>0</v>
      </c>
      <c r="BL188" s="18" t="s">
        <v>269</v>
      </c>
      <c r="BM188" s="239" t="s">
        <v>750</v>
      </c>
    </row>
    <row r="189" s="2" customFormat="1">
      <c r="A189" s="39"/>
      <c r="B189" s="40"/>
      <c r="C189" s="228" t="s">
        <v>479</v>
      </c>
      <c r="D189" s="228" t="s">
        <v>167</v>
      </c>
      <c r="E189" s="229" t="s">
        <v>1295</v>
      </c>
      <c r="F189" s="230" t="s">
        <v>1296</v>
      </c>
      <c r="G189" s="231" t="s">
        <v>1145</v>
      </c>
      <c r="H189" s="232">
        <v>5</v>
      </c>
      <c r="I189" s="233"/>
      <c r="J189" s="234">
        <f>ROUND(I189*H189,2)</f>
        <v>0</v>
      </c>
      <c r="K189" s="230" t="s">
        <v>1</v>
      </c>
      <c r="L189" s="45"/>
      <c r="M189" s="235" t="s">
        <v>1</v>
      </c>
      <c r="N189" s="236" t="s">
        <v>38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269</v>
      </c>
      <c r="AT189" s="239" t="s">
        <v>167</v>
      </c>
      <c r="AU189" s="239" t="s">
        <v>81</v>
      </c>
      <c r="AY189" s="18" t="s">
        <v>165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81</v>
      </c>
      <c r="BK189" s="240">
        <f>ROUND(I189*H189,2)</f>
        <v>0</v>
      </c>
      <c r="BL189" s="18" t="s">
        <v>269</v>
      </c>
      <c r="BM189" s="239" t="s">
        <v>761</v>
      </c>
    </row>
    <row r="190" s="2" customFormat="1" ht="16.5" customHeight="1">
      <c r="A190" s="39"/>
      <c r="B190" s="40"/>
      <c r="C190" s="228" t="s">
        <v>484</v>
      </c>
      <c r="D190" s="228" t="s">
        <v>167</v>
      </c>
      <c r="E190" s="229" t="s">
        <v>1297</v>
      </c>
      <c r="F190" s="230" t="s">
        <v>1298</v>
      </c>
      <c r="G190" s="231" t="s">
        <v>1</v>
      </c>
      <c r="H190" s="232">
        <v>5</v>
      </c>
      <c r="I190" s="233"/>
      <c r="J190" s="234">
        <f>ROUND(I190*H190,2)</f>
        <v>0</v>
      </c>
      <c r="K190" s="230" t="s">
        <v>1</v>
      </c>
      <c r="L190" s="45"/>
      <c r="M190" s="235" t="s">
        <v>1</v>
      </c>
      <c r="N190" s="236" t="s">
        <v>38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269</v>
      </c>
      <c r="AT190" s="239" t="s">
        <v>167</v>
      </c>
      <c r="AU190" s="239" t="s">
        <v>81</v>
      </c>
      <c r="AY190" s="18" t="s">
        <v>165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81</v>
      </c>
      <c r="BK190" s="240">
        <f>ROUND(I190*H190,2)</f>
        <v>0</v>
      </c>
      <c r="BL190" s="18" t="s">
        <v>269</v>
      </c>
      <c r="BM190" s="239" t="s">
        <v>770</v>
      </c>
    </row>
    <row r="191" s="2" customFormat="1" ht="16.5" customHeight="1">
      <c r="A191" s="39"/>
      <c r="B191" s="40"/>
      <c r="C191" s="228" t="s">
        <v>488</v>
      </c>
      <c r="D191" s="228" t="s">
        <v>167</v>
      </c>
      <c r="E191" s="229" t="s">
        <v>1299</v>
      </c>
      <c r="F191" s="230" t="s">
        <v>1300</v>
      </c>
      <c r="G191" s="231" t="s">
        <v>1145</v>
      </c>
      <c r="H191" s="232">
        <v>5</v>
      </c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38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269</v>
      </c>
      <c r="AT191" s="239" t="s">
        <v>167</v>
      </c>
      <c r="AU191" s="239" t="s">
        <v>81</v>
      </c>
      <c r="AY191" s="18" t="s">
        <v>165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81</v>
      </c>
      <c r="BK191" s="240">
        <f>ROUND(I191*H191,2)</f>
        <v>0</v>
      </c>
      <c r="BL191" s="18" t="s">
        <v>269</v>
      </c>
      <c r="BM191" s="239" t="s">
        <v>779</v>
      </c>
    </row>
    <row r="192" s="2" customFormat="1" ht="16.5" customHeight="1">
      <c r="A192" s="39"/>
      <c r="B192" s="40"/>
      <c r="C192" s="228" t="s">
        <v>494</v>
      </c>
      <c r="D192" s="228" t="s">
        <v>167</v>
      </c>
      <c r="E192" s="229" t="s">
        <v>1301</v>
      </c>
      <c r="F192" s="230" t="s">
        <v>1302</v>
      </c>
      <c r="G192" s="231" t="s">
        <v>1145</v>
      </c>
      <c r="H192" s="232">
        <v>1</v>
      </c>
      <c r="I192" s="233"/>
      <c r="J192" s="234">
        <f>ROUND(I192*H192,2)</f>
        <v>0</v>
      </c>
      <c r="K192" s="230" t="s">
        <v>1</v>
      </c>
      <c r="L192" s="45"/>
      <c r="M192" s="235" t="s">
        <v>1</v>
      </c>
      <c r="N192" s="236" t="s">
        <v>38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269</v>
      </c>
      <c r="AT192" s="239" t="s">
        <v>167</v>
      </c>
      <c r="AU192" s="239" t="s">
        <v>81</v>
      </c>
      <c r="AY192" s="18" t="s">
        <v>165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81</v>
      </c>
      <c r="BK192" s="240">
        <f>ROUND(I192*H192,2)</f>
        <v>0</v>
      </c>
      <c r="BL192" s="18" t="s">
        <v>269</v>
      </c>
      <c r="BM192" s="239" t="s">
        <v>792</v>
      </c>
    </row>
    <row r="193" s="2" customFormat="1">
      <c r="A193" s="39"/>
      <c r="B193" s="40"/>
      <c r="C193" s="228" t="s">
        <v>498</v>
      </c>
      <c r="D193" s="228" t="s">
        <v>167</v>
      </c>
      <c r="E193" s="229" t="s">
        <v>1303</v>
      </c>
      <c r="F193" s="230" t="s">
        <v>1304</v>
      </c>
      <c r="G193" s="231" t="s">
        <v>1145</v>
      </c>
      <c r="H193" s="232">
        <v>1</v>
      </c>
      <c r="I193" s="233"/>
      <c r="J193" s="234">
        <f>ROUND(I193*H193,2)</f>
        <v>0</v>
      </c>
      <c r="K193" s="230" t="s">
        <v>1</v>
      </c>
      <c r="L193" s="45"/>
      <c r="M193" s="235" t="s">
        <v>1</v>
      </c>
      <c r="N193" s="236" t="s">
        <v>38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269</v>
      </c>
      <c r="AT193" s="239" t="s">
        <v>167</v>
      </c>
      <c r="AU193" s="239" t="s">
        <v>81</v>
      </c>
      <c r="AY193" s="18" t="s">
        <v>165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81</v>
      </c>
      <c r="BK193" s="240">
        <f>ROUND(I193*H193,2)</f>
        <v>0</v>
      </c>
      <c r="BL193" s="18" t="s">
        <v>269</v>
      </c>
      <c r="BM193" s="239" t="s">
        <v>807</v>
      </c>
    </row>
    <row r="194" s="2" customFormat="1" ht="16.5" customHeight="1">
      <c r="A194" s="39"/>
      <c r="B194" s="40"/>
      <c r="C194" s="228" t="s">
        <v>504</v>
      </c>
      <c r="D194" s="228" t="s">
        <v>167</v>
      </c>
      <c r="E194" s="229" t="s">
        <v>1305</v>
      </c>
      <c r="F194" s="230" t="s">
        <v>1306</v>
      </c>
      <c r="G194" s="231" t="s">
        <v>1145</v>
      </c>
      <c r="H194" s="232">
        <v>1</v>
      </c>
      <c r="I194" s="233"/>
      <c r="J194" s="234">
        <f>ROUND(I194*H194,2)</f>
        <v>0</v>
      </c>
      <c r="K194" s="230" t="s">
        <v>1</v>
      </c>
      <c r="L194" s="45"/>
      <c r="M194" s="235" t="s">
        <v>1</v>
      </c>
      <c r="N194" s="236" t="s">
        <v>38</v>
      </c>
      <c r="O194" s="92"/>
      <c r="P194" s="237">
        <f>O194*H194</f>
        <v>0</v>
      </c>
      <c r="Q194" s="237">
        <v>0</v>
      </c>
      <c r="R194" s="237">
        <f>Q194*H194</f>
        <v>0</v>
      </c>
      <c r="S194" s="237">
        <v>0</v>
      </c>
      <c r="T194" s="238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269</v>
      </c>
      <c r="AT194" s="239" t="s">
        <v>167</v>
      </c>
      <c r="AU194" s="239" t="s">
        <v>81</v>
      </c>
      <c r="AY194" s="18" t="s">
        <v>165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81</v>
      </c>
      <c r="BK194" s="240">
        <f>ROUND(I194*H194,2)</f>
        <v>0</v>
      </c>
      <c r="BL194" s="18" t="s">
        <v>269</v>
      </c>
      <c r="BM194" s="239" t="s">
        <v>824</v>
      </c>
    </row>
    <row r="195" s="2" customFormat="1" ht="16.5" customHeight="1">
      <c r="A195" s="39"/>
      <c r="B195" s="40"/>
      <c r="C195" s="228" t="s">
        <v>517</v>
      </c>
      <c r="D195" s="228" t="s">
        <v>167</v>
      </c>
      <c r="E195" s="229" t="s">
        <v>1307</v>
      </c>
      <c r="F195" s="230" t="s">
        <v>1308</v>
      </c>
      <c r="G195" s="231" t="s">
        <v>1145</v>
      </c>
      <c r="H195" s="232">
        <v>1</v>
      </c>
      <c r="I195" s="233"/>
      <c r="J195" s="234">
        <f>ROUND(I195*H195,2)</f>
        <v>0</v>
      </c>
      <c r="K195" s="230" t="s">
        <v>1</v>
      </c>
      <c r="L195" s="45"/>
      <c r="M195" s="235" t="s">
        <v>1</v>
      </c>
      <c r="N195" s="236" t="s">
        <v>38</v>
      </c>
      <c r="O195" s="92"/>
      <c r="P195" s="237">
        <f>O195*H195</f>
        <v>0</v>
      </c>
      <c r="Q195" s="237">
        <v>0</v>
      </c>
      <c r="R195" s="237">
        <f>Q195*H195</f>
        <v>0</v>
      </c>
      <c r="S195" s="237">
        <v>0</v>
      </c>
      <c r="T195" s="238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9" t="s">
        <v>269</v>
      </c>
      <c r="AT195" s="239" t="s">
        <v>167</v>
      </c>
      <c r="AU195" s="239" t="s">
        <v>81</v>
      </c>
      <c r="AY195" s="18" t="s">
        <v>165</v>
      </c>
      <c r="BE195" s="240">
        <f>IF(N195="základní",J195,0)</f>
        <v>0</v>
      </c>
      <c r="BF195" s="240">
        <f>IF(N195="snížená",J195,0)</f>
        <v>0</v>
      </c>
      <c r="BG195" s="240">
        <f>IF(N195="zákl. přenesená",J195,0)</f>
        <v>0</v>
      </c>
      <c r="BH195" s="240">
        <f>IF(N195="sníž. přenesená",J195,0)</f>
        <v>0</v>
      </c>
      <c r="BI195" s="240">
        <f>IF(N195="nulová",J195,0)</f>
        <v>0</v>
      </c>
      <c r="BJ195" s="18" t="s">
        <v>81</v>
      </c>
      <c r="BK195" s="240">
        <f>ROUND(I195*H195,2)</f>
        <v>0</v>
      </c>
      <c r="BL195" s="18" t="s">
        <v>269</v>
      </c>
      <c r="BM195" s="239" t="s">
        <v>837</v>
      </c>
    </row>
    <row r="196" s="2" customFormat="1">
      <c r="A196" s="39"/>
      <c r="B196" s="40"/>
      <c r="C196" s="228" t="s">
        <v>523</v>
      </c>
      <c r="D196" s="228" t="s">
        <v>167</v>
      </c>
      <c r="E196" s="229" t="s">
        <v>1309</v>
      </c>
      <c r="F196" s="230" t="s">
        <v>1310</v>
      </c>
      <c r="G196" s="231" t="s">
        <v>1145</v>
      </c>
      <c r="H196" s="232">
        <v>1</v>
      </c>
      <c r="I196" s="233"/>
      <c r="J196" s="234">
        <f>ROUND(I196*H196,2)</f>
        <v>0</v>
      </c>
      <c r="K196" s="230" t="s">
        <v>1</v>
      </c>
      <c r="L196" s="45"/>
      <c r="M196" s="235" t="s">
        <v>1</v>
      </c>
      <c r="N196" s="236" t="s">
        <v>38</v>
      </c>
      <c r="O196" s="92"/>
      <c r="P196" s="237">
        <f>O196*H196</f>
        <v>0</v>
      </c>
      <c r="Q196" s="237">
        <v>0</v>
      </c>
      <c r="R196" s="237">
        <f>Q196*H196</f>
        <v>0</v>
      </c>
      <c r="S196" s="237">
        <v>0</v>
      </c>
      <c r="T196" s="238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9" t="s">
        <v>269</v>
      </c>
      <c r="AT196" s="239" t="s">
        <v>167</v>
      </c>
      <c r="AU196" s="239" t="s">
        <v>81</v>
      </c>
      <c r="AY196" s="18" t="s">
        <v>165</v>
      </c>
      <c r="BE196" s="240">
        <f>IF(N196="základní",J196,0)</f>
        <v>0</v>
      </c>
      <c r="BF196" s="240">
        <f>IF(N196="snížená",J196,0)</f>
        <v>0</v>
      </c>
      <c r="BG196" s="240">
        <f>IF(N196="zákl. přenesená",J196,0)</f>
        <v>0</v>
      </c>
      <c r="BH196" s="240">
        <f>IF(N196="sníž. přenesená",J196,0)</f>
        <v>0</v>
      </c>
      <c r="BI196" s="240">
        <f>IF(N196="nulová",J196,0)</f>
        <v>0</v>
      </c>
      <c r="BJ196" s="18" t="s">
        <v>81</v>
      </c>
      <c r="BK196" s="240">
        <f>ROUND(I196*H196,2)</f>
        <v>0</v>
      </c>
      <c r="BL196" s="18" t="s">
        <v>269</v>
      </c>
      <c r="BM196" s="239" t="s">
        <v>848</v>
      </c>
    </row>
    <row r="197" s="2" customFormat="1" ht="16.5" customHeight="1">
      <c r="A197" s="39"/>
      <c r="B197" s="40"/>
      <c r="C197" s="228" t="s">
        <v>529</v>
      </c>
      <c r="D197" s="228" t="s">
        <v>167</v>
      </c>
      <c r="E197" s="229" t="s">
        <v>1311</v>
      </c>
      <c r="F197" s="230" t="s">
        <v>1312</v>
      </c>
      <c r="G197" s="231" t="s">
        <v>1145</v>
      </c>
      <c r="H197" s="232">
        <v>1</v>
      </c>
      <c r="I197" s="233"/>
      <c r="J197" s="234">
        <f>ROUND(I197*H197,2)</f>
        <v>0</v>
      </c>
      <c r="K197" s="230" t="s">
        <v>1</v>
      </c>
      <c r="L197" s="45"/>
      <c r="M197" s="235" t="s">
        <v>1</v>
      </c>
      <c r="N197" s="236" t="s">
        <v>38</v>
      </c>
      <c r="O197" s="92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9" t="s">
        <v>269</v>
      </c>
      <c r="AT197" s="239" t="s">
        <v>167</v>
      </c>
      <c r="AU197" s="239" t="s">
        <v>81</v>
      </c>
      <c r="AY197" s="18" t="s">
        <v>165</v>
      </c>
      <c r="BE197" s="240">
        <f>IF(N197="základní",J197,0)</f>
        <v>0</v>
      </c>
      <c r="BF197" s="240">
        <f>IF(N197="snížená",J197,0)</f>
        <v>0</v>
      </c>
      <c r="BG197" s="240">
        <f>IF(N197="zákl. přenesená",J197,0)</f>
        <v>0</v>
      </c>
      <c r="BH197" s="240">
        <f>IF(N197="sníž. přenesená",J197,0)</f>
        <v>0</v>
      </c>
      <c r="BI197" s="240">
        <f>IF(N197="nulová",J197,0)</f>
        <v>0</v>
      </c>
      <c r="BJ197" s="18" t="s">
        <v>81</v>
      </c>
      <c r="BK197" s="240">
        <f>ROUND(I197*H197,2)</f>
        <v>0</v>
      </c>
      <c r="BL197" s="18" t="s">
        <v>269</v>
      </c>
      <c r="BM197" s="239" t="s">
        <v>857</v>
      </c>
    </row>
    <row r="198" s="2" customFormat="1">
      <c r="A198" s="39"/>
      <c r="B198" s="40"/>
      <c r="C198" s="228" t="s">
        <v>533</v>
      </c>
      <c r="D198" s="228" t="s">
        <v>167</v>
      </c>
      <c r="E198" s="229" t="s">
        <v>1313</v>
      </c>
      <c r="F198" s="230" t="s">
        <v>1314</v>
      </c>
      <c r="G198" s="231" t="s">
        <v>1145</v>
      </c>
      <c r="H198" s="232">
        <v>1</v>
      </c>
      <c r="I198" s="233"/>
      <c r="J198" s="234">
        <f>ROUND(I198*H198,2)</f>
        <v>0</v>
      </c>
      <c r="K198" s="230" t="s">
        <v>1</v>
      </c>
      <c r="L198" s="45"/>
      <c r="M198" s="235" t="s">
        <v>1</v>
      </c>
      <c r="N198" s="236" t="s">
        <v>38</v>
      </c>
      <c r="O198" s="92"/>
      <c r="P198" s="237">
        <f>O198*H198</f>
        <v>0</v>
      </c>
      <c r="Q198" s="237">
        <v>0</v>
      </c>
      <c r="R198" s="237">
        <f>Q198*H198</f>
        <v>0</v>
      </c>
      <c r="S198" s="237">
        <v>0</v>
      </c>
      <c r="T198" s="238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9" t="s">
        <v>269</v>
      </c>
      <c r="AT198" s="239" t="s">
        <v>167</v>
      </c>
      <c r="AU198" s="239" t="s">
        <v>81</v>
      </c>
      <c r="AY198" s="18" t="s">
        <v>165</v>
      </c>
      <c r="BE198" s="240">
        <f>IF(N198="základní",J198,0)</f>
        <v>0</v>
      </c>
      <c r="BF198" s="240">
        <f>IF(N198="snížená",J198,0)</f>
        <v>0</v>
      </c>
      <c r="BG198" s="240">
        <f>IF(N198="zákl. přenesená",J198,0)</f>
        <v>0</v>
      </c>
      <c r="BH198" s="240">
        <f>IF(N198="sníž. přenesená",J198,0)</f>
        <v>0</v>
      </c>
      <c r="BI198" s="240">
        <f>IF(N198="nulová",J198,0)</f>
        <v>0</v>
      </c>
      <c r="BJ198" s="18" t="s">
        <v>81</v>
      </c>
      <c r="BK198" s="240">
        <f>ROUND(I198*H198,2)</f>
        <v>0</v>
      </c>
      <c r="BL198" s="18" t="s">
        <v>269</v>
      </c>
      <c r="BM198" s="239" t="s">
        <v>869</v>
      </c>
    </row>
    <row r="199" s="2" customFormat="1" ht="16.5" customHeight="1">
      <c r="A199" s="39"/>
      <c r="B199" s="40"/>
      <c r="C199" s="228" t="s">
        <v>541</v>
      </c>
      <c r="D199" s="228" t="s">
        <v>167</v>
      </c>
      <c r="E199" s="229" t="s">
        <v>1315</v>
      </c>
      <c r="F199" s="230" t="s">
        <v>1316</v>
      </c>
      <c r="G199" s="231" t="s">
        <v>1145</v>
      </c>
      <c r="H199" s="232">
        <v>2</v>
      </c>
      <c r="I199" s="233"/>
      <c r="J199" s="234">
        <f>ROUND(I199*H199,2)</f>
        <v>0</v>
      </c>
      <c r="K199" s="230" t="s">
        <v>1</v>
      </c>
      <c r="L199" s="45"/>
      <c r="M199" s="235" t="s">
        <v>1</v>
      </c>
      <c r="N199" s="236" t="s">
        <v>38</v>
      </c>
      <c r="O199" s="92"/>
      <c r="P199" s="237">
        <f>O199*H199</f>
        <v>0</v>
      </c>
      <c r="Q199" s="237">
        <v>0</v>
      </c>
      <c r="R199" s="237">
        <f>Q199*H199</f>
        <v>0</v>
      </c>
      <c r="S199" s="237">
        <v>0</v>
      </c>
      <c r="T199" s="238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9" t="s">
        <v>269</v>
      </c>
      <c r="AT199" s="239" t="s">
        <v>167</v>
      </c>
      <c r="AU199" s="239" t="s">
        <v>81</v>
      </c>
      <c r="AY199" s="18" t="s">
        <v>165</v>
      </c>
      <c r="BE199" s="240">
        <f>IF(N199="základní",J199,0)</f>
        <v>0</v>
      </c>
      <c r="BF199" s="240">
        <f>IF(N199="snížená",J199,0)</f>
        <v>0</v>
      </c>
      <c r="BG199" s="240">
        <f>IF(N199="zákl. přenesená",J199,0)</f>
        <v>0</v>
      </c>
      <c r="BH199" s="240">
        <f>IF(N199="sníž. přenesená",J199,0)</f>
        <v>0</v>
      </c>
      <c r="BI199" s="240">
        <f>IF(N199="nulová",J199,0)</f>
        <v>0</v>
      </c>
      <c r="BJ199" s="18" t="s">
        <v>81</v>
      </c>
      <c r="BK199" s="240">
        <f>ROUND(I199*H199,2)</f>
        <v>0</v>
      </c>
      <c r="BL199" s="18" t="s">
        <v>269</v>
      </c>
      <c r="BM199" s="239" t="s">
        <v>880</v>
      </c>
    </row>
    <row r="200" s="2" customFormat="1" ht="16.5" customHeight="1">
      <c r="A200" s="39"/>
      <c r="B200" s="40"/>
      <c r="C200" s="228" t="s">
        <v>546</v>
      </c>
      <c r="D200" s="228" t="s">
        <v>167</v>
      </c>
      <c r="E200" s="229" t="s">
        <v>1317</v>
      </c>
      <c r="F200" s="230" t="s">
        <v>1318</v>
      </c>
      <c r="G200" s="231" t="s">
        <v>1145</v>
      </c>
      <c r="H200" s="232">
        <v>1</v>
      </c>
      <c r="I200" s="233"/>
      <c r="J200" s="234">
        <f>ROUND(I200*H200,2)</f>
        <v>0</v>
      </c>
      <c r="K200" s="230" t="s">
        <v>1</v>
      </c>
      <c r="L200" s="45"/>
      <c r="M200" s="235" t="s">
        <v>1</v>
      </c>
      <c r="N200" s="236" t="s">
        <v>38</v>
      </c>
      <c r="O200" s="92"/>
      <c r="P200" s="237">
        <f>O200*H200</f>
        <v>0</v>
      </c>
      <c r="Q200" s="237">
        <v>0</v>
      </c>
      <c r="R200" s="237">
        <f>Q200*H200</f>
        <v>0</v>
      </c>
      <c r="S200" s="237">
        <v>0</v>
      </c>
      <c r="T200" s="238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9" t="s">
        <v>269</v>
      </c>
      <c r="AT200" s="239" t="s">
        <v>167</v>
      </c>
      <c r="AU200" s="239" t="s">
        <v>81</v>
      </c>
      <c r="AY200" s="18" t="s">
        <v>165</v>
      </c>
      <c r="BE200" s="240">
        <f>IF(N200="základní",J200,0)</f>
        <v>0</v>
      </c>
      <c r="BF200" s="240">
        <f>IF(N200="snížená",J200,0)</f>
        <v>0</v>
      </c>
      <c r="BG200" s="240">
        <f>IF(N200="zákl. přenesená",J200,0)</f>
        <v>0</v>
      </c>
      <c r="BH200" s="240">
        <f>IF(N200="sníž. přenesená",J200,0)</f>
        <v>0</v>
      </c>
      <c r="BI200" s="240">
        <f>IF(N200="nulová",J200,0)</f>
        <v>0</v>
      </c>
      <c r="BJ200" s="18" t="s">
        <v>81</v>
      </c>
      <c r="BK200" s="240">
        <f>ROUND(I200*H200,2)</f>
        <v>0</v>
      </c>
      <c r="BL200" s="18" t="s">
        <v>269</v>
      </c>
      <c r="BM200" s="239" t="s">
        <v>892</v>
      </c>
    </row>
    <row r="201" s="2" customFormat="1">
      <c r="A201" s="39"/>
      <c r="B201" s="40"/>
      <c r="C201" s="228" t="s">
        <v>553</v>
      </c>
      <c r="D201" s="228" t="s">
        <v>167</v>
      </c>
      <c r="E201" s="229" t="s">
        <v>1319</v>
      </c>
      <c r="F201" s="230" t="s">
        <v>1320</v>
      </c>
      <c r="G201" s="231" t="s">
        <v>1145</v>
      </c>
      <c r="H201" s="232">
        <v>4</v>
      </c>
      <c r="I201" s="233"/>
      <c r="J201" s="234">
        <f>ROUND(I201*H201,2)</f>
        <v>0</v>
      </c>
      <c r="K201" s="230" t="s">
        <v>1</v>
      </c>
      <c r="L201" s="45"/>
      <c r="M201" s="235" t="s">
        <v>1</v>
      </c>
      <c r="N201" s="236" t="s">
        <v>38</v>
      </c>
      <c r="O201" s="92"/>
      <c r="P201" s="237">
        <f>O201*H201</f>
        <v>0</v>
      </c>
      <c r="Q201" s="237">
        <v>0</v>
      </c>
      <c r="R201" s="237">
        <f>Q201*H201</f>
        <v>0</v>
      </c>
      <c r="S201" s="237">
        <v>0</v>
      </c>
      <c r="T201" s="238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9" t="s">
        <v>269</v>
      </c>
      <c r="AT201" s="239" t="s">
        <v>167</v>
      </c>
      <c r="AU201" s="239" t="s">
        <v>81</v>
      </c>
      <c r="AY201" s="18" t="s">
        <v>165</v>
      </c>
      <c r="BE201" s="240">
        <f>IF(N201="základní",J201,0)</f>
        <v>0</v>
      </c>
      <c r="BF201" s="240">
        <f>IF(N201="snížená",J201,0)</f>
        <v>0</v>
      </c>
      <c r="BG201" s="240">
        <f>IF(N201="zákl. přenesená",J201,0)</f>
        <v>0</v>
      </c>
      <c r="BH201" s="240">
        <f>IF(N201="sníž. přenesená",J201,0)</f>
        <v>0</v>
      </c>
      <c r="BI201" s="240">
        <f>IF(N201="nulová",J201,0)</f>
        <v>0</v>
      </c>
      <c r="BJ201" s="18" t="s">
        <v>81</v>
      </c>
      <c r="BK201" s="240">
        <f>ROUND(I201*H201,2)</f>
        <v>0</v>
      </c>
      <c r="BL201" s="18" t="s">
        <v>269</v>
      </c>
      <c r="BM201" s="239" t="s">
        <v>904</v>
      </c>
    </row>
    <row r="202" s="2" customFormat="1" ht="16.5" customHeight="1">
      <c r="A202" s="39"/>
      <c r="B202" s="40"/>
      <c r="C202" s="228" t="s">
        <v>560</v>
      </c>
      <c r="D202" s="228" t="s">
        <v>167</v>
      </c>
      <c r="E202" s="229" t="s">
        <v>1321</v>
      </c>
      <c r="F202" s="230" t="s">
        <v>1322</v>
      </c>
      <c r="G202" s="231" t="s">
        <v>1145</v>
      </c>
      <c r="H202" s="232">
        <v>4</v>
      </c>
      <c r="I202" s="233"/>
      <c r="J202" s="234">
        <f>ROUND(I202*H202,2)</f>
        <v>0</v>
      </c>
      <c r="K202" s="230" t="s">
        <v>1</v>
      </c>
      <c r="L202" s="45"/>
      <c r="M202" s="235" t="s">
        <v>1</v>
      </c>
      <c r="N202" s="236" t="s">
        <v>38</v>
      </c>
      <c r="O202" s="92"/>
      <c r="P202" s="237">
        <f>O202*H202</f>
        <v>0</v>
      </c>
      <c r="Q202" s="237">
        <v>0</v>
      </c>
      <c r="R202" s="237">
        <f>Q202*H202</f>
        <v>0</v>
      </c>
      <c r="S202" s="237">
        <v>0</v>
      </c>
      <c r="T202" s="238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9" t="s">
        <v>269</v>
      </c>
      <c r="AT202" s="239" t="s">
        <v>167</v>
      </c>
      <c r="AU202" s="239" t="s">
        <v>81</v>
      </c>
      <c r="AY202" s="18" t="s">
        <v>165</v>
      </c>
      <c r="BE202" s="240">
        <f>IF(N202="základní",J202,0)</f>
        <v>0</v>
      </c>
      <c r="BF202" s="240">
        <f>IF(N202="snížená",J202,0)</f>
        <v>0</v>
      </c>
      <c r="BG202" s="240">
        <f>IF(N202="zákl. přenesená",J202,0)</f>
        <v>0</v>
      </c>
      <c r="BH202" s="240">
        <f>IF(N202="sníž. přenesená",J202,0)</f>
        <v>0</v>
      </c>
      <c r="BI202" s="240">
        <f>IF(N202="nulová",J202,0)</f>
        <v>0</v>
      </c>
      <c r="BJ202" s="18" t="s">
        <v>81</v>
      </c>
      <c r="BK202" s="240">
        <f>ROUND(I202*H202,2)</f>
        <v>0</v>
      </c>
      <c r="BL202" s="18" t="s">
        <v>269</v>
      </c>
      <c r="BM202" s="239" t="s">
        <v>917</v>
      </c>
    </row>
    <row r="203" s="2" customFormat="1">
      <c r="A203" s="39"/>
      <c r="B203" s="40"/>
      <c r="C203" s="228" t="s">
        <v>569</v>
      </c>
      <c r="D203" s="228" t="s">
        <v>167</v>
      </c>
      <c r="E203" s="229" t="s">
        <v>1323</v>
      </c>
      <c r="F203" s="230" t="s">
        <v>1324</v>
      </c>
      <c r="G203" s="231" t="s">
        <v>1145</v>
      </c>
      <c r="H203" s="232">
        <v>4</v>
      </c>
      <c r="I203" s="233"/>
      <c r="J203" s="234">
        <f>ROUND(I203*H203,2)</f>
        <v>0</v>
      </c>
      <c r="K203" s="230" t="s">
        <v>1</v>
      </c>
      <c r="L203" s="45"/>
      <c r="M203" s="235" t="s">
        <v>1</v>
      </c>
      <c r="N203" s="236" t="s">
        <v>38</v>
      </c>
      <c r="O203" s="92"/>
      <c r="P203" s="237">
        <f>O203*H203</f>
        <v>0</v>
      </c>
      <c r="Q203" s="237">
        <v>0</v>
      </c>
      <c r="R203" s="237">
        <f>Q203*H203</f>
        <v>0</v>
      </c>
      <c r="S203" s="237">
        <v>0</v>
      </c>
      <c r="T203" s="238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9" t="s">
        <v>269</v>
      </c>
      <c r="AT203" s="239" t="s">
        <v>167</v>
      </c>
      <c r="AU203" s="239" t="s">
        <v>81</v>
      </c>
      <c r="AY203" s="18" t="s">
        <v>165</v>
      </c>
      <c r="BE203" s="240">
        <f>IF(N203="základní",J203,0)</f>
        <v>0</v>
      </c>
      <c r="BF203" s="240">
        <f>IF(N203="snížená",J203,0)</f>
        <v>0</v>
      </c>
      <c r="BG203" s="240">
        <f>IF(N203="zákl. přenesená",J203,0)</f>
        <v>0</v>
      </c>
      <c r="BH203" s="240">
        <f>IF(N203="sníž. přenesená",J203,0)</f>
        <v>0</v>
      </c>
      <c r="BI203" s="240">
        <f>IF(N203="nulová",J203,0)</f>
        <v>0</v>
      </c>
      <c r="BJ203" s="18" t="s">
        <v>81</v>
      </c>
      <c r="BK203" s="240">
        <f>ROUND(I203*H203,2)</f>
        <v>0</v>
      </c>
      <c r="BL203" s="18" t="s">
        <v>269</v>
      </c>
      <c r="BM203" s="239" t="s">
        <v>702</v>
      </c>
    </row>
    <row r="204" s="2" customFormat="1" ht="16.5" customHeight="1">
      <c r="A204" s="39"/>
      <c r="B204" s="40"/>
      <c r="C204" s="228" t="s">
        <v>577</v>
      </c>
      <c r="D204" s="228" t="s">
        <v>167</v>
      </c>
      <c r="E204" s="229" t="s">
        <v>1325</v>
      </c>
      <c r="F204" s="230" t="s">
        <v>1326</v>
      </c>
      <c r="G204" s="231" t="s">
        <v>1145</v>
      </c>
      <c r="H204" s="232">
        <v>1</v>
      </c>
      <c r="I204" s="233"/>
      <c r="J204" s="234">
        <f>ROUND(I204*H204,2)</f>
        <v>0</v>
      </c>
      <c r="K204" s="230" t="s">
        <v>1</v>
      </c>
      <c r="L204" s="45"/>
      <c r="M204" s="235" t="s">
        <v>1</v>
      </c>
      <c r="N204" s="236" t="s">
        <v>38</v>
      </c>
      <c r="O204" s="92"/>
      <c r="P204" s="237">
        <f>O204*H204</f>
        <v>0</v>
      </c>
      <c r="Q204" s="237">
        <v>0</v>
      </c>
      <c r="R204" s="237">
        <f>Q204*H204</f>
        <v>0</v>
      </c>
      <c r="S204" s="237">
        <v>0</v>
      </c>
      <c r="T204" s="238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9" t="s">
        <v>269</v>
      </c>
      <c r="AT204" s="239" t="s">
        <v>167</v>
      </c>
      <c r="AU204" s="239" t="s">
        <v>81</v>
      </c>
      <c r="AY204" s="18" t="s">
        <v>165</v>
      </c>
      <c r="BE204" s="240">
        <f>IF(N204="základní",J204,0)</f>
        <v>0</v>
      </c>
      <c r="BF204" s="240">
        <f>IF(N204="snížená",J204,0)</f>
        <v>0</v>
      </c>
      <c r="BG204" s="240">
        <f>IF(N204="zákl. přenesená",J204,0)</f>
        <v>0</v>
      </c>
      <c r="BH204" s="240">
        <f>IF(N204="sníž. přenesená",J204,0)</f>
        <v>0</v>
      </c>
      <c r="BI204" s="240">
        <f>IF(N204="nulová",J204,0)</f>
        <v>0</v>
      </c>
      <c r="BJ204" s="18" t="s">
        <v>81</v>
      </c>
      <c r="BK204" s="240">
        <f>ROUND(I204*H204,2)</f>
        <v>0</v>
      </c>
      <c r="BL204" s="18" t="s">
        <v>269</v>
      </c>
      <c r="BM204" s="239" t="s">
        <v>964</v>
      </c>
    </row>
    <row r="205" s="2" customFormat="1" ht="16.5" customHeight="1">
      <c r="A205" s="39"/>
      <c r="B205" s="40"/>
      <c r="C205" s="228" t="s">
        <v>583</v>
      </c>
      <c r="D205" s="228" t="s">
        <v>167</v>
      </c>
      <c r="E205" s="229" t="s">
        <v>1327</v>
      </c>
      <c r="F205" s="230" t="s">
        <v>1328</v>
      </c>
      <c r="G205" s="231" t="s">
        <v>1145</v>
      </c>
      <c r="H205" s="232">
        <v>1</v>
      </c>
      <c r="I205" s="233"/>
      <c r="J205" s="234">
        <f>ROUND(I205*H205,2)</f>
        <v>0</v>
      </c>
      <c r="K205" s="230" t="s">
        <v>1</v>
      </c>
      <c r="L205" s="45"/>
      <c r="M205" s="235" t="s">
        <v>1</v>
      </c>
      <c r="N205" s="236" t="s">
        <v>38</v>
      </c>
      <c r="O205" s="92"/>
      <c r="P205" s="237">
        <f>O205*H205</f>
        <v>0</v>
      </c>
      <c r="Q205" s="237">
        <v>0</v>
      </c>
      <c r="R205" s="237">
        <f>Q205*H205</f>
        <v>0</v>
      </c>
      <c r="S205" s="237">
        <v>0</v>
      </c>
      <c r="T205" s="238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9" t="s">
        <v>269</v>
      </c>
      <c r="AT205" s="239" t="s">
        <v>167</v>
      </c>
      <c r="AU205" s="239" t="s">
        <v>81</v>
      </c>
      <c r="AY205" s="18" t="s">
        <v>165</v>
      </c>
      <c r="BE205" s="240">
        <f>IF(N205="základní",J205,0)</f>
        <v>0</v>
      </c>
      <c r="BF205" s="240">
        <f>IF(N205="snížená",J205,0)</f>
        <v>0</v>
      </c>
      <c r="BG205" s="240">
        <f>IF(N205="zákl. přenesená",J205,0)</f>
        <v>0</v>
      </c>
      <c r="BH205" s="240">
        <f>IF(N205="sníž. přenesená",J205,0)</f>
        <v>0</v>
      </c>
      <c r="BI205" s="240">
        <f>IF(N205="nulová",J205,0)</f>
        <v>0</v>
      </c>
      <c r="BJ205" s="18" t="s">
        <v>81</v>
      </c>
      <c r="BK205" s="240">
        <f>ROUND(I205*H205,2)</f>
        <v>0</v>
      </c>
      <c r="BL205" s="18" t="s">
        <v>269</v>
      </c>
      <c r="BM205" s="239" t="s">
        <v>978</v>
      </c>
    </row>
    <row r="206" s="2" customFormat="1">
      <c r="A206" s="39"/>
      <c r="B206" s="40"/>
      <c r="C206" s="228" t="s">
        <v>590</v>
      </c>
      <c r="D206" s="228" t="s">
        <v>167</v>
      </c>
      <c r="E206" s="229" t="s">
        <v>1329</v>
      </c>
      <c r="F206" s="230" t="s">
        <v>1330</v>
      </c>
      <c r="G206" s="231" t="s">
        <v>1145</v>
      </c>
      <c r="H206" s="232">
        <v>1</v>
      </c>
      <c r="I206" s="233"/>
      <c r="J206" s="234">
        <f>ROUND(I206*H206,2)</f>
        <v>0</v>
      </c>
      <c r="K206" s="230" t="s">
        <v>1</v>
      </c>
      <c r="L206" s="45"/>
      <c r="M206" s="235" t="s">
        <v>1</v>
      </c>
      <c r="N206" s="236" t="s">
        <v>38</v>
      </c>
      <c r="O206" s="92"/>
      <c r="P206" s="237">
        <f>O206*H206</f>
        <v>0</v>
      </c>
      <c r="Q206" s="237">
        <v>0</v>
      </c>
      <c r="R206" s="237">
        <f>Q206*H206</f>
        <v>0</v>
      </c>
      <c r="S206" s="237">
        <v>0</v>
      </c>
      <c r="T206" s="238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9" t="s">
        <v>269</v>
      </c>
      <c r="AT206" s="239" t="s">
        <v>167</v>
      </c>
      <c r="AU206" s="239" t="s">
        <v>81</v>
      </c>
      <c r="AY206" s="18" t="s">
        <v>165</v>
      </c>
      <c r="BE206" s="240">
        <f>IF(N206="základní",J206,0)</f>
        <v>0</v>
      </c>
      <c r="BF206" s="240">
        <f>IF(N206="snížená",J206,0)</f>
        <v>0</v>
      </c>
      <c r="BG206" s="240">
        <f>IF(N206="zákl. přenesená",J206,0)</f>
        <v>0</v>
      </c>
      <c r="BH206" s="240">
        <f>IF(N206="sníž. přenesená",J206,0)</f>
        <v>0</v>
      </c>
      <c r="BI206" s="240">
        <f>IF(N206="nulová",J206,0)</f>
        <v>0</v>
      </c>
      <c r="BJ206" s="18" t="s">
        <v>81</v>
      </c>
      <c r="BK206" s="240">
        <f>ROUND(I206*H206,2)</f>
        <v>0</v>
      </c>
      <c r="BL206" s="18" t="s">
        <v>269</v>
      </c>
      <c r="BM206" s="239" t="s">
        <v>997</v>
      </c>
    </row>
    <row r="207" s="2" customFormat="1" ht="16.5" customHeight="1">
      <c r="A207" s="39"/>
      <c r="B207" s="40"/>
      <c r="C207" s="228" t="s">
        <v>596</v>
      </c>
      <c r="D207" s="228" t="s">
        <v>167</v>
      </c>
      <c r="E207" s="229" t="s">
        <v>1331</v>
      </c>
      <c r="F207" s="230" t="s">
        <v>1332</v>
      </c>
      <c r="G207" s="231" t="s">
        <v>1145</v>
      </c>
      <c r="H207" s="232">
        <v>6</v>
      </c>
      <c r="I207" s="233"/>
      <c r="J207" s="234">
        <f>ROUND(I207*H207,2)</f>
        <v>0</v>
      </c>
      <c r="K207" s="230" t="s">
        <v>1</v>
      </c>
      <c r="L207" s="45"/>
      <c r="M207" s="235" t="s">
        <v>1</v>
      </c>
      <c r="N207" s="236" t="s">
        <v>38</v>
      </c>
      <c r="O207" s="92"/>
      <c r="P207" s="237">
        <f>O207*H207</f>
        <v>0</v>
      </c>
      <c r="Q207" s="237">
        <v>0</v>
      </c>
      <c r="R207" s="237">
        <f>Q207*H207</f>
        <v>0</v>
      </c>
      <c r="S207" s="237">
        <v>0</v>
      </c>
      <c r="T207" s="238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9" t="s">
        <v>269</v>
      </c>
      <c r="AT207" s="239" t="s">
        <v>167</v>
      </c>
      <c r="AU207" s="239" t="s">
        <v>81</v>
      </c>
      <c r="AY207" s="18" t="s">
        <v>165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8" t="s">
        <v>81</v>
      </c>
      <c r="BK207" s="240">
        <f>ROUND(I207*H207,2)</f>
        <v>0</v>
      </c>
      <c r="BL207" s="18" t="s">
        <v>269</v>
      </c>
      <c r="BM207" s="239" t="s">
        <v>1007</v>
      </c>
    </row>
    <row r="208" s="12" customFormat="1" ht="25.92" customHeight="1">
      <c r="A208" s="12"/>
      <c r="B208" s="212"/>
      <c r="C208" s="213"/>
      <c r="D208" s="214" t="s">
        <v>72</v>
      </c>
      <c r="E208" s="215" t="s">
        <v>172</v>
      </c>
      <c r="F208" s="215" t="s">
        <v>1333</v>
      </c>
      <c r="G208" s="213"/>
      <c r="H208" s="213"/>
      <c r="I208" s="216"/>
      <c r="J208" s="217">
        <f>BK208</f>
        <v>0</v>
      </c>
      <c r="K208" s="213"/>
      <c r="L208" s="218"/>
      <c r="M208" s="219"/>
      <c r="N208" s="220"/>
      <c r="O208" s="220"/>
      <c r="P208" s="221">
        <f>SUM(P209:P217)</f>
        <v>0</v>
      </c>
      <c r="Q208" s="220"/>
      <c r="R208" s="221">
        <f>SUM(R209:R217)</f>
        <v>0</v>
      </c>
      <c r="S208" s="220"/>
      <c r="T208" s="222">
        <f>SUM(T209:T217)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23" t="s">
        <v>81</v>
      </c>
      <c r="AT208" s="224" t="s">
        <v>72</v>
      </c>
      <c r="AU208" s="224" t="s">
        <v>73</v>
      </c>
      <c r="AY208" s="223" t="s">
        <v>165</v>
      </c>
      <c r="BK208" s="225">
        <f>SUM(BK209:BK217)</f>
        <v>0</v>
      </c>
    </row>
    <row r="209" s="2" customFormat="1" ht="16.5" customHeight="1">
      <c r="A209" s="39"/>
      <c r="B209" s="40"/>
      <c r="C209" s="228" t="s">
        <v>604</v>
      </c>
      <c r="D209" s="228" t="s">
        <v>167</v>
      </c>
      <c r="E209" s="229" t="s">
        <v>1334</v>
      </c>
      <c r="F209" s="230" t="s">
        <v>1335</v>
      </c>
      <c r="G209" s="231" t="s">
        <v>1145</v>
      </c>
      <c r="H209" s="232">
        <v>4</v>
      </c>
      <c r="I209" s="233"/>
      <c r="J209" s="234">
        <f>ROUND(I209*H209,2)</f>
        <v>0</v>
      </c>
      <c r="K209" s="230" t="s">
        <v>1</v>
      </c>
      <c r="L209" s="45"/>
      <c r="M209" s="235" t="s">
        <v>1</v>
      </c>
      <c r="N209" s="236" t="s">
        <v>38</v>
      </c>
      <c r="O209" s="92"/>
      <c r="P209" s="237">
        <f>O209*H209</f>
        <v>0</v>
      </c>
      <c r="Q209" s="237">
        <v>0</v>
      </c>
      <c r="R209" s="237">
        <f>Q209*H209</f>
        <v>0</v>
      </c>
      <c r="S209" s="237">
        <v>0</v>
      </c>
      <c r="T209" s="238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9" t="s">
        <v>269</v>
      </c>
      <c r="AT209" s="239" t="s">
        <v>167</v>
      </c>
      <c r="AU209" s="239" t="s">
        <v>81</v>
      </c>
      <c r="AY209" s="18" t="s">
        <v>165</v>
      </c>
      <c r="BE209" s="240">
        <f>IF(N209="základní",J209,0)</f>
        <v>0</v>
      </c>
      <c r="BF209" s="240">
        <f>IF(N209="snížená",J209,0)</f>
        <v>0</v>
      </c>
      <c r="BG209" s="240">
        <f>IF(N209="zákl. přenesená",J209,0)</f>
        <v>0</v>
      </c>
      <c r="BH209" s="240">
        <f>IF(N209="sníž. přenesená",J209,0)</f>
        <v>0</v>
      </c>
      <c r="BI209" s="240">
        <f>IF(N209="nulová",J209,0)</f>
        <v>0</v>
      </c>
      <c r="BJ209" s="18" t="s">
        <v>81</v>
      </c>
      <c r="BK209" s="240">
        <f>ROUND(I209*H209,2)</f>
        <v>0</v>
      </c>
      <c r="BL209" s="18" t="s">
        <v>269</v>
      </c>
      <c r="BM209" s="239" t="s">
        <v>1019</v>
      </c>
    </row>
    <row r="210" s="2" customFormat="1" ht="16.5" customHeight="1">
      <c r="A210" s="39"/>
      <c r="B210" s="40"/>
      <c r="C210" s="228" t="s">
        <v>612</v>
      </c>
      <c r="D210" s="228" t="s">
        <v>167</v>
      </c>
      <c r="E210" s="229" t="s">
        <v>1336</v>
      </c>
      <c r="F210" s="230" t="s">
        <v>1337</v>
      </c>
      <c r="G210" s="231" t="s">
        <v>1145</v>
      </c>
      <c r="H210" s="232">
        <v>1</v>
      </c>
      <c r="I210" s="233"/>
      <c r="J210" s="234">
        <f>ROUND(I210*H210,2)</f>
        <v>0</v>
      </c>
      <c r="K210" s="230" t="s">
        <v>1</v>
      </c>
      <c r="L210" s="45"/>
      <c r="M210" s="235" t="s">
        <v>1</v>
      </c>
      <c r="N210" s="236" t="s">
        <v>38</v>
      </c>
      <c r="O210" s="92"/>
      <c r="P210" s="237">
        <f>O210*H210</f>
        <v>0</v>
      </c>
      <c r="Q210" s="237">
        <v>0</v>
      </c>
      <c r="R210" s="237">
        <f>Q210*H210</f>
        <v>0</v>
      </c>
      <c r="S210" s="237">
        <v>0</v>
      </c>
      <c r="T210" s="238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9" t="s">
        <v>269</v>
      </c>
      <c r="AT210" s="239" t="s">
        <v>167</v>
      </c>
      <c r="AU210" s="239" t="s">
        <v>81</v>
      </c>
      <c r="AY210" s="18" t="s">
        <v>165</v>
      </c>
      <c r="BE210" s="240">
        <f>IF(N210="základní",J210,0)</f>
        <v>0</v>
      </c>
      <c r="BF210" s="240">
        <f>IF(N210="snížená",J210,0)</f>
        <v>0</v>
      </c>
      <c r="BG210" s="240">
        <f>IF(N210="zákl. přenesená",J210,0)</f>
        <v>0</v>
      </c>
      <c r="BH210" s="240">
        <f>IF(N210="sníž. přenesená",J210,0)</f>
        <v>0</v>
      </c>
      <c r="BI210" s="240">
        <f>IF(N210="nulová",J210,0)</f>
        <v>0</v>
      </c>
      <c r="BJ210" s="18" t="s">
        <v>81</v>
      </c>
      <c r="BK210" s="240">
        <f>ROUND(I210*H210,2)</f>
        <v>0</v>
      </c>
      <c r="BL210" s="18" t="s">
        <v>269</v>
      </c>
      <c r="BM210" s="239" t="s">
        <v>1052</v>
      </c>
    </row>
    <row r="211" s="2" customFormat="1" ht="16.5" customHeight="1">
      <c r="A211" s="39"/>
      <c r="B211" s="40"/>
      <c r="C211" s="228" t="s">
        <v>618</v>
      </c>
      <c r="D211" s="228" t="s">
        <v>167</v>
      </c>
      <c r="E211" s="229" t="s">
        <v>1338</v>
      </c>
      <c r="F211" s="230" t="s">
        <v>1339</v>
      </c>
      <c r="G211" s="231" t="s">
        <v>1145</v>
      </c>
      <c r="H211" s="232">
        <v>5</v>
      </c>
      <c r="I211" s="233"/>
      <c r="J211" s="234">
        <f>ROUND(I211*H211,2)</f>
        <v>0</v>
      </c>
      <c r="K211" s="230" t="s">
        <v>1</v>
      </c>
      <c r="L211" s="45"/>
      <c r="M211" s="235" t="s">
        <v>1</v>
      </c>
      <c r="N211" s="236" t="s">
        <v>38</v>
      </c>
      <c r="O211" s="92"/>
      <c r="P211" s="237">
        <f>O211*H211</f>
        <v>0</v>
      </c>
      <c r="Q211" s="237">
        <v>0</v>
      </c>
      <c r="R211" s="237">
        <f>Q211*H211</f>
        <v>0</v>
      </c>
      <c r="S211" s="237">
        <v>0</v>
      </c>
      <c r="T211" s="238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9" t="s">
        <v>269</v>
      </c>
      <c r="AT211" s="239" t="s">
        <v>167</v>
      </c>
      <c r="AU211" s="239" t="s">
        <v>81</v>
      </c>
      <c r="AY211" s="18" t="s">
        <v>165</v>
      </c>
      <c r="BE211" s="240">
        <f>IF(N211="základní",J211,0)</f>
        <v>0</v>
      </c>
      <c r="BF211" s="240">
        <f>IF(N211="snížená",J211,0)</f>
        <v>0</v>
      </c>
      <c r="BG211" s="240">
        <f>IF(N211="zákl. přenesená",J211,0)</f>
        <v>0</v>
      </c>
      <c r="BH211" s="240">
        <f>IF(N211="sníž. přenesená",J211,0)</f>
        <v>0</v>
      </c>
      <c r="BI211" s="240">
        <f>IF(N211="nulová",J211,0)</f>
        <v>0</v>
      </c>
      <c r="BJ211" s="18" t="s">
        <v>81</v>
      </c>
      <c r="BK211" s="240">
        <f>ROUND(I211*H211,2)</f>
        <v>0</v>
      </c>
      <c r="BL211" s="18" t="s">
        <v>269</v>
      </c>
      <c r="BM211" s="239" t="s">
        <v>1340</v>
      </c>
    </row>
    <row r="212" s="2" customFormat="1" ht="16.5" customHeight="1">
      <c r="A212" s="39"/>
      <c r="B212" s="40"/>
      <c r="C212" s="228" t="s">
        <v>623</v>
      </c>
      <c r="D212" s="228" t="s">
        <v>167</v>
      </c>
      <c r="E212" s="229" t="s">
        <v>1341</v>
      </c>
      <c r="F212" s="230" t="s">
        <v>1342</v>
      </c>
      <c r="G212" s="231" t="s">
        <v>1145</v>
      </c>
      <c r="H212" s="232">
        <v>1</v>
      </c>
      <c r="I212" s="233"/>
      <c r="J212" s="234">
        <f>ROUND(I212*H212,2)</f>
        <v>0</v>
      </c>
      <c r="K212" s="230" t="s">
        <v>1</v>
      </c>
      <c r="L212" s="45"/>
      <c r="M212" s="235" t="s">
        <v>1</v>
      </c>
      <c r="N212" s="236" t="s">
        <v>38</v>
      </c>
      <c r="O212" s="92"/>
      <c r="P212" s="237">
        <f>O212*H212</f>
        <v>0</v>
      </c>
      <c r="Q212" s="237">
        <v>0</v>
      </c>
      <c r="R212" s="237">
        <f>Q212*H212</f>
        <v>0</v>
      </c>
      <c r="S212" s="237">
        <v>0</v>
      </c>
      <c r="T212" s="238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9" t="s">
        <v>269</v>
      </c>
      <c r="AT212" s="239" t="s">
        <v>167</v>
      </c>
      <c r="AU212" s="239" t="s">
        <v>81</v>
      </c>
      <c r="AY212" s="18" t="s">
        <v>165</v>
      </c>
      <c r="BE212" s="240">
        <f>IF(N212="základní",J212,0)</f>
        <v>0</v>
      </c>
      <c r="BF212" s="240">
        <f>IF(N212="snížená",J212,0)</f>
        <v>0</v>
      </c>
      <c r="BG212" s="240">
        <f>IF(N212="zákl. přenesená",J212,0)</f>
        <v>0</v>
      </c>
      <c r="BH212" s="240">
        <f>IF(N212="sníž. přenesená",J212,0)</f>
        <v>0</v>
      </c>
      <c r="BI212" s="240">
        <f>IF(N212="nulová",J212,0)</f>
        <v>0</v>
      </c>
      <c r="BJ212" s="18" t="s">
        <v>81</v>
      </c>
      <c r="BK212" s="240">
        <f>ROUND(I212*H212,2)</f>
        <v>0</v>
      </c>
      <c r="BL212" s="18" t="s">
        <v>269</v>
      </c>
      <c r="BM212" s="239" t="s">
        <v>1343</v>
      </c>
    </row>
    <row r="213" s="2" customFormat="1" ht="16.5" customHeight="1">
      <c r="A213" s="39"/>
      <c r="B213" s="40"/>
      <c r="C213" s="228" t="s">
        <v>630</v>
      </c>
      <c r="D213" s="228" t="s">
        <v>167</v>
      </c>
      <c r="E213" s="229" t="s">
        <v>1344</v>
      </c>
      <c r="F213" s="230" t="s">
        <v>1345</v>
      </c>
      <c r="G213" s="231" t="s">
        <v>1145</v>
      </c>
      <c r="H213" s="232">
        <v>4</v>
      </c>
      <c r="I213" s="233"/>
      <c r="J213" s="234">
        <f>ROUND(I213*H213,2)</f>
        <v>0</v>
      </c>
      <c r="K213" s="230" t="s">
        <v>1</v>
      </c>
      <c r="L213" s="45"/>
      <c r="M213" s="235" t="s">
        <v>1</v>
      </c>
      <c r="N213" s="236" t="s">
        <v>38</v>
      </c>
      <c r="O213" s="92"/>
      <c r="P213" s="237">
        <f>O213*H213</f>
        <v>0</v>
      </c>
      <c r="Q213" s="237">
        <v>0</v>
      </c>
      <c r="R213" s="237">
        <f>Q213*H213</f>
        <v>0</v>
      </c>
      <c r="S213" s="237">
        <v>0</v>
      </c>
      <c r="T213" s="238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9" t="s">
        <v>269</v>
      </c>
      <c r="AT213" s="239" t="s">
        <v>167</v>
      </c>
      <c r="AU213" s="239" t="s">
        <v>81</v>
      </c>
      <c r="AY213" s="18" t="s">
        <v>165</v>
      </c>
      <c r="BE213" s="240">
        <f>IF(N213="základní",J213,0)</f>
        <v>0</v>
      </c>
      <c r="BF213" s="240">
        <f>IF(N213="snížená",J213,0)</f>
        <v>0</v>
      </c>
      <c r="BG213" s="240">
        <f>IF(N213="zákl. přenesená",J213,0)</f>
        <v>0</v>
      </c>
      <c r="BH213" s="240">
        <f>IF(N213="sníž. přenesená",J213,0)</f>
        <v>0</v>
      </c>
      <c r="BI213" s="240">
        <f>IF(N213="nulová",J213,0)</f>
        <v>0</v>
      </c>
      <c r="BJ213" s="18" t="s">
        <v>81</v>
      </c>
      <c r="BK213" s="240">
        <f>ROUND(I213*H213,2)</f>
        <v>0</v>
      </c>
      <c r="BL213" s="18" t="s">
        <v>269</v>
      </c>
      <c r="BM213" s="239" t="s">
        <v>1346</v>
      </c>
    </row>
    <row r="214" s="2" customFormat="1" ht="16.5" customHeight="1">
      <c r="A214" s="39"/>
      <c r="B214" s="40"/>
      <c r="C214" s="228" t="s">
        <v>635</v>
      </c>
      <c r="D214" s="228" t="s">
        <v>167</v>
      </c>
      <c r="E214" s="229" t="s">
        <v>1347</v>
      </c>
      <c r="F214" s="230" t="s">
        <v>1348</v>
      </c>
      <c r="G214" s="231" t="s">
        <v>381</v>
      </c>
      <c r="H214" s="232">
        <v>20</v>
      </c>
      <c r="I214" s="233"/>
      <c r="J214" s="234">
        <f>ROUND(I214*H214,2)</f>
        <v>0</v>
      </c>
      <c r="K214" s="230" t="s">
        <v>1</v>
      </c>
      <c r="L214" s="45"/>
      <c r="M214" s="235" t="s">
        <v>1</v>
      </c>
      <c r="N214" s="236" t="s">
        <v>38</v>
      </c>
      <c r="O214" s="92"/>
      <c r="P214" s="237">
        <f>O214*H214</f>
        <v>0</v>
      </c>
      <c r="Q214" s="237">
        <v>0</v>
      </c>
      <c r="R214" s="237">
        <f>Q214*H214</f>
        <v>0</v>
      </c>
      <c r="S214" s="237">
        <v>0</v>
      </c>
      <c r="T214" s="238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9" t="s">
        <v>269</v>
      </c>
      <c r="AT214" s="239" t="s">
        <v>167</v>
      </c>
      <c r="AU214" s="239" t="s">
        <v>81</v>
      </c>
      <c r="AY214" s="18" t="s">
        <v>165</v>
      </c>
      <c r="BE214" s="240">
        <f>IF(N214="základní",J214,0)</f>
        <v>0</v>
      </c>
      <c r="BF214" s="240">
        <f>IF(N214="snížená",J214,0)</f>
        <v>0</v>
      </c>
      <c r="BG214" s="240">
        <f>IF(N214="zákl. přenesená",J214,0)</f>
        <v>0</v>
      </c>
      <c r="BH214" s="240">
        <f>IF(N214="sníž. přenesená",J214,0)</f>
        <v>0</v>
      </c>
      <c r="BI214" s="240">
        <f>IF(N214="nulová",J214,0)</f>
        <v>0</v>
      </c>
      <c r="BJ214" s="18" t="s">
        <v>81</v>
      </c>
      <c r="BK214" s="240">
        <f>ROUND(I214*H214,2)</f>
        <v>0</v>
      </c>
      <c r="BL214" s="18" t="s">
        <v>269</v>
      </c>
      <c r="BM214" s="239" t="s">
        <v>1349</v>
      </c>
    </row>
    <row r="215" s="2" customFormat="1" ht="16.5" customHeight="1">
      <c r="A215" s="39"/>
      <c r="B215" s="40"/>
      <c r="C215" s="228" t="s">
        <v>640</v>
      </c>
      <c r="D215" s="228" t="s">
        <v>167</v>
      </c>
      <c r="E215" s="229" t="s">
        <v>1350</v>
      </c>
      <c r="F215" s="230" t="s">
        <v>1351</v>
      </c>
      <c r="G215" s="231" t="s">
        <v>381</v>
      </c>
      <c r="H215" s="232">
        <v>10</v>
      </c>
      <c r="I215" s="233"/>
      <c r="J215" s="234">
        <f>ROUND(I215*H215,2)</f>
        <v>0</v>
      </c>
      <c r="K215" s="230" t="s">
        <v>1</v>
      </c>
      <c r="L215" s="45"/>
      <c r="M215" s="235" t="s">
        <v>1</v>
      </c>
      <c r="N215" s="236" t="s">
        <v>38</v>
      </c>
      <c r="O215" s="92"/>
      <c r="P215" s="237">
        <f>O215*H215</f>
        <v>0</v>
      </c>
      <c r="Q215" s="237">
        <v>0</v>
      </c>
      <c r="R215" s="237">
        <f>Q215*H215</f>
        <v>0</v>
      </c>
      <c r="S215" s="237">
        <v>0</v>
      </c>
      <c r="T215" s="238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9" t="s">
        <v>269</v>
      </c>
      <c r="AT215" s="239" t="s">
        <v>167</v>
      </c>
      <c r="AU215" s="239" t="s">
        <v>81</v>
      </c>
      <c r="AY215" s="18" t="s">
        <v>165</v>
      </c>
      <c r="BE215" s="240">
        <f>IF(N215="základní",J215,0)</f>
        <v>0</v>
      </c>
      <c r="BF215" s="240">
        <f>IF(N215="snížená",J215,0)</f>
        <v>0</v>
      </c>
      <c r="BG215" s="240">
        <f>IF(N215="zákl. přenesená",J215,0)</f>
        <v>0</v>
      </c>
      <c r="BH215" s="240">
        <f>IF(N215="sníž. přenesená",J215,0)</f>
        <v>0</v>
      </c>
      <c r="BI215" s="240">
        <f>IF(N215="nulová",J215,0)</f>
        <v>0</v>
      </c>
      <c r="BJ215" s="18" t="s">
        <v>81</v>
      </c>
      <c r="BK215" s="240">
        <f>ROUND(I215*H215,2)</f>
        <v>0</v>
      </c>
      <c r="BL215" s="18" t="s">
        <v>269</v>
      </c>
      <c r="BM215" s="239" t="s">
        <v>1352</v>
      </c>
    </row>
    <row r="216" s="2" customFormat="1" ht="16.5" customHeight="1">
      <c r="A216" s="39"/>
      <c r="B216" s="40"/>
      <c r="C216" s="228" t="s">
        <v>645</v>
      </c>
      <c r="D216" s="228" t="s">
        <v>167</v>
      </c>
      <c r="E216" s="229" t="s">
        <v>1353</v>
      </c>
      <c r="F216" s="230" t="s">
        <v>1354</v>
      </c>
      <c r="G216" s="231" t="s">
        <v>1145</v>
      </c>
      <c r="H216" s="232">
        <v>1</v>
      </c>
      <c r="I216" s="233"/>
      <c r="J216" s="234">
        <f>ROUND(I216*H216,2)</f>
        <v>0</v>
      </c>
      <c r="K216" s="230" t="s">
        <v>1</v>
      </c>
      <c r="L216" s="45"/>
      <c r="M216" s="235" t="s">
        <v>1</v>
      </c>
      <c r="N216" s="236" t="s">
        <v>38</v>
      </c>
      <c r="O216" s="92"/>
      <c r="P216" s="237">
        <f>O216*H216</f>
        <v>0</v>
      </c>
      <c r="Q216" s="237">
        <v>0</v>
      </c>
      <c r="R216" s="237">
        <f>Q216*H216</f>
        <v>0</v>
      </c>
      <c r="S216" s="237">
        <v>0</v>
      </c>
      <c r="T216" s="238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9" t="s">
        <v>269</v>
      </c>
      <c r="AT216" s="239" t="s">
        <v>167</v>
      </c>
      <c r="AU216" s="239" t="s">
        <v>81</v>
      </c>
      <c r="AY216" s="18" t="s">
        <v>165</v>
      </c>
      <c r="BE216" s="240">
        <f>IF(N216="základní",J216,0)</f>
        <v>0</v>
      </c>
      <c r="BF216" s="240">
        <f>IF(N216="snížená",J216,0)</f>
        <v>0</v>
      </c>
      <c r="BG216" s="240">
        <f>IF(N216="zákl. přenesená",J216,0)</f>
        <v>0</v>
      </c>
      <c r="BH216" s="240">
        <f>IF(N216="sníž. přenesená",J216,0)</f>
        <v>0</v>
      </c>
      <c r="BI216" s="240">
        <f>IF(N216="nulová",J216,0)</f>
        <v>0</v>
      </c>
      <c r="BJ216" s="18" t="s">
        <v>81</v>
      </c>
      <c r="BK216" s="240">
        <f>ROUND(I216*H216,2)</f>
        <v>0</v>
      </c>
      <c r="BL216" s="18" t="s">
        <v>269</v>
      </c>
      <c r="BM216" s="239" t="s">
        <v>1355</v>
      </c>
    </row>
    <row r="217" s="2" customFormat="1">
      <c r="A217" s="39"/>
      <c r="B217" s="40"/>
      <c r="C217" s="41"/>
      <c r="D217" s="243" t="s">
        <v>1086</v>
      </c>
      <c r="E217" s="41"/>
      <c r="F217" s="303" t="s">
        <v>1356</v>
      </c>
      <c r="G217" s="41"/>
      <c r="H217" s="41"/>
      <c r="I217" s="304"/>
      <c r="J217" s="41"/>
      <c r="K217" s="41"/>
      <c r="L217" s="45"/>
      <c r="M217" s="307"/>
      <c r="N217" s="308"/>
      <c r="O217" s="300"/>
      <c r="P217" s="300"/>
      <c r="Q217" s="300"/>
      <c r="R217" s="300"/>
      <c r="S217" s="300"/>
      <c r="T217" s="30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1086</v>
      </c>
      <c r="AU217" s="18" t="s">
        <v>81</v>
      </c>
    </row>
    <row r="218" s="2" customFormat="1" ht="6.96" customHeight="1">
      <c r="A218" s="39"/>
      <c r="B218" s="67"/>
      <c r="C218" s="68"/>
      <c r="D218" s="68"/>
      <c r="E218" s="68"/>
      <c r="F218" s="68"/>
      <c r="G218" s="68"/>
      <c r="H218" s="68"/>
      <c r="I218" s="68"/>
      <c r="J218" s="68"/>
      <c r="K218" s="68"/>
      <c r="L218" s="45"/>
      <c r="M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</row>
  </sheetData>
  <sheetProtection sheet="1" autoFilter="0" formatColumns="0" formatRows="0" objects="1" scenarios="1" spinCount="100000" saltValue="jSWUVROtUORWka4UPRdCp9T/ojhcd+s3/PaN3rPHmjkl7WR8B50NM2cZ/0JbD6sO/KP9LpDTyL3/UVtCctJJ1w==" hashValue="VGF5p7kbT/79r52OZYe/UTXKjVi59dRoRNlvQBh+fxqIRQ9FLOeNTonK1JrdPGe83KYCsnTqUSrTv5YUsqiNrw==" algorithmName="SHA-512" password="CC35"/>
  <autoFilter ref="C131:K21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0:H120"/>
    <mergeCell ref="E122:H122"/>
    <mergeCell ref="E124:H12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103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83</v>
      </c>
    </row>
    <row r="4" s="1" customFormat="1" ht="24.96" customHeight="1">
      <c r="B4" s="21"/>
      <c r="D4" s="150" t="s">
        <v>115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Malé divadlo FX Šaldy</v>
      </c>
      <c r="F7" s="152"/>
      <c r="G7" s="152"/>
      <c r="H7" s="152"/>
      <c r="L7" s="21"/>
    </row>
    <row r="8" s="1" customFormat="1" ht="12" customHeight="1">
      <c r="B8" s="21"/>
      <c r="D8" s="152" t="s">
        <v>122</v>
      </c>
      <c r="L8" s="21"/>
    </row>
    <row r="9" s="2" customFormat="1" ht="16.5" customHeight="1">
      <c r="A9" s="39"/>
      <c r="B9" s="45"/>
      <c r="C9" s="39"/>
      <c r="D9" s="39"/>
      <c r="E9" s="153" t="s">
        <v>1173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1064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1357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23. 6. 2021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tr">
        <f>IF('Rekapitulace stavby'!AN10="","",'Rekapitulace stavby'!AN10)</f>
        <v/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tr">
        <f>IF('Rekapitulace stavby'!E11="","",'Rekapitulace stavby'!E11)</f>
        <v xml:space="preserve"> </v>
      </c>
      <c r="F17" s="39"/>
      <c r="G17" s="39"/>
      <c r="H17" s="39"/>
      <c r="I17" s="152" t="s">
        <v>26</v>
      </c>
      <c r="J17" s="142" t="str">
        <f>IF('Rekapitulace stavby'!AN11="","",'Rekapitulace stavby'!AN11)</f>
        <v/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27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26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29</v>
      </c>
      <c r="E22" s="39"/>
      <c r="F22" s="39"/>
      <c r="G22" s="39"/>
      <c r="H22" s="39"/>
      <c r="I22" s="152" t="s">
        <v>25</v>
      </c>
      <c r="J22" s="142" t="str">
        <f>IF('Rekapitulace stavby'!AN16="","",'Rekapitulace stavby'!AN16)</f>
        <v/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tr">
        <f>IF('Rekapitulace stavby'!E17="","",'Rekapitulace stavby'!E17)</f>
        <v xml:space="preserve"> </v>
      </c>
      <c r="F23" s="39"/>
      <c r="G23" s="39"/>
      <c r="H23" s="39"/>
      <c r="I23" s="152" t="s">
        <v>26</v>
      </c>
      <c r="J23" s="142" t="str">
        <f>IF('Rekapitulace stavby'!AN17="","",'Rekapitulace stavby'!AN17)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31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26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32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33</v>
      </c>
      <c r="E32" s="39"/>
      <c r="F32" s="39"/>
      <c r="G32" s="39"/>
      <c r="H32" s="39"/>
      <c r="I32" s="39"/>
      <c r="J32" s="162">
        <f>ROUND(J127,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35</v>
      </c>
      <c r="G34" s="39"/>
      <c r="H34" s="39"/>
      <c r="I34" s="163" t="s">
        <v>34</v>
      </c>
      <c r="J34" s="163" t="s">
        <v>36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37</v>
      </c>
      <c r="E35" s="152" t="s">
        <v>38</v>
      </c>
      <c r="F35" s="165">
        <f>ROUND((SUM(BE127:BE205)),  2)</f>
        <v>0</v>
      </c>
      <c r="G35" s="39"/>
      <c r="H35" s="39"/>
      <c r="I35" s="166">
        <v>0.20999999999999999</v>
      </c>
      <c r="J35" s="165">
        <f>ROUND(((SUM(BE127:BE205))*I35),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39</v>
      </c>
      <c r="F36" s="165">
        <f>ROUND((SUM(BF127:BF205)),  2)</f>
        <v>0</v>
      </c>
      <c r="G36" s="39"/>
      <c r="H36" s="39"/>
      <c r="I36" s="166">
        <v>0.14999999999999999</v>
      </c>
      <c r="J36" s="165">
        <f>ROUND(((SUM(BF127:BF205))*I36),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40</v>
      </c>
      <c r="F37" s="165">
        <f>ROUND((SUM(BG127:BG205)),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41</v>
      </c>
      <c r="F38" s="165">
        <f>ROUND((SUM(BH127:BH205)),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42</v>
      </c>
      <c r="F39" s="165">
        <f>ROUND((SUM(BI127:BI205)),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43</v>
      </c>
      <c r="E41" s="169"/>
      <c r="F41" s="169"/>
      <c r="G41" s="170" t="s">
        <v>44</v>
      </c>
      <c r="H41" s="171" t="s">
        <v>45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Malé divadlo FX Šaldy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1173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1064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02 - Vytápění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 xml:space="preserve"> </v>
      </c>
      <c r="G91" s="41"/>
      <c r="H91" s="41"/>
      <c r="I91" s="33" t="s">
        <v>22</v>
      </c>
      <c r="J91" s="80" t="str">
        <f>IF(J14="","",J14)</f>
        <v>23. 6. 2021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24</v>
      </c>
      <c r="D93" s="41"/>
      <c r="E93" s="41"/>
      <c r="F93" s="28" t="str">
        <f>E17</f>
        <v xml:space="preserve"> </v>
      </c>
      <c r="G93" s="41"/>
      <c r="H93" s="41"/>
      <c r="I93" s="33" t="s">
        <v>29</v>
      </c>
      <c r="J93" s="37" t="str">
        <f>E23</f>
        <v xml:space="preserve"> 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31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125</v>
      </c>
      <c r="D96" s="187"/>
      <c r="E96" s="187"/>
      <c r="F96" s="187"/>
      <c r="G96" s="187"/>
      <c r="H96" s="187"/>
      <c r="I96" s="187"/>
      <c r="J96" s="188" t="s">
        <v>126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127</v>
      </c>
      <c r="D98" s="41"/>
      <c r="E98" s="41"/>
      <c r="F98" s="41"/>
      <c r="G98" s="41"/>
      <c r="H98" s="41"/>
      <c r="I98" s="41"/>
      <c r="J98" s="111">
        <f>J127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128</v>
      </c>
    </row>
    <row r="99" s="9" customFormat="1" ht="24.96" customHeight="1">
      <c r="A99" s="9"/>
      <c r="B99" s="190"/>
      <c r="C99" s="191"/>
      <c r="D99" s="192" t="s">
        <v>1358</v>
      </c>
      <c r="E99" s="193"/>
      <c r="F99" s="193"/>
      <c r="G99" s="193"/>
      <c r="H99" s="193"/>
      <c r="I99" s="193"/>
      <c r="J99" s="194">
        <f>J128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1359</v>
      </c>
      <c r="E100" s="193"/>
      <c r="F100" s="193"/>
      <c r="G100" s="193"/>
      <c r="H100" s="193"/>
      <c r="I100" s="193"/>
      <c r="J100" s="194">
        <f>J133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1360</v>
      </c>
      <c r="E101" s="193"/>
      <c r="F101" s="193"/>
      <c r="G101" s="193"/>
      <c r="H101" s="193"/>
      <c r="I101" s="193"/>
      <c r="J101" s="194">
        <f>J160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1361</v>
      </c>
      <c r="E102" s="193"/>
      <c r="F102" s="193"/>
      <c r="G102" s="193"/>
      <c r="H102" s="193"/>
      <c r="I102" s="193"/>
      <c r="J102" s="194">
        <f>J171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1362</v>
      </c>
      <c r="E103" s="193"/>
      <c r="F103" s="193"/>
      <c r="G103" s="193"/>
      <c r="H103" s="193"/>
      <c r="I103" s="193"/>
      <c r="J103" s="194">
        <f>J188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1363</v>
      </c>
      <c r="E104" s="193"/>
      <c r="F104" s="193"/>
      <c r="G104" s="193"/>
      <c r="H104" s="193"/>
      <c r="I104" s="193"/>
      <c r="J104" s="194">
        <f>J199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0"/>
      <c r="C105" s="191"/>
      <c r="D105" s="192" t="s">
        <v>1364</v>
      </c>
      <c r="E105" s="193"/>
      <c r="F105" s="193"/>
      <c r="G105" s="193"/>
      <c r="H105" s="193"/>
      <c r="I105" s="193"/>
      <c r="J105" s="194">
        <f>J202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150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5" t="str">
        <f>E7</f>
        <v>Malé divadlo FX Šaldy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122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185" t="s">
        <v>1173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1064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E11</f>
        <v>02 - Vytápění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20</v>
      </c>
      <c r="D121" s="41"/>
      <c r="E121" s="41"/>
      <c r="F121" s="28" t="str">
        <f>F14</f>
        <v xml:space="preserve"> </v>
      </c>
      <c r="G121" s="41"/>
      <c r="H121" s="41"/>
      <c r="I121" s="33" t="s">
        <v>22</v>
      </c>
      <c r="J121" s="80" t="str">
        <f>IF(J14="","",J14)</f>
        <v>23. 6. 2021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24</v>
      </c>
      <c r="D123" s="41"/>
      <c r="E123" s="41"/>
      <c r="F123" s="28" t="str">
        <f>E17</f>
        <v xml:space="preserve"> </v>
      </c>
      <c r="G123" s="41"/>
      <c r="H123" s="41"/>
      <c r="I123" s="33" t="s">
        <v>29</v>
      </c>
      <c r="J123" s="37" t="str">
        <f>E23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27</v>
      </c>
      <c r="D124" s="41"/>
      <c r="E124" s="41"/>
      <c r="F124" s="28" t="str">
        <f>IF(E20="","",E20)</f>
        <v>Vyplň údaj</v>
      </c>
      <c r="G124" s="41"/>
      <c r="H124" s="41"/>
      <c r="I124" s="33" t="s">
        <v>31</v>
      </c>
      <c r="J124" s="37" t="str">
        <f>E26</f>
        <v xml:space="preserve"> 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1"/>
      <c r="B126" s="202"/>
      <c r="C126" s="203" t="s">
        <v>151</v>
      </c>
      <c r="D126" s="204" t="s">
        <v>58</v>
      </c>
      <c r="E126" s="204" t="s">
        <v>54</v>
      </c>
      <c r="F126" s="204" t="s">
        <v>55</v>
      </c>
      <c r="G126" s="204" t="s">
        <v>152</v>
      </c>
      <c r="H126" s="204" t="s">
        <v>153</v>
      </c>
      <c r="I126" s="204" t="s">
        <v>154</v>
      </c>
      <c r="J126" s="204" t="s">
        <v>126</v>
      </c>
      <c r="K126" s="205" t="s">
        <v>155</v>
      </c>
      <c r="L126" s="206"/>
      <c r="M126" s="101" t="s">
        <v>1</v>
      </c>
      <c r="N126" s="102" t="s">
        <v>37</v>
      </c>
      <c r="O126" s="102" t="s">
        <v>156</v>
      </c>
      <c r="P126" s="102" t="s">
        <v>157</v>
      </c>
      <c r="Q126" s="102" t="s">
        <v>158</v>
      </c>
      <c r="R126" s="102" t="s">
        <v>159</v>
      </c>
      <c r="S126" s="102" t="s">
        <v>160</v>
      </c>
      <c r="T126" s="103" t="s">
        <v>161</v>
      </c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</row>
    <row r="127" s="2" customFormat="1" ht="22.8" customHeight="1">
      <c r="A127" s="39"/>
      <c r="B127" s="40"/>
      <c r="C127" s="108" t="s">
        <v>162</v>
      </c>
      <c r="D127" s="41"/>
      <c r="E127" s="41"/>
      <c r="F127" s="41"/>
      <c r="G127" s="41"/>
      <c r="H127" s="41"/>
      <c r="I127" s="41"/>
      <c r="J127" s="207">
        <f>BK127</f>
        <v>0</v>
      </c>
      <c r="K127" s="41"/>
      <c r="L127" s="45"/>
      <c r="M127" s="104"/>
      <c r="N127" s="208"/>
      <c r="O127" s="105"/>
      <c r="P127" s="209">
        <f>P128+P133+P160+P171+P188+P199+P202</f>
        <v>0</v>
      </c>
      <c r="Q127" s="105"/>
      <c r="R127" s="209">
        <f>R128+R133+R160+R171+R188+R199+R202</f>
        <v>0</v>
      </c>
      <c r="S127" s="105"/>
      <c r="T127" s="210">
        <f>T128+T133+T160+T171+T188+T199+T202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72</v>
      </c>
      <c r="AU127" s="18" t="s">
        <v>128</v>
      </c>
      <c r="BK127" s="211">
        <f>BK128+BK133+BK160+BK171+BK188+BK199+BK202</f>
        <v>0</v>
      </c>
    </row>
    <row r="128" s="12" customFormat="1" ht="25.92" customHeight="1">
      <c r="A128" s="12"/>
      <c r="B128" s="212"/>
      <c r="C128" s="213"/>
      <c r="D128" s="214" t="s">
        <v>72</v>
      </c>
      <c r="E128" s="215" t="s">
        <v>81</v>
      </c>
      <c r="F128" s="215" t="s">
        <v>1365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SUM(P129:P132)</f>
        <v>0</v>
      </c>
      <c r="Q128" s="220"/>
      <c r="R128" s="221">
        <f>SUM(R129:R132)</f>
        <v>0</v>
      </c>
      <c r="S128" s="220"/>
      <c r="T128" s="222">
        <f>SUM(T129:T132)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81</v>
      </c>
      <c r="AT128" s="224" t="s">
        <v>72</v>
      </c>
      <c r="AU128" s="224" t="s">
        <v>73</v>
      </c>
      <c r="AY128" s="223" t="s">
        <v>165</v>
      </c>
      <c r="BK128" s="225">
        <f>SUM(BK129:BK132)</f>
        <v>0</v>
      </c>
    </row>
    <row r="129" s="2" customFormat="1" ht="16.5" customHeight="1">
      <c r="A129" s="39"/>
      <c r="B129" s="40"/>
      <c r="C129" s="228" t="s">
        <v>81</v>
      </c>
      <c r="D129" s="228" t="s">
        <v>167</v>
      </c>
      <c r="E129" s="229" t="s">
        <v>1366</v>
      </c>
      <c r="F129" s="230" t="s">
        <v>1367</v>
      </c>
      <c r="G129" s="231" t="s">
        <v>1145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38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269</v>
      </c>
      <c r="AT129" s="239" t="s">
        <v>167</v>
      </c>
      <c r="AU129" s="239" t="s">
        <v>81</v>
      </c>
      <c r="AY129" s="18" t="s">
        <v>165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81</v>
      </c>
      <c r="BK129" s="240">
        <f>ROUND(I129*H129,2)</f>
        <v>0</v>
      </c>
      <c r="BL129" s="18" t="s">
        <v>269</v>
      </c>
      <c r="BM129" s="239" t="s">
        <v>83</v>
      </c>
    </row>
    <row r="130" s="2" customFormat="1" ht="16.5" customHeight="1">
      <c r="A130" s="39"/>
      <c r="B130" s="40"/>
      <c r="C130" s="228" t="s">
        <v>83</v>
      </c>
      <c r="D130" s="228" t="s">
        <v>167</v>
      </c>
      <c r="E130" s="229" t="s">
        <v>1368</v>
      </c>
      <c r="F130" s="230" t="s">
        <v>1369</v>
      </c>
      <c r="G130" s="231" t="s">
        <v>1145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38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269</v>
      </c>
      <c r="AT130" s="239" t="s">
        <v>167</v>
      </c>
      <c r="AU130" s="239" t="s">
        <v>81</v>
      </c>
      <c r="AY130" s="18" t="s">
        <v>165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81</v>
      </c>
      <c r="BK130" s="240">
        <f>ROUND(I130*H130,2)</f>
        <v>0</v>
      </c>
      <c r="BL130" s="18" t="s">
        <v>269</v>
      </c>
      <c r="BM130" s="239" t="s">
        <v>172</v>
      </c>
    </row>
    <row r="131" s="2" customFormat="1" ht="16.5" customHeight="1">
      <c r="A131" s="39"/>
      <c r="B131" s="40"/>
      <c r="C131" s="228" t="s">
        <v>184</v>
      </c>
      <c r="D131" s="228" t="s">
        <v>167</v>
      </c>
      <c r="E131" s="229" t="s">
        <v>1370</v>
      </c>
      <c r="F131" s="230" t="s">
        <v>1371</v>
      </c>
      <c r="G131" s="231" t="s">
        <v>1372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38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269</v>
      </c>
      <c r="AT131" s="239" t="s">
        <v>167</v>
      </c>
      <c r="AU131" s="239" t="s">
        <v>81</v>
      </c>
      <c r="AY131" s="18" t="s">
        <v>165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81</v>
      </c>
      <c r="BK131" s="240">
        <f>ROUND(I131*H131,2)</f>
        <v>0</v>
      </c>
      <c r="BL131" s="18" t="s">
        <v>269</v>
      </c>
      <c r="BM131" s="239" t="s">
        <v>197</v>
      </c>
    </row>
    <row r="132" s="2" customFormat="1" ht="16.5" customHeight="1">
      <c r="A132" s="39"/>
      <c r="B132" s="40"/>
      <c r="C132" s="228" t="s">
        <v>172</v>
      </c>
      <c r="D132" s="228" t="s">
        <v>167</v>
      </c>
      <c r="E132" s="229" t="s">
        <v>1373</v>
      </c>
      <c r="F132" s="230" t="s">
        <v>1369</v>
      </c>
      <c r="G132" s="231" t="s">
        <v>1372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38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269</v>
      </c>
      <c r="AT132" s="239" t="s">
        <v>167</v>
      </c>
      <c r="AU132" s="239" t="s">
        <v>81</v>
      </c>
      <c r="AY132" s="18" t="s">
        <v>165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81</v>
      </c>
      <c r="BK132" s="240">
        <f>ROUND(I132*H132,2)</f>
        <v>0</v>
      </c>
      <c r="BL132" s="18" t="s">
        <v>269</v>
      </c>
      <c r="BM132" s="239" t="s">
        <v>212</v>
      </c>
    </row>
    <row r="133" s="12" customFormat="1" ht="25.92" customHeight="1">
      <c r="A133" s="12"/>
      <c r="B133" s="212"/>
      <c r="C133" s="213"/>
      <c r="D133" s="214" t="s">
        <v>72</v>
      </c>
      <c r="E133" s="215" t="s">
        <v>83</v>
      </c>
      <c r="F133" s="215" t="s">
        <v>1374</v>
      </c>
      <c r="G133" s="213"/>
      <c r="H133" s="213"/>
      <c r="I133" s="216"/>
      <c r="J133" s="217">
        <f>BK133</f>
        <v>0</v>
      </c>
      <c r="K133" s="213"/>
      <c r="L133" s="218"/>
      <c r="M133" s="219"/>
      <c r="N133" s="220"/>
      <c r="O133" s="220"/>
      <c r="P133" s="221">
        <f>SUM(P134:P159)</f>
        <v>0</v>
      </c>
      <c r="Q133" s="220"/>
      <c r="R133" s="221">
        <f>SUM(R134:R159)</f>
        <v>0</v>
      </c>
      <c r="S133" s="220"/>
      <c r="T133" s="222">
        <f>SUM(T134:T159)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81</v>
      </c>
      <c r="AT133" s="224" t="s">
        <v>72</v>
      </c>
      <c r="AU133" s="224" t="s">
        <v>73</v>
      </c>
      <c r="AY133" s="223" t="s">
        <v>165</v>
      </c>
      <c r="BK133" s="225">
        <f>SUM(BK134:BK159)</f>
        <v>0</v>
      </c>
    </row>
    <row r="134" s="2" customFormat="1" ht="16.5" customHeight="1">
      <c r="A134" s="39"/>
      <c r="B134" s="40"/>
      <c r="C134" s="228" t="s">
        <v>192</v>
      </c>
      <c r="D134" s="228" t="s">
        <v>167</v>
      </c>
      <c r="E134" s="229" t="s">
        <v>1375</v>
      </c>
      <c r="F134" s="230" t="s">
        <v>1376</v>
      </c>
      <c r="G134" s="231" t="s">
        <v>1145</v>
      </c>
      <c r="H134" s="232">
        <v>4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38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269</v>
      </c>
      <c r="AT134" s="239" t="s">
        <v>167</v>
      </c>
      <c r="AU134" s="239" t="s">
        <v>81</v>
      </c>
      <c r="AY134" s="18" t="s">
        <v>165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81</v>
      </c>
      <c r="BK134" s="240">
        <f>ROUND(I134*H134,2)</f>
        <v>0</v>
      </c>
      <c r="BL134" s="18" t="s">
        <v>269</v>
      </c>
      <c r="BM134" s="239" t="s">
        <v>233</v>
      </c>
    </row>
    <row r="135" s="2" customFormat="1" ht="16.5" customHeight="1">
      <c r="A135" s="39"/>
      <c r="B135" s="40"/>
      <c r="C135" s="228" t="s">
        <v>197</v>
      </c>
      <c r="D135" s="228" t="s">
        <v>167</v>
      </c>
      <c r="E135" s="229" t="s">
        <v>1377</v>
      </c>
      <c r="F135" s="230" t="s">
        <v>1369</v>
      </c>
      <c r="G135" s="231" t="s">
        <v>1145</v>
      </c>
      <c r="H135" s="232">
        <v>4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38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269</v>
      </c>
      <c r="AT135" s="239" t="s">
        <v>167</v>
      </c>
      <c r="AU135" s="239" t="s">
        <v>81</v>
      </c>
      <c r="AY135" s="18" t="s">
        <v>165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81</v>
      </c>
      <c r="BK135" s="240">
        <f>ROUND(I135*H135,2)</f>
        <v>0</v>
      </c>
      <c r="BL135" s="18" t="s">
        <v>269</v>
      </c>
      <c r="BM135" s="239" t="s">
        <v>247</v>
      </c>
    </row>
    <row r="136" s="2" customFormat="1" ht="16.5" customHeight="1">
      <c r="A136" s="39"/>
      <c r="B136" s="40"/>
      <c r="C136" s="228" t="s">
        <v>204</v>
      </c>
      <c r="D136" s="228" t="s">
        <v>167</v>
      </c>
      <c r="E136" s="229" t="s">
        <v>1378</v>
      </c>
      <c r="F136" s="230" t="s">
        <v>1379</v>
      </c>
      <c r="G136" s="231" t="s">
        <v>1145</v>
      </c>
      <c r="H136" s="232">
        <v>1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38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269</v>
      </c>
      <c r="AT136" s="239" t="s">
        <v>167</v>
      </c>
      <c r="AU136" s="239" t="s">
        <v>81</v>
      </c>
      <c r="AY136" s="18" t="s">
        <v>165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81</v>
      </c>
      <c r="BK136" s="240">
        <f>ROUND(I136*H136,2)</f>
        <v>0</v>
      </c>
      <c r="BL136" s="18" t="s">
        <v>269</v>
      </c>
      <c r="BM136" s="239" t="s">
        <v>259</v>
      </c>
    </row>
    <row r="137" s="2" customFormat="1" ht="16.5" customHeight="1">
      <c r="A137" s="39"/>
      <c r="B137" s="40"/>
      <c r="C137" s="228" t="s">
        <v>212</v>
      </c>
      <c r="D137" s="228" t="s">
        <v>167</v>
      </c>
      <c r="E137" s="229" t="s">
        <v>1380</v>
      </c>
      <c r="F137" s="230" t="s">
        <v>1369</v>
      </c>
      <c r="G137" s="231" t="s">
        <v>1145</v>
      </c>
      <c r="H137" s="232">
        <v>1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38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269</v>
      </c>
      <c r="AT137" s="239" t="s">
        <v>167</v>
      </c>
      <c r="AU137" s="239" t="s">
        <v>81</v>
      </c>
      <c r="AY137" s="18" t="s">
        <v>165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81</v>
      </c>
      <c r="BK137" s="240">
        <f>ROUND(I137*H137,2)</f>
        <v>0</v>
      </c>
      <c r="BL137" s="18" t="s">
        <v>269</v>
      </c>
      <c r="BM137" s="239" t="s">
        <v>269</v>
      </c>
    </row>
    <row r="138" s="2" customFormat="1" ht="16.5" customHeight="1">
      <c r="A138" s="39"/>
      <c r="B138" s="40"/>
      <c r="C138" s="228" t="s">
        <v>227</v>
      </c>
      <c r="D138" s="228" t="s">
        <v>167</v>
      </c>
      <c r="E138" s="229" t="s">
        <v>1381</v>
      </c>
      <c r="F138" s="230" t="s">
        <v>1382</v>
      </c>
      <c r="G138" s="231" t="s">
        <v>1145</v>
      </c>
      <c r="H138" s="232">
        <v>1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38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269</v>
      </c>
      <c r="AT138" s="239" t="s">
        <v>167</v>
      </c>
      <c r="AU138" s="239" t="s">
        <v>81</v>
      </c>
      <c r="AY138" s="18" t="s">
        <v>165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81</v>
      </c>
      <c r="BK138" s="240">
        <f>ROUND(I138*H138,2)</f>
        <v>0</v>
      </c>
      <c r="BL138" s="18" t="s">
        <v>269</v>
      </c>
      <c r="BM138" s="239" t="s">
        <v>282</v>
      </c>
    </row>
    <row r="139" s="2" customFormat="1" ht="16.5" customHeight="1">
      <c r="A139" s="39"/>
      <c r="B139" s="40"/>
      <c r="C139" s="228" t="s">
        <v>233</v>
      </c>
      <c r="D139" s="228" t="s">
        <v>167</v>
      </c>
      <c r="E139" s="229" t="s">
        <v>1383</v>
      </c>
      <c r="F139" s="230" t="s">
        <v>1369</v>
      </c>
      <c r="G139" s="231" t="s">
        <v>1145</v>
      </c>
      <c r="H139" s="232">
        <v>1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38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269</v>
      </c>
      <c r="AT139" s="239" t="s">
        <v>167</v>
      </c>
      <c r="AU139" s="239" t="s">
        <v>81</v>
      </c>
      <c r="AY139" s="18" t="s">
        <v>165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81</v>
      </c>
      <c r="BK139" s="240">
        <f>ROUND(I139*H139,2)</f>
        <v>0</v>
      </c>
      <c r="BL139" s="18" t="s">
        <v>269</v>
      </c>
      <c r="BM139" s="239" t="s">
        <v>298</v>
      </c>
    </row>
    <row r="140" s="2" customFormat="1" ht="16.5" customHeight="1">
      <c r="A140" s="39"/>
      <c r="B140" s="40"/>
      <c r="C140" s="228" t="s">
        <v>240</v>
      </c>
      <c r="D140" s="228" t="s">
        <v>167</v>
      </c>
      <c r="E140" s="229" t="s">
        <v>1384</v>
      </c>
      <c r="F140" s="230" t="s">
        <v>1385</v>
      </c>
      <c r="G140" s="231" t="s">
        <v>1145</v>
      </c>
      <c r="H140" s="232">
        <v>1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38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269</v>
      </c>
      <c r="AT140" s="239" t="s">
        <v>167</v>
      </c>
      <c r="AU140" s="239" t="s">
        <v>81</v>
      </c>
      <c r="AY140" s="18" t="s">
        <v>165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81</v>
      </c>
      <c r="BK140" s="240">
        <f>ROUND(I140*H140,2)</f>
        <v>0</v>
      </c>
      <c r="BL140" s="18" t="s">
        <v>269</v>
      </c>
      <c r="BM140" s="239" t="s">
        <v>310</v>
      </c>
    </row>
    <row r="141" s="2" customFormat="1" ht="16.5" customHeight="1">
      <c r="A141" s="39"/>
      <c r="B141" s="40"/>
      <c r="C141" s="228" t="s">
        <v>247</v>
      </c>
      <c r="D141" s="228" t="s">
        <v>167</v>
      </c>
      <c r="E141" s="229" t="s">
        <v>1386</v>
      </c>
      <c r="F141" s="230" t="s">
        <v>1369</v>
      </c>
      <c r="G141" s="231" t="s">
        <v>1145</v>
      </c>
      <c r="H141" s="232">
        <v>1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38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269</v>
      </c>
      <c r="AT141" s="239" t="s">
        <v>167</v>
      </c>
      <c r="AU141" s="239" t="s">
        <v>81</v>
      </c>
      <c r="AY141" s="18" t="s">
        <v>165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81</v>
      </c>
      <c r="BK141" s="240">
        <f>ROUND(I141*H141,2)</f>
        <v>0</v>
      </c>
      <c r="BL141" s="18" t="s">
        <v>269</v>
      </c>
      <c r="BM141" s="239" t="s">
        <v>318</v>
      </c>
    </row>
    <row r="142" s="2" customFormat="1" ht="16.5" customHeight="1">
      <c r="A142" s="39"/>
      <c r="B142" s="40"/>
      <c r="C142" s="228" t="s">
        <v>253</v>
      </c>
      <c r="D142" s="228" t="s">
        <v>167</v>
      </c>
      <c r="E142" s="229" t="s">
        <v>1387</v>
      </c>
      <c r="F142" s="230" t="s">
        <v>1388</v>
      </c>
      <c r="G142" s="231" t="s">
        <v>1389</v>
      </c>
      <c r="H142" s="232">
        <v>4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38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269</v>
      </c>
      <c r="AT142" s="239" t="s">
        <v>167</v>
      </c>
      <c r="AU142" s="239" t="s">
        <v>81</v>
      </c>
      <c r="AY142" s="18" t="s">
        <v>165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81</v>
      </c>
      <c r="BK142" s="240">
        <f>ROUND(I142*H142,2)</f>
        <v>0</v>
      </c>
      <c r="BL142" s="18" t="s">
        <v>269</v>
      </c>
      <c r="BM142" s="239" t="s">
        <v>329</v>
      </c>
    </row>
    <row r="143" s="2" customFormat="1" ht="16.5" customHeight="1">
      <c r="A143" s="39"/>
      <c r="B143" s="40"/>
      <c r="C143" s="228" t="s">
        <v>259</v>
      </c>
      <c r="D143" s="228" t="s">
        <v>167</v>
      </c>
      <c r="E143" s="229" t="s">
        <v>1390</v>
      </c>
      <c r="F143" s="230" t="s">
        <v>1369</v>
      </c>
      <c r="G143" s="231" t="s">
        <v>1145</v>
      </c>
      <c r="H143" s="232">
        <v>4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38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269</v>
      </c>
      <c r="AT143" s="239" t="s">
        <v>167</v>
      </c>
      <c r="AU143" s="239" t="s">
        <v>81</v>
      </c>
      <c r="AY143" s="18" t="s">
        <v>165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81</v>
      </c>
      <c r="BK143" s="240">
        <f>ROUND(I143*H143,2)</f>
        <v>0</v>
      </c>
      <c r="BL143" s="18" t="s">
        <v>269</v>
      </c>
      <c r="BM143" s="239" t="s">
        <v>337</v>
      </c>
    </row>
    <row r="144" s="2" customFormat="1" ht="16.5" customHeight="1">
      <c r="A144" s="39"/>
      <c r="B144" s="40"/>
      <c r="C144" s="228" t="s">
        <v>8</v>
      </c>
      <c r="D144" s="228" t="s">
        <v>167</v>
      </c>
      <c r="E144" s="229" t="s">
        <v>1391</v>
      </c>
      <c r="F144" s="230" t="s">
        <v>1392</v>
      </c>
      <c r="G144" s="231" t="s">
        <v>1145</v>
      </c>
      <c r="H144" s="232">
        <v>4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38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269</v>
      </c>
      <c r="AT144" s="239" t="s">
        <v>167</v>
      </c>
      <c r="AU144" s="239" t="s">
        <v>81</v>
      </c>
      <c r="AY144" s="18" t="s">
        <v>165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81</v>
      </c>
      <c r="BK144" s="240">
        <f>ROUND(I144*H144,2)</f>
        <v>0</v>
      </c>
      <c r="BL144" s="18" t="s">
        <v>269</v>
      </c>
      <c r="BM144" s="239" t="s">
        <v>348</v>
      </c>
    </row>
    <row r="145" s="2" customFormat="1" ht="16.5" customHeight="1">
      <c r="A145" s="39"/>
      <c r="B145" s="40"/>
      <c r="C145" s="228" t="s">
        <v>269</v>
      </c>
      <c r="D145" s="228" t="s">
        <v>167</v>
      </c>
      <c r="E145" s="229" t="s">
        <v>1393</v>
      </c>
      <c r="F145" s="230" t="s">
        <v>1369</v>
      </c>
      <c r="G145" s="231" t="s">
        <v>1145</v>
      </c>
      <c r="H145" s="232">
        <v>4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38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269</v>
      </c>
      <c r="AT145" s="239" t="s">
        <v>167</v>
      </c>
      <c r="AU145" s="239" t="s">
        <v>81</v>
      </c>
      <c r="AY145" s="18" t="s">
        <v>165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81</v>
      </c>
      <c r="BK145" s="240">
        <f>ROUND(I145*H145,2)</f>
        <v>0</v>
      </c>
      <c r="BL145" s="18" t="s">
        <v>269</v>
      </c>
      <c r="BM145" s="239" t="s">
        <v>365</v>
      </c>
    </row>
    <row r="146" s="2" customFormat="1" ht="16.5" customHeight="1">
      <c r="A146" s="39"/>
      <c r="B146" s="40"/>
      <c r="C146" s="228" t="s">
        <v>274</v>
      </c>
      <c r="D146" s="228" t="s">
        <v>167</v>
      </c>
      <c r="E146" s="229" t="s">
        <v>1394</v>
      </c>
      <c r="F146" s="230" t="s">
        <v>1392</v>
      </c>
      <c r="G146" s="231" t="s">
        <v>1145</v>
      </c>
      <c r="H146" s="232">
        <v>10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38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269</v>
      </c>
      <c r="AT146" s="239" t="s">
        <v>167</v>
      </c>
      <c r="AU146" s="239" t="s">
        <v>81</v>
      </c>
      <c r="AY146" s="18" t="s">
        <v>165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81</v>
      </c>
      <c r="BK146" s="240">
        <f>ROUND(I146*H146,2)</f>
        <v>0</v>
      </c>
      <c r="BL146" s="18" t="s">
        <v>269</v>
      </c>
      <c r="BM146" s="239" t="s">
        <v>378</v>
      </c>
    </row>
    <row r="147" s="2" customFormat="1" ht="16.5" customHeight="1">
      <c r="A147" s="39"/>
      <c r="B147" s="40"/>
      <c r="C147" s="228" t="s">
        <v>282</v>
      </c>
      <c r="D147" s="228" t="s">
        <v>167</v>
      </c>
      <c r="E147" s="229" t="s">
        <v>1395</v>
      </c>
      <c r="F147" s="230" t="s">
        <v>1369</v>
      </c>
      <c r="G147" s="231" t="s">
        <v>1145</v>
      </c>
      <c r="H147" s="232">
        <v>10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38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269</v>
      </c>
      <c r="AT147" s="239" t="s">
        <v>167</v>
      </c>
      <c r="AU147" s="239" t="s">
        <v>81</v>
      </c>
      <c r="AY147" s="18" t="s">
        <v>165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81</v>
      </c>
      <c r="BK147" s="240">
        <f>ROUND(I147*H147,2)</f>
        <v>0</v>
      </c>
      <c r="BL147" s="18" t="s">
        <v>269</v>
      </c>
      <c r="BM147" s="239" t="s">
        <v>393</v>
      </c>
    </row>
    <row r="148" s="2" customFormat="1" ht="16.5" customHeight="1">
      <c r="A148" s="39"/>
      <c r="B148" s="40"/>
      <c r="C148" s="228" t="s">
        <v>290</v>
      </c>
      <c r="D148" s="228" t="s">
        <v>167</v>
      </c>
      <c r="E148" s="229" t="s">
        <v>1396</v>
      </c>
      <c r="F148" s="230" t="s">
        <v>1397</v>
      </c>
      <c r="G148" s="231" t="s">
        <v>1145</v>
      </c>
      <c r="H148" s="232">
        <v>2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38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269</v>
      </c>
      <c r="AT148" s="239" t="s">
        <v>167</v>
      </c>
      <c r="AU148" s="239" t="s">
        <v>81</v>
      </c>
      <c r="AY148" s="18" t="s">
        <v>165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81</v>
      </c>
      <c r="BK148" s="240">
        <f>ROUND(I148*H148,2)</f>
        <v>0</v>
      </c>
      <c r="BL148" s="18" t="s">
        <v>269</v>
      </c>
      <c r="BM148" s="239" t="s">
        <v>403</v>
      </c>
    </row>
    <row r="149" s="2" customFormat="1" ht="16.5" customHeight="1">
      <c r="A149" s="39"/>
      <c r="B149" s="40"/>
      <c r="C149" s="228" t="s">
        <v>298</v>
      </c>
      <c r="D149" s="228" t="s">
        <v>167</v>
      </c>
      <c r="E149" s="229" t="s">
        <v>1398</v>
      </c>
      <c r="F149" s="230" t="s">
        <v>1369</v>
      </c>
      <c r="G149" s="231" t="s">
        <v>1145</v>
      </c>
      <c r="H149" s="232">
        <v>2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38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269</v>
      </c>
      <c r="AT149" s="239" t="s">
        <v>167</v>
      </c>
      <c r="AU149" s="239" t="s">
        <v>81</v>
      </c>
      <c r="AY149" s="18" t="s">
        <v>165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81</v>
      </c>
      <c r="BK149" s="240">
        <f>ROUND(I149*H149,2)</f>
        <v>0</v>
      </c>
      <c r="BL149" s="18" t="s">
        <v>269</v>
      </c>
      <c r="BM149" s="239" t="s">
        <v>426</v>
      </c>
    </row>
    <row r="150" s="2" customFormat="1" ht="16.5" customHeight="1">
      <c r="A150" s="39"/>
      <c r="B150" s="40"/>
      <c r="C150" s="228" t="s">
        <v>7</v>
      </c>
      <c r="D150" s="228" t="s">
        <v>167</v>
      </c>
      <c r="E150" s="229" t="s">
        <v>1399</v>
      </c>
      <c r="F150" s="230" t="s">
        <v>1400</v>
      </c>
      <c r="G150" s="231" t="s">
        <v>1145</v>
      </c>
      <c r="H150" s="232">
        <v>14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38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269</v>
      </c>
      <c r="AT150" s="239" t="s">
        <v>167</v>
      </c>
      <c r="AU150" s="239" t="s">
        <v>81</v>
      </c>
      <c r="AY150" s="18" t="s">
        <v>165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81</v>
      </c>
      <c r="BK150" s="240">
        <f>ROUND(I150*H150,2)</f>
        <v>0</v>
      </c>
      <c r="BL150" s="18" t="s">
        <v>269</v>
      </c>
      <c r="BM150" s="239" t="s">
        <v>437</v>
      </c>
    </row>
    <row r="151" s="2" customFormat="1" ht="16.5" customHeight="1">
      <c r="A151" s="39"/>
      <c r="B151" s="40"/>
      <c r="C151" s="228" t="s">
        <v>310</v>
      </c>
      <c r="D151" s="228" t="s">
        <v>167</v>
      </c>
      <c r="E151" s="229" t="s">
        <v>1401</v>
      </c>
      <c r="F151" s="230" t="s">
        <v>1369</v>
      </c>
      <c r="G151" s="231" t="s">
        <v>1145</v>
      </c>
      <c r="H151" s="232">
        <v>14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38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269</v>
      </c>
      <c r="AT151" s="239" t="s">
        <v>167</v>
      </c>
      <c r="AU151" s="239" t="s">
        <v>81</v>
      </c>
      <c r="AY151" s="18" t="s">
        <v>165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81</v>
      </c>
      <c r="BK151" s="240">
        <f>ROUND(I151*H151,2)</f>
        <v>0</v>
      </c>
      <c r="BL151" s="18" t="s">
        <v>269</v>
      </c>
      <c r="BM151" s="239" t="s">
        <v>468</v>
      </c>
    </row>
    <row r="152" s="2" customFormat="1" ht="16.5" customHeight="1">
      <c r="A152" s="39"/>
      <c r="B152" s="40"/>
      <c r="C152" s="228" t="s">
        <v>314</v>
      </c>
      <c r="D152" s="228" t="s">
        <v>167</v>
      </c>
      <c r="E152" s="229" t="s">
        <v>1402</v>
      </c>
      <c r="F152" s="230" t="s">
        <v>1403</v>
      </c>
      <c r="G152" s="231" t="s">
        <v>1389</v>
      </c>
      <c r="H152" s="232">
        <v>3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38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269</v>
      </c>
      <c r="AT152" s="239" t="s">
        <v>167</v>
      </c>
      <c r="AU152" s="239" t="s">
        <v>81</v>
      </c>
      <c r="AY152" s="18" t="s">
        <v>165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81</v>
      </c>
      <c r="BK152" s="240">
        <f>ROUND(I152*H152,2)</f>
        <v>0</v>
      </c>
      <c r="BL152" s="18" t="s">
        <v>269</v>
      </c>
      <c r="BM152" s="239" t="s">
        <v>479</v>
      </c>
    </row>
    <row r="153" s="2" customFormat="1" ht="16.5" customHeight="1">
      <c r="A153" s="39"/>
      <c r="B153" s="40"/>
      <c r="C153" s="228" t="s">
        <v>318</v>
      </c>
      <c r="D153" s="228" t="s">
        <v>167</v>
      </c>
      <c r="E153" s="229" t="s">
        <v>1404</v>
      </c>
      <c r="F153" s="230" t="s">
        <v>1369</v>
      </c>
      <c r="G153" s="231" t="s">
        <v>1145</v>
      </c>
      <c r="H153" s="232">
        <v>3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38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269</v>
      </c>
      <c r="AT153" s="239" t="s">
        <v>167</v>
      </c>
      <c r="AU153" s="239" t="s">
        <v>81</v>
      </c>
      <c r="AY153" s="18" t="s">
        <v>165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81</v>
      </c>
      <c r="BK153" s="240">
        <f>ROUND(I153*H153,2)</f>
        <v>0</v>
      </c>
      <c r="BL153" s="18" t="s">
        <v>269</v>
      </c>
      <c r="BM153" s="239" t="s">
        <v>488</v>
      </c>
    </row>
    <row r="154" s="2" customFormat="1" ht="16.5" customHeight="1">
      <c r="A154" s="39"/>
      <c r="B154" s="40"/>
      <c r="C154" s="228" t="s">
        <v>323</v>
      </c>
      <c r="D154" s="228" t="s">
        <v>167</v>
      </c>
      <c r="E154" s="229" t="s">
        <v>1405</v>
      </c>
      <c r="F154" s="230" t="s">
        <v>1406</v>
      </c>
      <c r="G154" s="231" t="s">
        <v>1389</v>
      </c>
      <c r="H154" s="232">
        <v>2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38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269</v>
      </c>
      <c r="AT154" s="239" t="s">
        <v>167</v>
      </c>
      <c r="AU154" s="239" t="s">
        <v>81</v>
      </c>
      <c r="AY154" s="18" t="s">
        <v>165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81</v>
      </c>
      <c r="BK154" s="240">
        <f>ROUND(I154*H154,2)</f>
        <v>0</v>
      </c>
      <c r="BL154" s="18" t="s">
        <v>269</v>
      </c>
      <c r="BM154" s="239" t="s">
        <v>498</v>
      </c>
    </row>
    <row r="155" s="2" customFormat="1" ht="16.5" customHeight="1">
      <c r="A155" s="39"/>
      <c r="B155" s="40"/>
      <c r="C155" s="228" t="s">
        <v>329</v>
      </c>
      <c r="D155" s="228" t="s">
        <v>167</v>
      </c>
      <c r="E155" s="229" t="s">
        <v>1407</v>
      </c>
      <c r="F155" s="230" t="s">
        <v>1369</v>
      </c>
      <c r="G155" s="231" t="s">
        <v>1145</v>
      </c>
      <c r="H155" s="232">
        <v>2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38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269</v>
      </c>
      <c r="AT155" s="239" t="s">
        <v>167</v>
      </c>
      <c r="AU155" s="239" t="s">
        <v>81</v>
      </c>
      <c r="AY155" s="18" t="s">
        <v>165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81</v>
      </c>
      <c r="BK155" s="240">
        <f>ROUND(I155*H155,2)</f>
        <v>0</v>
      </c>
      <c r="BL155" s="18" t="s">
        <v>269</v>
      </c>
      <c r="BM155" s="239" t="s">
        <v>517</v>
      </c>
    </row>
    <row r="156" s="2" customFormat="1" ht="16.5" customHeight="1">
      <c r="A156" s="39"/>
      <c r="B156" s="40"/>
      <c r="C156" s="228" t="s">
        <v>334</v>
      </c>
      <c r="D156" s="228" t="s">
        <v>167</v>
      </c>
      <c r="E156" s="229" t="s">
        <v>1408</v>
      </c>
      <c r="F156" s="230" t="s">
        <v>1409</v>
      </c>
      <c r="G156" s="231" t="s">
        <v>1389</v>
      </c>
      <c r="H156" s="232">
        <v>1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38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269</v>
      </c>
      <c r="AT156" s="239" t="s">
        <v>167</v>
      </c>
      <c r="AU156" s="239" t="s">
        <v>81</v>
      </c>
      <c r="AY156" s="18" t="s">
        <v>165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81</v>
      </c>
      <c r="BK156" s="240">
        <f>ROUND(I156*H156,2)</f>
        <v>0</v>
      </c>
      <c r="BL156" s="18" t="s">
        <v>269</v>
      </c>
      <c r="BM156" s="239" t="s">
        <v>529</v>
      </c>
    </row>
    <row r="157" s="2" customFormat="1" ht="16.5" customHeight="1">
      <c r="A157" s="39"/>
      <c r="B157" s="40"/>
      <c r="C157" s="228" t="s">
        <v>337</v>
      </c>
      <c r="D157" s="228" t="s">
        <v>167</v>
      </c>
      <c r="E157" s="229" t="s">
        <v>1410</v>
      </c>
      <c r="F157" s="230" t="s">
        <v>1369</v>
      </c>
      <c r="G157" s="231" t="s">
        <v>1145</v>
      </c>
      <c r="H157" s="232">
        <v>1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38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269</v>
      </c>
      <c r="AT157" s="239" t="s">
        <v>167</v>
      </c>
      <c r="AU157" s="239" t="s">
        <v>81</v>
      </c>
      <c r="AY157" s="18" t="s">
        <v>165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81</v>
      </c>
      <c r="BK157" s="240">
        <f>ROUND(I157*H157,2)</f>
        <v>0</v>
      </c>
      <c r="BL157" s="18" t="s">
        <v>269</v>
      </c>
      <c r="BM157" s="239" t="s">
        <v>541</v>
      </c>
    </row>
    <row r="158" s="2" customFormat="1" ht="16.5" customHeight="1">
      <c r="A158" s="39"/>
      <c r="B158" s="40"/>
      <c r="C158" s="228" t="s">
        <v>343</v>
      </c>
      <c r="D158" s="228" t="s">
        <v>167</v>
      </c>
      <c r="E158" s="229" t="s">
        <v>1411</v>
      </c>
      <c r="F158" s="230" t="s">
        <v>1412</v>
      </c>
      <c r="G158" s="231" t="s">
        <v>1389</v>
      </c>
      <c r="H158" s="232">
        <v>5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38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269</v>
      </c>
      <c r="AT158" s="239" t="s">
        <v>167</v>
      </c>
      <c r="AU158" s="239" t="s">
        <v>81</v>
      </c>
      <c r="AY158" s="18" t="s">
        <v>165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81</v>
      </c>
      <c r="BK158" s="240">
        <f>ROUND(I158*H158,2)</f>
        <v>0</v>
      </c>
      <c r="BL158" s="18" t="s">
        <v>269</v>
      </c>
      <c r="BM158" s="239" t="s">
        <v>553</v>
      </c>
    </row>
    <row r="159" s="2" customFormat="1" ht="16.5" customHeight="1">
      <c r="A159" s="39"/>
      <c r="B159" s="40"/>
      <c r="C159" s="228" t="s">
        <v>348</v>
      </c>
      <c r="D159" s="228" t="s">
        <v>167</v>
      </c>
      <c r="E159" s="229" t="s">
        <v>1413</v>
      </c>
      <c r="F159" s="230" t="s">
        <v>1369</v>
      </c>
      <c r="G159" s="231" t="s">
        <v>1145</v>
      </c>
      <c r="H159" s="232">
        <v>5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38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269</v>
      </c>
      <c r="AT159" s="239" t="s">
        <v>167</v>
      </c>
      <c r="AU159" s="239" t="s">
        <v>81</v>
      </c>
      <c r="AY159" s="18" t="s">
        <v>165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81</v>
      </c>
      <c r="BK159" s="240">
        <f>ROUND(I159*H159,2)</f>
        <v>0</v>
      </c>
      <c r="BL159" s="18" t="s">
        <v>269</v>
      </c>
      <c r="BM159" s="239" t="s">
        <v>569</v>
      </c>
    </row>
    <row r="160" s="12" customFormat="1" ht="25.92" customHeight="1">
      <c r="A160" s="12"/>
      <c r="B160" s="212"/>
      <c r="C160" s="213"/>
      <c r="D160" s="214" t="s">
        <v>72</v>
      </c>
      <c r="E160" s="215" t="s">
        <v>184</v>
      </c>
      <c r="F160" s="215" t="s">
        <v>1414</v>
      </c>
      <c r="G160" s="213"/>
      <c r="H160" s="213"/>
      <c r="I160" s="216"/>
      <c r="J160" s="217">
        <f>BK160</f>
        <v>0</v>
      </c>
      <c r="K160" s="213"/>
      <c r="L160" s="218"/>
      <c r="M160" s="219"/>
      <c r="N160" s="220"/>
      <c r="O160" s="220"/>
      <c r="P160" s="221">
        <f>SUM(P161:P170)</f>
        <v>0</v>
      </c>
      <c r="Q160" s="220"/>
      <c r="R160" s="221">
        <f>SUM(R161:R170)</f>
        <v>0</v>
      </c>
      <c r="S160" s="220"/>
      <c r="T160" s="222">
        <f>SUM(T161:T170)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23" t="s">
        <v>81</v>
      </c>
      <c r="AT160" s="224" t="s">
        <v>72</v>
      </c>
      <c r="AU160" s="224" t="s">
        <v>73</v>
      </c>
      <c r="AY160" s="223" t="s">
        <v>165</v>
      </c>
      <c r="BK160" s="225">
        <f>SUM(BK161:BK170)</f>
        <v>0</v>
      </c>
    </row>
    <row r="161" s="2" customFormat="1" ht="16.5" customHeight="1">
      <c r="A161" s="39"/>
      <c r="B161" s="40"/>
      <c r="C161" s="228" t="s">
        <v>356</v>
      </c>
      <c r="D161" s="228" t="s">
        <v>167</v>
      </c>
      <c r="E161" s="229" t="s">
        <v>1415</v>
      </c>
      <c r="F161" s="230" t="s">
        <v>1416</v>
      </c>
      <c r="G161" s="231" t="s">
        <v>1126</v>
      </c>
      <c r="H161" s="232">
        <v>150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38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269</v>
      </c>
      <c r="AT161" s="239" t="s">
        <v>167</v>
      </c>
      <c r="AU161" s="239" t="s">
        <v>81</v>
      </c>
      <c r="AY161" s="18" t="s">
        <v>165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81</v>
      </c>
      <c r="BK161" s="240">
        <f>ROUND(I161*H161,2)</f>
        <v>0</v>
      </c>
      <c r="BL161" s="18" t="s">
        <v>269</v>
      </c>
      <c r="BM161" s="239" t="s">
        <v>583</v>
      </c>
    </row>
    <row r="162" s="2" customFormat="1" ht="16.5" customHeight="1">
      <c r="A162" s="39"/>
      <c r="B162" s="40"/>
      <c r="C162" s="228" t="s">
        <v>365</v>
      </c>
      <c r="D162" s="228" t="s">
        <v>167</v>
      </c>
      <c r="E162" s="229" t="s">
        <v>1417</v>
      </c>
      <c r="F162" s="230" t="s">
        <v>1369</v>
      </c>
      <c r="G162" s="231" t="s">
        <v>1126</v>
      </c>
      <c r="H162" s="232">
        <v>150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38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269</v>
      </c>
      <c r="AT162" s="239" t="s">
        <v>167</v>
      </c>
      <c r="AU162" s="239" t="s">
        <v>81</v>
      </c>
      <c r="AY162" s="18" t="s">
        <v>165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81</v>
      </c>
      <c r="BK162" s="240">
        <f>ROUND(I162*H162,2)</f>
        <v>0</v>
      </c>
      <c r="BL162" s="18" t="s">
        <v>269</v>
      </c>
      <c r="BM162" s="239" t="s">
        <v>596</v>
      </c>
    </row>
    <row r="163" s="2" customFormat="1" ht="16.5" customHeight="1">
      <c r="A163" s="39"/>
      <c r="B163" s="40"/>
      <c r="C163" s="228" t="s">
        <v>373</v>
      </c>
      <c r="D163" s="228" t="s">
        <v>167</v>
      </c>
      <c r="E163" s="229" t="s">
        <v>1418</v>
      </c>
      <c r="F163" s="230" t="s">
        <v>1416</v>
      </c>
      <c r="G163" s="231" t="s">
        <v>1126</v>
      </c>
      <c r="H163" s="232">
        <v>20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38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269</v>
      </c>
      <c r="AT163" s="239" t="s">
        <v>167</v>
      </c>
      <c r="AU163" s="239" t="s">
        <v>81</v>
      </c>
      <c r="AY163" s="18" t="s">
        <v>165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81</v>
      </c>
      <c r="BK163" s="240">
        <f>ROUND(I163*H163,2)</f>
        <v>0</v>
      </c>
      <c r="BL163" s="18" t="s">
        <v>269</v>
      </c>
      <c r="BM163" s="239" t="s">
        <v>612</v>
      </c>
    </row>
    <row r="164" s="2" customFormat="1" ht="16.5" customHeight="1">
      <c r="A164" s="39"/>
      <c r="B164" s="40"/>
      <c r="C164" s="228" t="s">
        <v>378</v>
      </c>
      <c r="D164" s="228" t="s">
        <v>167</v>
      </c>
      <c r="E164" s="229" t="s">
        <v>1419</v>
      </c>
      <c r="F164" s="230" t="s">
        <v>1369</v>
      </c>
      <c r="G164" s="231" t="s">
        <v>1126</v>
      </c>
      <c r="H164" s="232">
        <v>20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38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269</v>
      </c>
      <c r="AT164" s="239" t="s">
        <v>167</v>
      </c>
      <c r="AU164" s="239" t="s">
        <v>81</v>
      </c>
      <c r="AY164" s="18" t="s">
        <v>165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81</v>
      </c>
      <c r="BK164" s="240">
        <f>ROUND(I164*H164,2)</f>
        <v>0</v>
      </c>
      <c r="BL164" s="18" t="s">
        <v>269</v>
      </c>
      <c r="BM164" s="239" t="s">
        <v>623</v>
      </c>
    </row>
    <row r="165" s="2" customFormat="1" ht="16.5" customHeight="1">
      <c r="A165" s="39"/>
      <c r="B165" s="40"/>
      <c r="C165" s="228" t="s">
        <v>385</v>
      </c>
      <c r="D165" s="228" t="s">
        <v>167</v>
      </c>
      <c r="E165" s="229" t="s">
        <v>1420</v>
      </c>
      <c r="F165" s="230" t="s">
        <v>1416</v>
      </c>
      <c r="G165" s="231" t="s">
        <v>1126</v>
      </c>
      <c r="H165" s="232">
        <v>12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38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269</v>
      </c>
      <c r="AT165" s="239" t="s">
        <v>167</v>
      </c>
      <c r="AU165" s="239" t="s">
        <v>81</v>
      </c>
      <c r="AY165" s="18" t="s">
        <v>165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81</v>
      </c>
      <c r="BK165" s="240">
        <f>ROUND(I165*H165,2)</f>
        <v>0</v>
      </c>
      <c r="BL165" s="18" t="s">
        <v>269</v>
      </c>
      <c r="BM165" s="239" t="s">
        <v>635</v>
      </c>
    </row>
    <row r="166" s="2" customFormat="1" ht="16.5" customHeight="1">
      <c r="A166" s="39"/>
      <c r="B166" s="40"/>
      <c r="C166" s="228" t="s">
        <v>393</v>
      </c>
      <c r="D166" s="228" t="s">
        <v>167</v>
      </c>
      <c r="E166" s="229" t="s">
        <v>1421</v>
      </c>
      <c r="F166" s="230" t="s">
        <v>1369</v>
      </c>
      <c r="G166" s="231" t="s">
        <v>1126</v>
      </c>
      <c r="H166" s="232">
        <v>12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38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269</v>
      </c>
      <c r="AT166" s="239" t="s">
        <v>167</v>
      </c>
      <c r="AU166" s="239" t="s">
        <v>81</v>
      </c>
      <c r="AY166" s="18" t="s">
        <v>165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81</v>
      </c>
      <c r="BK166" s="240">
        <f>ROUND(I166*H166,2)</f>
        <v>0</v>
      </c>
      <c r="BL166" s="18" t="s">
        <v>269</v>
      </c>
      <c r="BM166" s="239" t="s">
        <v>645</v>
      </c>
    </row>
    <row r="167" s="2" customFormat="1" ht="16.5" customHeight="1">
      <c r="A167" s="39"/>
      <c r="B167" s="40"/>
      <c r="C167" s="228" t="s">
        <v>397</v>
      </c>
      <c r="D167" s="228" t="s">
        <v>167</v>
      </c>
      <c r="E167" s="229" t="s">
        <v>1422</v>
      </c>
      <c r="F167" s="230" t="s">
        <v>1416</v>
      </c>
      <c r="G167" s="231" t="s">
        <v>1126</v>
      </c>
      <c r="H167" s="232">
        <v>15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38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269</v>
      </c>
      <c r="AT167" s="239" t="s">
        <v>167</v>
      </c>
      <c r="AU167" s="239" t="s">
        <v>81</v>
      </c>
      <c r="AY167" s="18" t="s">
        <v>165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81</v>
      </c>
      <c r="BK167" s="240">
        <f>ROUND(I167*H167,2)</f>
        <v>0</v>
      </c>
      <c r="BL167" s="18" t="s">
        <v>269</v>
      </c>
      <c r="BM167" s="239" t="s">
        <v>657</v>
      </c>
    </row>
    <row r="168" s="2" customFormat="1" ht="16.5" customHeight="1">
      <c r="A168" s="39"/>
      <c r="B168" s="40"/>
      <c r="C168" s="228" t="s">
        <v>403</v>
      </c>
      <c r="D168" s="228" t="s">
        <v>167</v>
      </c>
      <c r="E168" s="229" t="s">
        <v>1423</v>
      </c>
      <c r="F168" s="230" t="s">
        <v>1369</v>
      </c>
      <c r="G168" s="231" t="s">
        <v>1126</v>
      </c>
      <c r="H168" s="232">
        <v>15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38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269</v>
      </c>
      <c r="AT168" s="239" t="s">
        <v>167</v>
      </c>
      <c r="AU168" s="239" t="s">
        <v>81</v>
      </c>
      <c r="AY168" s="18" t="s">
        <v>165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81</v>
      </c>
      <c r="BK168" s="240">
        <f>ROUND(I168*H168,2)</f>
        <v>0</v>
      </c>
      <c r="BL168" s="18" t="s">
        <v>269</v>
      </c>
      <c r="BM168" s="239" t="s">
        <v>668</v>
      </c>
    </row>
    <row r="169" s="2" customFormat="1" ht="16.5" customHeight="1">
      <c r="A169" s="39"/>
      <c r="B169" s="40"/>
      <c r="C169" s="228" t="s">
        <v>409</v>
      </c>
      <c r="D169" s="228" t="s">
        <v>167</v>
      </c>
      <c r="E169" s="229" t="s">
        <v>1424</v>
      </c>
      <c r="F169" s="230" t="s">
        <v>1416</v>
      </c>
      <c r="G169" s="231" t="s">
        <v>1126</v>
      </c>
      <c r="H169" s="232">
        <v>85</v>
      </c>
      <c r="I169" s="233"/>
      <c r="J169" s="234">
        <f>ROUND(I169*H169,2)</f>
        <v>0</v>
      </c>
      <c r="K169" s="230" t="s">
        <v>1</v>
      </c>
      <c r="L169" s="45"/>
      <c r="M169" s="235" t="s">
        <v>1</v>
      </c>
      <c r="N169" s="236" t="s">
        <v>38</v>
      </c>
      <c r="O169" s="92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269</v>
      </c>
      <c r="AT169" s="239" t="s">
        <v>167</v>
      </c>
      <c r="AU169" s="239" t="s">
        <v>81</v>
      </c>
      <c r="AY169" s="18" t="s">
        <v>165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81</v>
      </c>
      <c r="BK169" s="240">
        <f>ROUND(I169*H169,2)</f>
        <v>0</v>
      </c>
      <c r="BL169" s="18" t="s">
        <v>269</v>
      </c>
      <c r="BM169" s="239" t="s">
        <v>685</v>
      </c>
    </row>
    <row r="170" s="2" customFormat="1" ht="16.5" customHeight="1">
      <c r="A170" s="39"/>
      <c r="B170" s="40"/>
      <c r="C170" s="228" t="s">
        <v>426</v>
      </c>
      <c r="D170" s="228" t="s">
        <v>167</v>
      </c>
      <c r="E170" s="229" t="s">
        <v>1425</v>
      </c>
      <c r="F170" s="230" t="s">
        <v>1369</v>
      </c>
      <c r="G170" s="231" t="s">
        <v>1126</v>
      </c>
      <c r="H170" s="232">
        <v>85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38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269</v>
      </c>
      <c r="AT170" s="239" t="s">
        <v>167</v>
      </c>
      <c r="AU170" s="239" t="s">
        <v>81</v>
      </c>
      <c r="AY170" s="18" t="s">
        <v>165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81</v>
      </c>
      <c r="BK170" s="240">
        <f>ROUND(I170*H170,2)</f>
        <v>0</v>
      </c>
      <c r="BL170" s="18" t="s">
        <v>269</v>
      </c>
      <c r="BM170" s="239" t="s">
        <v>693</v>
      </c>
    </row>
    <row r="171" s="12" customFormat="1" ht="25.92" customHeight="1">
      <c r="A171" s="12"/>
      <c r="B171" s="212"/>
      <c r="C171" s="213"/>
      <c r="D171" s="214" t="s">
        <v>72</v>
      </c>
      <c r="E171" s="215" t="s">
        <v>172</v>
      </c>
      <c r="F171" s="215" t="s">
        <v>1426</v>
      </c>
      <c r="G171" s="213"/>
      <c r="H171" s="213"/>
      <c r="I171" s="216"/>
      <c r="J171" s="217">
        <f>BK171</f>
        <v>0</v>
      </c>
      <c r="K171" s="213"/>
      <c r="L171" s="218"/>
      <c r="M171" s="219"/>
      <c r="N171" s="220"/>
      <c r="O171" s="220"/>
      <c r="P171" s="221">
        <f>SUM(P172:P187)</f>
        <v>0</v>
      </c>
      <c r="Q171" s="220"/>
      <c r="R171" s="221">
        <f>SUM(R172:R187)</f>
        <v>0</v>
      </c>
      <c r="S171" s="220"/>
      <c r="T171" s="222">
        <f>SUM(T172:T187)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3" t="s">
        <v>81</v>
      </c>
      <c r="AT171" s="224" t="s">
        <v>72</v>
      </c>
      <c r="AU171" s="224" t="s">
        <v>73</v>
      </c>
      <c r="AY171" s="223" t="s">
        <v>165</v>
      </c>
      <c r="BK171" s="225">
        <f>SUM(BK172:BK187)</f>
        <v>0</v>
      </c>
    </row>
    <row r="172" s="2" customFormat="1" ht="16.5" customHeight="1">
      <c r="A172" s="39"/>
      <c r="B172" s="40"/>
      <c r="C172" s="228" t="s">
        <v>432</v>
      </c>
      <c r="D172" s="228" t="s">
        <v>167</v>
      </c>
      <c r="E172" s="229" t="s">
        <v>1427</v>
      </c>
      <c r="F172" s="230" t="s">
        <v>1428</v>
      </c>
      <c r="G172" s="231" t="s">
        <v>1145</v>
      </c>
      <c r="H172" s="232">
        <v>2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38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269</v>
      </c>
      <c r="AT172" s="239" t="s">
        <v>167</v>
      </c>
      <c r="AU172" s="239" t="s">
        <v>81</v>
      </c>
      <c r="AY172" s="18" t="s">
        <v>165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81</v>
      </c>
      <c r="BK172" s="240">
        <f>ROUND(I172*H172,2)</f>
        <v>0</v>
      </c>
      <c r="BL172" s="18" t="s">
        <v>269</v>
      </c>
      <c r="BM172" s="239" t="s">
        <v>703</v>
      </c>
    </row>
    <row r="173" s="2" customFormat="1" ht="16.5" customHeight="1">
      <c r="A173" s="39"/>
      <c r="B173" s="40"/>
      <c r="C173" s="228" t="s">
        <v>437</v>
      </c>
      <c r="D173" s="228" t="s">
        <v>167</v>
      </c>
      <c r="E173" s="229" t="s">
        <v>1429</v>
      </c>
      <c r="F173" s="230" t="s">
        <v>1369</v>
      </c>
      <c r="G173" s="231" t="s">
        <v>1145</v>
      </c>
      <c r="H173" s="232">
        <v>2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38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269</v>
      </c>
      <c r="AT173" s="239" t="s">
        <v>167</v>
      </c>
      <c r="AU173" s="239" t="s">
        <v>81</v>
      </c>
      <c r="AY173" s="18" t="s">
        <v>165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81</v>
      </c>
      <c r="BK173" s="240">
        <f>ROUND(I173*H173,2)</f>
        <v>0</v>
      </c>
      <c r="BL173" s="18" t="s">
        <v>269</v>
      </c>
      <c r="BM173" s="239" t="s">
        <v>714</v>
      </c>
    </row>
    <row r="174" s="2" customFormat="1" ht="16.5" customHeight="1">
      <c r="A174" s="39"/>
      <c r="B174" s="40"/>
      <c r="C174" s="228" t="s">
        <v>460</v>
      </c>
      <c r="D174" s="228" t="s">
        <v>167</v>
      </c>
      <c r="E174" s="229" t="s">
        <v>1430</v>
      </c>
      <c r="F174" s="230" t="s">
        <v>1428</v>
      </c>
      <c r="G174" s="231" t="s">
        <v>1145</v>
      </c>
      <c r="H174" s="232">
        <v>2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38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269</v>
      </c>
      <c r="AT174" s="239" t="s">
        <v>167</v>
      </c>
      <c r="AU174" s="239" t="s">
        <v>81</v>
      </c>
      <c r="AY174" s="18" t="s">
        <v>165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81</v>
      </c>
      <c r="BK174" s="240">
        <f>ROUND(I174*H174,2)</f>
        <v>0</v>
      </c>
      <c r="BL174" s="18" t="s">
        <v>269</v>
      </c>
      <c r="BM174" s="239" t="s">
        <v>723</v>
      </c>
    </row>
    <row r="175" s="2" customFormat="1" ht="16.5" customHeight="1">
      <c r="A175" s="39"/>
      <c r="B175" s="40"/>
      <c r="C175" s="228" t="s">
        <v>468</v>
      </c>
      <c r="D175" s="228" t="s">
        <v>167</v>
      </c>
      <c r="E175" s="229" t="s">
        <v>1431</v>
      </c>
      <c r="F175" s="230" t="s">
        <v>1369</v>
      </c>
      <c r="G175" s="231" t="s">
        <v>1145</v>
      </c>
      <c r="H175" s="232">
        <v>2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38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269</v>
      </c>
      <c r="AT175" s="239" t="s">
        <v>167</v>
      </c>
      <c r="AU175" s="239" t="s">
        <v>81</v>
      </c>
      <c r="AY175" s="18" t="s">
        <v>165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81</v>
      </c>
      <c r="BK175" s="240">
        <f>ROUND(I175*H175,2)</f>
        <v>0</v>
      </c>
      <c r="BL175" s="18" t="s">
        <v>269</v>
      </c>
      <c r="BM175" s="239" t="s">
        <v>738</v>
      </c>
    </row>
    <row r="176" s="2" customFormat="1" ht="16.5" customHeight="1">
      <c r="A176" s="39"/>
      <c r="B176" s="40"/>
      <c r="C176" s="228" t="s">
        <v>474</v>
      </c>
      <c r="D176" s="228" t="s">
        <v>167</v>
      </c>
      <c r="E176" s="229" t="s">
        <v>1432</v>
      </c>
      <c r="F176" s="230" t="s">
        <v>1428</v>
      </c>
      <c r="G176" s="231" t="s">
        <v>1145</v>
      </c>
      <c r="H176" s="232">
        <v>2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38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269</v>
      </c>
      <c r="AT176" s="239" t="s">
        <v>167</v>
      </c>
      <c r="AU176" s="239" t="s">
        <v>81</v>
      </c>
      <c r="AY176" s="18" t="s">
        <v>165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81</v>
      </c>
      <c r="BK176" s="240">
        <f>ROUND(I176*H176,2)</f>
        <v>0</v>
      </c>
      <c r="BL176" s="18" t="s">
        <v>269</v>
      </c>
      <c r="BM176" s="239" t="s">
        <v>750</v>
      </c>
    </row>
    <row r="177" s="2" customFormat="1" ht="16.5" customHeight="1">
      <c r="A177" s="39"/>
      <c r="B177" s="40"/>
      <c r="C177" s="228" t="s">
        <v>479</v>
      </c>
      <c r="D177" s="228" t="s">
        <v>167</v>
      </c>
      <c r="E177" s="229" t="s">
        <v>1433</v>
      </c>
      <c r="F177" s="230" t="s">
        <v>1369</v>
      </c>
      <c r="G177" s="231" t="s">
        <v>1145</v>
      </c>
      <c r="H177" s="232">
        <v>2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38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269</v>
      </c>
      <c r="AT177" s="239" t="s">
        <v>167</v>
      </c>
      <c r="AU177" s="239" t="s">
        <v>81</v>
      </c>
      <c r="AY177" s="18" t="s">
        <v>165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81</v>
      </c>
      <c r="BK177" s="240">
        <f>ROUND(I177*H177,2)</f>
        <v>0</v>
      </c>
      <c r="BL177" s="18" t="s">
        <v>269</v>
      </c>
      <c r="BM177" s="239" t="s">
        <v>761</v>
      </c>
    </row>
    <row r="178" s="2" customFormat="1" ht="16.5" customHeight="1">
      <c r="A178" s="39"/>
      <c r="B178" s="40"/>
      <c r="C178" s="228" t="s">
        <v>484</v>
      </c>
      <c r="D178" s="228" t="s">
        <v>167</v>
      </c>
      <c r="E178" s="229" t="s">
        <v>1434</v>
      </c>
      <c r="F178" s="230" t="s">
        <v>1428</v>
      </c>
      <c r="G178" s="231" t="s">
        <v>1145</v>
      </c>
      <c r="H178" s="232">
        <v>1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38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269</v>
      </c>
      <c r="AT178" s="239" t="s">
        <v>167</v>
      </c>
      <c r="AU178" s="239" t="s">
        <v>81</v>
      </c>
      <c r="AY178" s="18" t="s">
        <v>165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81</v>
      </c>
      <c r="BK178" s="240">
        <f>ROUND(I178*H178,2)</f>
        <v>0</v>
      </c>
      <c r="BL178" s="18" t="s">
        <v>269</v>
      </c>
      <c r="BM178" s="239" t="s">
        <v>770</v>
      </c>
    </row>
    <row r="179" s="2" customFormat="1" ht="16.5" customHeight="1">
      <c r="A179" s="39"/>
      <c r="B179" s="40"/>
      <c r="C179" s="228" t="s">
        <v>488</v>
      </c>
      <c r="D179" s="228" t="s">
        <v>167</v>
      </c>
      <c r="E179" s="229" t="s">
        <v>1435</v>
      </c>
      <c r="F179" s="230" t="s">
        <v>1369</v>
      </c>
      <c r="G179" s="231" t="s">
        <v>1145</v>
      </c>
      <c r="H179" s="232">
        <v>1</v>
      </c>
      <c r="I179" s="233"/>
      <c r="J179" s="234">
        <f>ROUND(I179*H179,2)</f>
        <v>0</v>
      </c>
      <c r="K179" s="230" t="s">
        <v>1</v>
      </c>
      <c r="L179" s="45"/>
      <c r="M179" s="235" t="s">
        <v>1</v>
      </c>
      <c r="N179" s="236" t="s">
        <v>38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269</v>
      </c>
      <c r="AT179" s="239" t="s">
        <v>167</v>
      </c>
      <c r="AU179" s="239" t="s">
        <v>81</v>
      </c>
      <c r="AY179" s="18" t="s">
        <v>165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81</v>
      </c>
      <c r="BK179" s="240">
        <f>ROUND(I179*H179,2)</f>
        <v>0</v>
      </c>
      <c r="BL179" s="18" t="s">
        <v>269</v>
      </c>
      <c r="BM179" s="239" t="s">
        <v>779</v>
      </c>
    </row>
    <row r="180" s="2" customFormat="1" ht="16.5" customHeight="1">
      <c r="A180" s="39"/>
      <c r="B180" s="40"/>
      <c r="C180" s="228" t="s">
        <v>494</v>
      </c>
      <c r="D180" s="228" t="s">
        <v>167</v>
      </c>
      <c r="E180" s="229" t="s">
        <v>1436</v>
      </c>
      <c r="F180" s="230" t="s">
        <v>1428</v>
      </c>
      <c r="G180" s="231" t="s">
        <v>1145</v>
      </c>
      <c r="H180" s="232">
        <v>3</v>
      </c>
      <c r="I180" s="233"/>
      <c r="J180" s="234">
        <f>ROUND(I180*H180,2)</f>
        <v>0</v>
      </c>
      <c r="K180" s="230" t="s">
        <v>1</v>
      </c>
      <c r="L180" s="45"/>
      <c r="M180" s="235" t="s">
        <v>1</v>
      </c>
      <c r="N180" s="236" t="s">
        <v>38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269</v>
      </c>
      <c r="AT180" s="239" t="s">
        <v>167</v>
      </c>
      <c r="AU180" s="239" t="s">
        <v>81</v>
      </c>
      <c r="AY180" s="18" t="s">
        <v>165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81</v>
      </c>
      <c r="BK180" s="240">
        <f>ROUND(I180*H180,2)</f>
        <v>0</v>
      </c>
      <c r="BL180" s="18" t="s">
        <v>269</v>
      </c>
      <c r="BM180" s="239" t="s">
        <v>792</v>
      </c>
    </row>
    <row r="181" s="2" customFormat="1" ht="16.5" customHeight="1">
      <c r="A181" s="39"/>
      <c r="B181" s="40"/>
      <c r="C181" s="228" t="s">
        <v>498</v>
      </c>
      <c r="D181" s="228" t="s">
        <v>167</v>
      </c>
      <c r="E181" s="229" t="s">
        <v>1437</v>
      </c>
      <c r="F181" s="230" t="s">
        <v>1369</v>
      </c>
      <c r="G181" s="231" t="s">
        <v>1145</v>
      </c>
      <c r="H181" s="232">
        <v>3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38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269</v>
      </c>
      <c r="AT181" s="239" t="s">
        <v>167</v>
      </c>
      <c r="AU181" s="239" t="s">
        <v>81</v>
      </c>
      <c r="AY181" s="18" t="s">
        <v>165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81</v>
      </c>
      <c r="BK181" s="240">
        <f>ROUND(I181*H181,2)</f>
        <v>0</v>
      </c>
      <c r="BL181" s="18" t="s">
        <v>269</v>
      </c>
      <c r="BM181" s="239" t="s">
        <v>807</v>
      </c>
    </row>
    <row r="182" s="2" customFormat="1" ht="16.5" customHeight="1">
      <c r="A182" s="39"/>
      <c r="B182" s="40"/>
      <c r="C182" s="228" t="s">
        <v>504</v>
      </c>
      <c r="D182" s="228" t="s">
        <v>167</v>
      </c>
      <c r="E182" s="229" t="s">
        <v>1438</v>
      </c>
      <c r="F182" s="230" t="s">
        <v>1428</v>
      </c>
      <c r="G182" s="231" t="s">
        <v>1145</v>
      </c>
      <c r="H182" s="232">
        <v>2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38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269</v>
      </c>
      <c r="AT182" s="239" t="s">
        <v>167</v>
      </c>
      <c r="AU182" s="239" t="s">
        <v>81</v>
      </c>
      <c r="AY182" s="18" t="s">
        <v>165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81</v>
      </c>
      <c r="BK182" s="240">
        <f>ROUND(I182*H182,2)</f>
        <v>0</v>
      </c>
      <c r="BL182" s="18" t="s">
        <v>269</v>
      </c>
      <c r="BM182" s="239" t="s">
        <v>824</v>
      </c>
    </row>
    <row r="183" s="2" customFormat="1" ht="16.5" customHeight="1">
      <c r="A183" s="39"/>
      <c r="B183" s="40"/>
      <c r="C183" s="228" t="s">
        <v>517</v>
      </c>
      <c r="D183" s="228" t="s">
        <v>167</v>
      </c>
      <c r="E183" s="229" t="s">
        <v>1439</v>
      </c>
      <c r="F183" s="230" t="s">
        <v>1369</v>
      </c>
      <c r="G183" s="231" t="s">
        <v>1145</v>
      </c>
      <c r="H183" s="232">
        <v>2</v>
      </c>
      <c r="I183" s="233"/>
      <c r="J183" s="234">
        <f>ROUND(I183*H183,2)</f>
        <v>0</v>
      </c>
      <c r="K183" s="230" t="s">
        <v>1</v>
      </c>
      <c r="L183" s="45"/>
      <c r="M183" s="235" t="s">
        <v>1</v>
      </c>
      <c r="N183" s="236" t="s">
        <v>38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269</v>
      </c>
      <c r="AT183" s="239" t="s">
        <v>167</v>
      </c>
      <c r="AU183" s="239" t="s">
        <v>81</v>
      </c>
      <c r="AY183" s="18" t="s">
        <v>165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81</v>
      </c>
      <c r="BK183" s="240">
        <f>ROUND(I183*H183,2)</f>
        <v>0</v>
      </c>
      <c r="BL183" s="18" t="s">
        <v>269</v>
      </c>
      <c r="BM183" s="239" t="s">
        <v>837</v>
      </c>
    </row>
    <row r="184" s="2" customFormat="1" ht="16.5" customHeight="1">
      <c r="A184" s="39"/>
      <c r="B184" s="40"/>
      <c r="C184" s="228" t="s">
        <v>523</v>
      </c>
      <c r="D184" s="228" t="s">
        <v>167</v>
      </c>
      <c r="E184" s="229" t="s">
        <v>1440</v>
      </c>
      <c r="F184" s="230" t="s">
        <v>1428</v>
      </c>
      <c r="G184" s="231" t="s">
        <v>1145</v>
      </c>
      <c r="H184" s="232">
        <v>3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38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269</v>
      </c>
      <c r="AT184" s="239" t="s">
        <v>167</v>
      </c>
      <c r="AU184" s="239" t="s">
        <v>81</v>
      </c>
      <c r="AY184" s="18" t="s">
        <v>165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81</v>
      </c>
      <c r="BK184" s="240">
        <f>ROUND(I184*H184,2)</f>
        <v>0</v>
      </c>
      <c r="BL184" s="18" t="s">
        <v>269</v>
      </c>
      <c r="BM184" s="239" t="s">
        <v>848</v>
      </c>
    </row>
    <row r="185" s="2" customFormat="1" ht="16.5" customHeight="1">
      <c r="A185" s="39"/>
      <c r="B185" s="40"/>
      <c r="C185" s="228" t="s">
        <v>529</v>
      </c>
      <c r="D185" s="228" t="s">
        <v>167</v>
      </c>
      <c r="E185" s="229" t="s">
        <v>1441</v>
      </c>
      <c r="F185" s="230" t="s">
        <v>1369</v>
      </c>
      <c r="G185" s="231" t="s">
        <v>1145</v>
      </c>
      <c r="H185" s="232">
        <v>3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38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269</v>
      </c>
      <c r="AT185" s="239" t="s">
        <v>167</v>
      </c>
      <c r="AU185" s="239" t="s">
        <v>81</v>
      </c>
      <c r="AY185" s="18" t="s">
        <v>165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81</v>
      </c>
      <c r="BK185" s="240">
        <f>ROUND(I185*H185,2)</f>
        <v>0</v>
      </c>
      <c r="BL185" s="18" t="s">
        <v>269</v>
      </c>
      <c r="BM185" s="239" t="s">
        <v>857</v>
      </c>
    </row>
    <row r="186" s="2" customFormat="1" ht="16.5" customHeight="1">
      <c r="A186" s="39"/>
      <c r="B186" s="40"/>
      <c r="C186" s="228" t="s">
        <v>533</v>
      </c>
      <c r="D186" s="228" t="s">
        <v>167</v>
      </c>
      <c r="E186" s="229" t="s">
        <v>1442</v>
      </c>
      <c r="F186" s="230" t="s">
        <v>1428</v>
      </c>
      <c r="G186" s="231" t="s">
        <v>1145</v>
      </c>
      <c r="H186" s="232">
        <v>1</v>
      </c>
      <c r="I186" s="233"/>
      <c r="J186" s="234">
        <f>ROUND(I186*H186,2)</f>
        <v>0</v>
      </c>
      <c r="K186" s="230" t="s">
        <v>1</v>
      </c>
      <c r="L186" s="45"/>
      <c r="M186" s="235" t="s">
        <v>1</v>
      </c>
      <c r="N186" s="236" t="s">
        <v>38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269</v>
      </c>
      <c r="AT186" s="239" t="s">
        <v>167</v>
      </c>
      <c r="AU186" s="239" t="s">
        <v>81</v>
      </c>
      <c r="AY186" s="18" t="s">
        <v>165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81</v>
      </c>
      <c r="BK186" s="240">
        <f>ROUND(I186*H186,2)</f>
        <v>0</v>
      </c>
      <c r="BL186" s="18" t="s">
        <v>269</v>
      </c>
      <c r="BM186" s="239" t="s">
        <v>869</v>
      </c>
    </row>
    <row r="187" s="2" customFormat="1" ht="16.5" customHeight="1">
      <c r="A187" s="39"/>
      <c r="B187" s="40"/>
      <c r="C187" s="228" t="s">
        <v>541</v>
      </c>
      <c r="D187" s="228" t="s">
        <v>167</v>
      </c>
      <c r="E187" s="229" t="s">
        <v>1443</v>
      </c>
      <c r="F187" s="230" t="s">
        <v>1369</v>
      </c>
      <c r="G187" s="231" t="s">
        <v>1145</v>
      </c>
      <c r="H187" s="232">
        <v>1</v>
      </c>
      <c r="I187" s="233"/>
      <c r="J187" s="234">
        <f>ROUND(I187*H187,2)</f>
        <v>0</v>
      </c>
      <c r="K187" s="230" t="s">
        <v>1</v>
      </c>
      <c r="L187" s="45"/>
      <c r="M187" s="235" t="s">
        <v>1</v>
      </c>
      <c r="N187" s="236" t="s">
        <v>38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269</v>
      </c>
      <c r="AT187" s="239" t="s">
        <v>167</v>
      </c>
      <c r="AU187" s="239" t="s">
        <v>81</v>
      </c>
      <c r="AY187" s="18" t="s">
        <v>165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81</v>
      </c>
      <c r="BK187" s="240">
        <f>ROUND(I187*H187,2)</f>
        <v>0</v>
      </c>
      <c r="BL187" s="18" t="s">
        <v>269</v>
      </c>
      <c r="BM187" s="239" t="s">
        <v>880</v>
      </c>
    </row>
    <row r="188" s="12" customFormat="1" ht="25.92" customHeight="1">
      <c r="A188" s="12"/>
      <c r="B188" s="212"/>
      <c r="C188" s="213"/>
      <c r="D188" s="214" t="s">
        <v>72</v>
      </c>
      <c r="E188" s="215" t="s">
        <v>192</v>
      </c>
      <c r="F188" s="215" t="s">
        <v>1444</v>
      </c>
      <c r="G188" s="213"/>
      <c r="H188" s="213"/>
      <c r="I188" s="216"/>
      <c r="J188" s="217">
        <f>BK188</f>
        <v>0</v>
      </c>
      <c r="K188" s="213"/>
      <c r="L188" s="218"/>
      <c r="M188" s="219"/>
      <c r="N188" s="220"/>
      <c r="O188" s="220"/>
      <c r="P188" s="221">
        <f>SUM(P189:P198)</f>
        <v>0</v>
      </c>
      <c r="Q188" s="220"/>
      <c r="R188" s="221">
        <f>SUM(R189:R198)</f>
        <v>0</v>
      </c>
      <c r="S188" s="220"/>
      <c r="T188" s="222">
        <f>SUM(T189:T198)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23" t="s">
        <v>81</v>
      </c>
      <c r="AT188" s="224" t="s">
        <v>72</v>
      </c>
      <c r="AU188" s="224" t="s">
        <v>73</v>
      </c>
      <c r="AY188" s="223" t="s">
        <v>165</v>
      </c>
      <c r="BK188" s="225">
        <f>SUM(BK189:BK198)</f>
        <v>0</v>
      </c>
    </row>
    <row r="189" s="2" customFormat="1" ht="24.15" customHeight="1">
      <c r="A189" s="39"/>
      <c r="B189" s="40"/>
      <c r="C189" s="228" t="s">
        <v>546</v>
      </c>
      <c r="D189" s="228" t="s">
        <v>167</v>
      </c>
      <c r="E189" s="229" t="s">
        <v>1445</v>
      </c>
      <c r="F189" s="230" t="s">
        <v>1446</v>
      </c>
      <c r="G189" s="231" t="s">
        <v>1447</v>
      </c>
      <c r="H189" s="232">
        <v>20</v>
      </c>
      <c r="I189" s="233"/>
      <c r="J189" s="234">
        <f>ROUND(I189*H189,2)</f>
        <v>0</v>
      </c>
      <c r="K189" s="230" t="s">
        <v>1</v>
      </c>
      <c r="L189" s="45"/>
      <c r="M189" s="235" t="s">
        <v>1</v>
      </c>
      <c r="N189" s="236" t="s">
        <v>38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269</v>
      </c>
      <c r="AT189" s="239" t="s">
        <v>167</v>
      </c>
      <c r="AU189" s="239" t="s">
        <v>81</v>
      </c>
      <c r="AY189" s="18" t="s">
        <v>165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81</v>
      </c>
      <c r="BK189" s="240">
        <f>ROUND(I189*H189,2)</f>
        <v>0</v>
      </c>
      <c r="BL189" s="18" t="s">
        <v>269</v>
      </c>
      <c r="BM189" s="239" t="s">
        <v>892</v>
      </c>
    </row>
    <row r="190" s="2" customFormat="1" ht="16.5" customHeight="1">
      <c r="A190" s="39"/>
      <c r="B190" s="40"/>
      <c r="C190" s="228" t="s">
        <v>553</v>
      </c>
      <c r="D190" s="228" t="s">
        <v>167</v>
      </c>
      <c r="E190" s="229" t="s">
        <v>1448</v>
      </c>
      <c r="F190" s="230" t="s">
        <v>1369</v>
      </c>
      <c r="G190" s="231" t="s">
        <v>1126</v>
      </c>
      <c r="H190" s="232">
        <v>20</v>
      </c>
      <c r="I190" s="233"/>
      <c r="J190" s="234">
        <f>ROUND(I190*H190,2)</f>
        <v>0</v>
      </c>
      <c r="K190" s="230" t="s">
        <v>1</v>
      </c>
      <c r="L190" s="45"/>
      <c r="M190" s="235" t="s">
        <v>1</v>
      </c>
      <c r="N190" s="236" t="s">
        <v>38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269</v>
      </c>
      <c r="AT190" s="239" t="s">
        <v>167</v>
      </c>
      <c r="AU190" s="239" t="s">
        <v>81</v>
      </c>
      <c r="AY190" s="18" t="s">
        <v>165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81</v>
      </c>
      <c r="BK190" s="240">
        <f>ROUND(I190*H190,2)</f>
        <v>0</v>
      </c>
      <c r="BL190" s="18" t="s">
        <v>269</v>
      </c>
      <c r="BM190" s="239" t="s">
        <v>904</v>
      </c>
    </row>
    <row r="191" s="2" customFormat="1" ht="24.15" customHeight="1">
      <c r="A191" s="39"/>
      <c r="B191" s="40"/>
      <c r="C191" s="228" t="s">
        <v>560</v>
      </c>
      <c r="D191" s="228" t="s">
        <v>167</v>
      </c>
      <c r="E191" s="229" t="s">
        <v>1449</v>
      </c>
      <c r="F191" s="230" t="s">
        <v>1446</v>
      </c>
      <c r="G191" s="231" t="s">
        <v>1447</v>
      </c>
      <c r="H191" s="232">
        <v>140</v>
      </c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38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269</v>
      </c>
      <c r="AT191" s="239" t="s">
        <v>167</v>
      </c>
      <c r="AU191" s="239" t="s">
        <v>81</v>
      </c>
      <c r="AY191" s="18" t="s">
        <v>165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81</v>
      </c>
      <c r="BK191" s="240">
        <f>ROUND(I191*H191,2)</f>
        <v>0</v>
      </c>
      <c r="BL191" s="18" t="s">
        <v>269</v>
      </c>
      <c r="BM191" s="239" t="s">
        <v>917</v>
      </c>
    </row>
    <row r="192" s="2" customFormat="1" ht="16.5" customHeight="1">
      <c r="A192" s="39"/>
      <c r="B192" s="40"/>
      <c r="C192" s="228" t="s">
        <v>569</v>
      </c>
      <c r="D192" s="228" t="s">
        <v>167</v>
      </c>
      <c r="E192" s="229" t="s">
        <v>1450</v>
      </c>
      <c r="F192" s="230" t="s">
        <v>1369</v>
      </c>
      <c r="G192" s="231" t="s">
        <v>1126</v>
      </c>
      <c r="H192" s="232">
        <v>140</v>
      </c>
      <c r="I192" s="233"/>
      <c r="J192" s="234">
        <f>ROUND(I192*H192,2)</f>
        <v>0</v>
      </c>
      <c r="K192" s="230" t="s">
        <v>1</v>
      </c>
      <c r="L192" s="45"/>
      <c r="M192" s="235" t="s">
        <v>1</v>
      </c>
      <c r="N192" s="236" t="s">
        <v>38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269</v>
      </c>
      <c r="AT192" s="239" t="s">
        <v>167</v>
      </c>
      <c r="AU192" s="239" t="s">
        <v>81</v>
      </c>
      <c r="AY192" s="18" t="s">
        <v>165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81</v>
      </c>
      <c r="BK192" s="240">
        <f>ROUND(I192*H192,2)</f>
        <v>0</v>
      </c>
      <c r="BL192" s="18" t="s">
        <v>269</v>
      </c>
      <c r="BM192" s="239" t="s">
        <v>702</v>
      </c>
    </row>
    <row r="193" s="2" customFormat="1" ht="24.15" customHeight="1">
      <c r="A193" s="39"/>
      <c r="B193" s="40"/>
      <c r="C193" s="228" t="s">
        <v>577</v>
      </c>
      <c r="D193" s="228" t="s">
        <v>167</v>
      </c>
      <c r="E193" s="229" t="s">
        <v>1451</v>
      </c>
      <c r="F193" s="230" t="s">
        <v>1446</v>
      </c>
      <c r="G193" s="231" t="s">
        <v>1447</v>
      </c>
      <c r="H193" s="232">
        <v>16</v>
      </c>
      <c r="I193" s="233"/>
      <c r="J193" s="234">
        <f>ROUND(I193*H193,2)</f>
        <v>0</v>
      </c>
      <c r="K193" s="230" t="s">
        <v>1</v>
      </c>
      <c r="L193" s="45"/>
      <c r="M193" s="235" t="s">
        <v>1</v>
      </c>
      <c r="N193" s="236" t="s">
        <v>38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269</v>
      </c>
      <c r="AT193" s="239" t="s">
        <v>167</v>
      </c>
      <c r="AU193" s="239" t="s">
        <v>81</v>
      </c>
      <c r="AY193" s="18" t="s">
        <v>165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81</v>
      </c>
      <c r="BK193" s="240">
        <f>ROUND(I193*H193,2)</f>
        <v>0</v>
      </c>
      <c r="BL193" s="18" t="s">
        <v>269</v>
      </c>
      <c r="BM193" s="239" t="s">
        <v>964</v>
      </c>
    </row>
    <row r="194" s="2" customFormat="1" ht="16.5" customHeight="1">
      <c r="A194" s="39"/>
      <c r="B194" s="40"/>
      <c r="C194" s="228" t="s">
        <v>583</v>
      </c>
      <c r="D194" s="228" t="s">
        <v>167</v>
      </c>
      <c r="E194" s="229" t="s">
        <v>1452</v>
      </c>
      <c r="F194" s="230" t="s">
        <v>1369</v>
      </c>
      <c r="G194" s="231" t="s">
        <v>1126</v>
      </c>
      <c r="H194" s="232">
        <v>16</v>
      </c>
      <c r="I194" s="233"/>
      <c r="J194" s="234">
        <f>ROUND(I194*H194,2)</f>
        <v>0</v>
      </c>
      <c r="K194" s="230" t="s">
        <v>1</v>
      </c>
      <c r="L194" s="45"/>
      <c r="M194" s="235" t="s">
        <v>1</v>
      </c>
      <c r="N194" s="236" t="s">
        <v>38</v>
      </c>
      <c r="O194" s="92"/>
      <c r="P194" s="237">
        <f>O194*H194</f>
        <v>0</v>
      </c>
      <c r="Q194" s="237">
        <v>0</v>
      </c>
      <c r="R194" s="237">
        <f>Q194*H194</f>
        <v>0</v>
      </c>
      <c r="S194" s="237">
        <v>0</v>
      </c>
      <c r="T194" s="238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269</v>
      </c>
      <c r="AT194" s="239" t="s">
        <v>167</v>
      </c>
      <c r="AU194" s="239" t="s">
        <v>81</v>
      </c>
      <c r="AY194" s="18" t="s">
        <v>165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81</v>
      </c>
      <c r="BK194" s="240">
        <f>ROUND(I194*H194,2)</f>
        <v>0</v>
      </c>
      <c r="BL194" s="18" t="s">
        <v>269</v>
      </c>
      <c r="BM194" s="239" t="s">
        <v>978</v>
      </c>
    </row>
    <row r="195" s="2" customFormat="1" ht="24.15" customHeight="1">
      <c r="A195" s="39"/>
      <c r="B195" s="40"/>
      <c r="C195" s="228" t="s">
        <v>590</v>
      </c>
      <c r="D195" s="228" t="s">
        <v>167</v>
      </c>
      <c r="E195" s="229" t="s">
        <v>1453</v>
      </c>
      <c r="F195" s="230" t="s">
        <v>1446</v>
      </c>
      <c r="G195" s="231" t="s">
        <v>1447</v>
      </c>
      <c r="H195" s="232">
        <v>10</v>
      </c>
      <c r="I195" s="233"/>
      <c r="J195" s="234">
        <f>ROUND(I195*H195,2)</f>
        <v>0</v>
      </c>
      <c r="K195" s="230" t="s">
        <v>1</v>
      </c>
      <c r="L195" s="45"/>
      <c r="M195" s="235" t="s">
        <v>1</v>
      </c>
      <c r="N195" s="236" t="s">
        <v>38</v>
      </c>
      <c r="O195" s="92"/>
      <c r="P195" s="237">
        <f>O195*H195</f>
        <v>0</v>
      </c>
      <c r="Q195" s="237">
        <v>0</v>
      </c>
      <c r="R195" s="237">
        <f>Q195*H195</f>
        <v>0</v>
      </c>
      <c r="S195" s="237">
        <v>0</v>
      </c>
      <c r="T195" s="238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9" t="s">
        <v>269</v>
      </c>
      <c r="AT195" s="239" t="s">
        <v>167</v>
      </c>
      <c r="AU195" s="239" t="s">
        <v>81</v>
      </c>
      <c r="AY195" s="18" t="s">
        <v>165</v>
      </c>
      <c r="BE195" s="240">
        <f>IF(N195="základní",J195,0)</f>
        <v>0</v>
      </c>
      <c r="BF195" s="240">
        <f>IF(N195="snížená",J195,0)</f>
        <v>0</v>
      </c>
      <c r="BG195" s="240">
        <f>IF(N195="zákl. přenesená",J195,0)</f>
        <v>0</v>
      </c>
      <c r="BH195" s="240">
        <f>IF(N195="sníž. přenesená",J195,0)</f>
        <v>0</v>
      </c>
      <c r="BI195" s="240">
        <f>IF(N195="nulová",J195,0)</f>
        <v>0</v>
      </c>
      <c r="BJ195" s="18" t="s">
        <v>81</v>
      </c>
      <c r="BK195" s="240">
        <f>ROUND(I195*H195,2)</f>
        <v>0</v>
      </c>
      <c r="BL195" s="18" t="s">
        <v>269</v>
      </c>
      <c r="BM195" s="239" t="s">
        <v>997</v>
      </c>
    </row>
    <row r="196" s="2" customFormat="1" ht="16.5" customHeight="1">
      <c r="A196" s="39"/>
      <c r="B196" s="40"/>
      <c r="C196" s="228" t="s">
        <v>596</v>
      </c>
      <c r="D196" s="228" t="s">
        <v>167</v>
      </c>
      <c r="E196" s="229" t="s">
        <v>1454</v>
      </c>
      <c r="F196" s="230" t="s">
        <v>1369</v>
      </c>
      <c r="G196" s="231" t="s">
        <v>1126</v>
      </c>
      <c r="H196" s="232">
        <v>10</v>
      </c>
      <c r="I196" s="233"/>
      <c r="J196" s="234">
        <f>ROUND(I196*H196,2)</f>
        <v>0</v>
      </c>
      <c r="K196" s="230" t="s">
        <v>1</v>
      </c>
      <c r="L196" s="45"/>
      <c r="M196" s="235" t="s">
        <v>1</v>
      </c>
      <c r="N196" s="236" t="s">
        <v>38</v>
      </c>
      <c r="O196" s="92"/>
      <c r="P196" s="237">
        <f>O196*H196</f>
        <v>0</v>
      </c>
      <c r="Q196" s="237">
        <v>0</v>
      </c>
      <c r="R196" s="237">
        <f>Q196*H196</f>
        <v>0</v>
      </c>
      <c r="S196" s="237">
        <v>0</v>
      </c>
      <c r="T196" s="238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9" t="s">
        <v>269</v>
      </c>
      <c r="AT196" s="239" t="s">
        <v>167</v>
      </c>
      <c r="AU196" s="239" t="s">
        <v>81</v>
      </c>
      <c r="AY196" s="18" t="s">
        <v>165</v>
      </c>
      <c r="BE196" s="240">
        <f>IF(N196="základní",J196,0)</f>
        <v>0</v>
      </c>
      <c r="BF196" s="240">
        <f>IF(N196="snížená",J196,0)</f>
        <v>0</v>
      </c>
      <c r="BG196" s="240">
        <f>IF(N196="zákl. přenesená",J196,0)</f>
        <v>0</v>
      </c>
      <c r="BH196" s="240">
        <f>IF(N196="sníž. přenesená",J196,0)</f>
        <v>0</v>
      </c>
      <c r="BI196" s="240">
        <f>IF(N196="nulová",J196,0)</f>
        <v>0</v>
      </c>
      <c r="BJ196" s="18" t="s">
        <v>81</v>
      </c>
      <c r="BK196" s="240">
        <f>ROUND(I196*H196,2)</f>
        <v>0</v>
      </c>
      <c r="BL196" s="18" t="s">
        <v>269</v>
      </c>
      <c r="BM196" s="239" t="s">
        <v>1007</v>
      </c>
    </row>
    <row r="197" s="2" customFormat="1" ht="24.15" customHeight="1">
      <c r="A197" s="39"/>
      <c r="B197" s="40"/>
      <c r="C197" s="228" t="s">
        <v>604</v>
      </c>
      <c r="D197" s="228" t="s">
        <v>167</v>
      </c>
      <c r="E197" s="229" t="s">
        <v>1455</v>
      </c>
      <c r="F197" s="230" t="s">
        <v>1446</v>
      </c>
      <c r="G197" s="231" t="s">
        <v>1447</v>
      </c>
      <c r="H197" s="232">
        <v>85</v>
      </c>
      <c r="I197" s="233"/>
      <c r="J197" s="234">
        <f>ROUND(I197*H197,2)</f>
        <v>0</v>
      </c>
      <c r="K197" s="230" t="s">
        <v>1</v>
      </c>
      <c r="L197" s="45"/>
      <c r="M197" s="235" t="s">
        <v>1</v>
      </c>
      <c r="N197" s="236" t="s">
        <v>38</v>
      </c>
      <c r="O197" s="92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9" t="s">
        <v>269</v>
      </c>
      <c r="AT197" s="239" t="s">
        <v>167</v>
      </c>
      <c r="AU197" s="239" t="s">
        <v>81</v>
      </c>
      <c r="AY197" s="18" t="s">
        <v>165</v>
      </c>
      <c r="BE197" s="240">
        <f>IF(N197="základní",J197,0)</f>
        <v>0</v>
      </c>
      <c r="BF197" s="240">
        <f>IF(N197="snížená",J197,0)</f>
        <v>0</v>
      </c>
      <c r="BG197" s="240">
        <f>IF(N197="zákl. přenesená",J197,0)</f>
        <v>0</v>
      </c>
      <c r="BH197" s="240">
        <f>IF(N197="sníž. přenesená",J197,0)</f>
        <v>0</v>
      </c>
      <c r="BI197" s="240">
        <f>IF(N197="nulová",J197,0)</f>
        <v>0</v>
      </c>
      <c r="BJ197" s="18" t="s">
        <v>81</v>
      </c>
      <c r="BK197" s="240">
        <f>ROUND(I197*H197,2)</f>
        <v>0</v>
      </c>
      <c r="BL197" s="18" t="s">
        <v>269</v>
      </c>
      <c r="BM197" s="239" t="s">
        <v>1019</v>
      </c>
    </row>
    <row r="198" s="2" customFormat="1" ht="16.5" customHeight="1">
      <c r="A198" s="39"/>
      <c r="B198" s="40"/>
      <c r="C198" s="228" t="s">
        <v>612</v>
      </c>
      <c r="D198" s="228" t="s">
        <v>167</v>
      </c>
      <c r="E198" s="229" t="s">
        <v>1456</v>
      </c>
      <c r="F198" s="230" t="s">
        <v>1369</v>
      </c>
      <c r="G198" s="231" t="s">
        <v>1126</v>
      </c>
      <c r="H198" s="232">
        <v>85</v>
      </c>
      <c r="I198" s="233"/>
      <c r="J198" s="234">
        <f>ROUND(I198*H198,2)</f>
        <v>0</v>
      </c>
      <c r="K198" s="230" t="s">
        <v>1</v>
      </c>
      <c r="L198" s="45"/>
      <c r="M198" s="235" t="s">
        <v>1</v>
      </c>
      <c r="N198" s="236" t="s">
        <v>38</v>
      </c>
      <c r="O198" s="92"/>
      <c r="P198" s="237">
        <f>O198*H198</f>
        <v>0</v>
      </c>
      <c r="Q198" s="237">
        <v>0</v>
      </c>
      <c r="R198" s="237">
        <f>Q198*H198</f>
        <v>0</v>
      </c>
      <c r="S198" s="237">
        <v>0</v>
      </c>
      <c r="T198" s="238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9" t="s">
        <v>269</v>
      </c>
      <c r="AT198" s="239" t="s">
        <v>167</v>
      </c>
      <c r="AU198" s="239" t="s">
        <v>81</v>
      </c>
      <c r="AY198" s="18" t="s">
        <v>165</v>
      </c>
      <c r="BE198" s="240">
        <f>IF(N198="základní",J198,0)</f>
        <v>0</v>
      </c>
      <c r="BF198" s="240">
        <f>IF(N198="snížená",J198,0)</f>
        <v>0</v>
      </c>
      <c r="BG198" s="240">
        <f>IF(N198="zákl. přenesená",J198,0)</f>
        <v>0</v>
      </c>
      <c r="BH198" s="240">
        <f>IF(N198="sníž. přenesená",J198,0)</f>
        <v>0</v>
      </c>
      <c r="BI198" s="240">
        <f>IF(N198="nulová",J198,0)</f>
        <v>0</v>
      </c>
      <c r="BJ198" s="18" t="s">
        <v>81</v>
      </c>
      <c r="BK198" s="240">
        <f>ROUND(I198*H198,2)</f>
        <v>0</v>
      </c>
      <c r="BL198" s="18" t="s">
        <v>269</v>
      </c>
      <c r="BM198" s="239" t="s">
        <v>1052</v>
      </c>
    </row>
    <row r="199" s="12" customFormat="1" ht="25.92" customHeight="1">
      <c r="A199" s="12"/>
      <c r="B199" s="212"/>
      <c r="C199" s="213"/>
      <c r="D199" s="214" t="s">
        <v>72</v>
      </c>
      <c r="E199" s="215" t="s">
        <v>197</v>
      </c>
      <c r="F199" s="215" t="s">
        <v>1457</v>
      </c>
      <c r="G199" s="213"/>
      <c r="H199" s="213"/>
      <c r="I199" s="216"/>
      <c r="J199" s="217">
        <f>BK199</f>
        <v>0</v>
      </c>
      <c r="K199" s="213"/>
      <c r="L199" s="218"/>
      <c r="M199" s="219"/>
      <c r="N199" s="220"/>
      <c r="O199" s="220"/>
      <c r="P199" s="221">
        <f>SUM(P200:P201)</f>
        <v>0</v>
      </c>
      <c r="Q199" s="220"/>
      <c r="R199" s="221">
        <f>SUM(R200:R201)</f>
        <v>0</v>
      </c>
      <c r="S199" s="220"/>
      <c r="T199" s="222">
        <f>SUM(T200:T201)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23" t="s">
        <v>81</v>
      </c>
      <c r="AT199" s="224" t="s">
        <v>72</v>
      </c>
      <c r="AU199" s="224" t="s">
        <v>73</v>
      </c>
      <c r="AY199" s="223" t="s">
        <v>165</v>
      </c>
      <c r="BK199" s="225">
        <f>SUM(BK200:BK201)</f>
        <v>0</v>
      </c>
    </row>
    <row r="200" s="2" customFormat="1" ht="16.5" customHeight="1">
      <c r="A200" s="39"/>
      <c r="B200" s="40"/>
      <c r="C200" s="228" t="s">
        <v>618</v>
      </c>
      <c r="D200" s="228" t="s">
        <v>167</v>
      </c>
      <c r="E200" s="229" t="s">
        <v>1458</v>
      </c>
      <c r="F200" s="230" t="s">
        <v>1459</v>
      </c>
      <c r="G200" s="231" t="s">
        <v>293</v>
      </c>
      <c r="H200" s="232">
        <v>200</v>
      </c>
      <c r="I200" s="233"/>
      <c r="J200" s="234">
        <f>ROUND(I200*H200,2)</f>
        <v>0</v>
      </c>
      <c r="K200" s="230" t="s">
        <v>1</v>
      </c>
      <c r="L200" s="45"/>
      <c r="M200" s="235" t="s">
        <v>1</v>
      </c>
      <c r="N200" s="236" t="s">
        <v>38</v>
      </c>
      <c r="O200" s="92"/>
      <c r="P200" s="237">
        <f>O200*H200</f>
        <v>0</v>
      </c>
      <c r="Q200" s="237">
        <v>0</v>
      </c>
      <c r="R200" s="237">
        <f>Q200*H200</f>
        <v>0</v>
      </c>
      <c r="S200" s="237">
        <v>0</v>
      </c>
      <c r="T200" s="238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9" t="s">
        <v>269</v>
      </c>
      <c r="AT200" s="239" t="s">
        <v>167</v>
      </c>
      <c r="AU200" s="239" t="s">
        <v>81</v>
      </c>
      <c r="AY200" s="18" t="s">
        <v>165</v>
      </c>
      <c r="BE200" s="240">
        <f>IF(N200="základní",J200,0)</f>
        <v>0</v>
      </c>
      <c r="BF200" s="240">
        <f>IF(N200="snížená",J200,0)</f>
        <v>0</v>
      </c>
      <c r="BG200" s="240">
        <f>IF(N200="zákl. přenesená",J200,0)</f>
        <v>0</v>
      </c>
      <c r="BH200" s="240">
        <f>IF(N200="sníž. přenesená",J200,0)</f>
        <v>0</v>
      </c>
      <c r="BI200" s="240">
        <f>IF(N200="nulová",J200,0)</f>
        <v>0</v>
      </c>
      <c r="BJ200" s="18" t="s">
        <v>81</v>
      </c>
      <c r="BK200" s="240">
        <f>ROUND(I200*H200,2)</f>
        <v>0</v>
      </c>
      <c r="BL200" s="18" t="s">
        <v>269</v>
      </c>
      <c r="BM200" s="239" t="s">
        <v>1340</v>
      </c>
    </row>
    <row r="201" s="2" customFormat="1" ht="16.5" customHeight="1">
      <c r="A201" s="39"/>
      <c r="B201" s="40"/>
      <c r="C201" s="228" t="s">
        <v>623</v>
      </c>
      <c r="D201" s="228" t="s">
        <v>167</v>
      </c>
      <c r="E201" s="229" t="s">
        <v>1460</v>
      </c>
      <c r="F201" s="230" t="s">
        <v>1369</v>
      </c>
      <c r="G201" s="231" t="s">
        <v>293</v>
      </c>
      <c r="H201" s="232">
        <v>200</v>
      </c>
      <c r="I201" s="233"/>
      <c r="J201" s="234">
        <f>ROUND(I201*H201,2)</f>
        <v>0</v>
      </c>
      <c r="K201" s="230" t="s">
        <v>1</v>
      </c>
      <c r="L201" s="45"/>
      <c r="M201" s="235" t="s">
        <v>1</v>
      </c>
      <c r="N201" s="236" t="s">
        <v>38</v>
      </c>
      <c r="O201" s="92"/>
      <c r="P201" s="237">
        <f>O201*H201</f>
        <v>0</v>
      </c>
      <c r="Q201" s="237">
        <v>0</v>
      </c>
      <c r="R201" s="237">
        <f>Q201*H201</f>
        <v>0</v>
      </c>
      <c r="S201" s="237">
        <v>0</v>
      </c>
      <c r="T201" s="238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9" t="s">
        <v>269</v>
      </c>
      <c r="AT201" s="239" t="s">
        <v>167</v>
      </c>
      <c r="AU201" s="239" t="s">
        <v>81</v>
      </c>
      <c r="AY201" s="18" t="s">
        <v>165</v>
      </c>
      <c r="BE201" s="240">
        <f>IF(N201="základní",J201,0)</f>
        <v>0</v>
      </c>
      <c r="BF201" s="240">
        <f>IF(N201="snížená",J201,0)</f>
        <v>0</v>
      </c>
      <c r="BG201" s="240">
        <f>IF(N201="zákl. přenesená",J201,0)</f>
        <v>0</v>
      </c>
      <c r="BH201" s="240">
        <f>IF(N201="sníž. přenesená",J201,0)</f>
        <v>0</v>
      </c>
      <c r="BI201" s="240">
        <f>IF(N201="nulová",J201,0)</f>
        <v>0</v>
      </c>
      <c r="BJ201" s="18" t="s">
        <v>81</v>
      </c>
      <c r="BK201" s="240">
        <f>ROUND(I201*H201,2)</f>
        <v>0</v>
      </c>
      <c r="BL201" s="18" t="s">
        <v>269</v>
      </c>
      <c r="BM201" s="239" t="s">
        <v>1343</v>
      </c>
    </row>
    <row r="202" s="12" customFormat="1" ht="25.92" customHeight="1">
      <c r="A202" s="12"/>
      <c r="B202" s="212"/>
      <c r="C202" s="213"/>
      <c r="D202" s="214" t="s">
        <v>72</v>
      </c>
      <c r="E202" s="215" t="s">
        <v>204</v>
      </c>
      <c r="F202" s="215" t="s">
        <v>1461</v>
      </c>
      <c r="G202" s="213"/>
      <c r="H202" s="213"/>
      <c r="I202" s="216"/>
      <c r="J202" s="217">
        <f>BK202</f>
        <v>0</v>
      </c>
      <c r="K202" s="213"/>
      <c r="L202" s="218"/>
      <c r="M202" s="219"/>
      <c r="N202" s="220"/>
      <c r="O202" s="220"/>
      <c r="P202" s="221">
        <f>SUM(P203:P205)</f>
        <v>0</v>
      </c>
      <c r="Q202" s="220"/>
      <c r="R202" s="221">
        <f>SUM(R203:R205)</f>
        <v>0</v>
      </c>
      <c r="S202" s="220"/>
      <c r="T202" s="222">
        <f>SUM(T203:T205)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23" t="s">
        <v>81</v>
      </c>
      <c r="AT202" s="224" t="s">
        <v>72</v>
      </c>
      <c r="AU202" s="224" t="s">
        <v>73</v>
      </c>
      <c r="AY202" s="223" t="s">
        <v>165</v>
      </c>
      <c r="BK202" s="225">
        <f>SUM(BK203:BK205)</f>
        <v>0</v>
      </c>
    </row>
    <row r="203" s="2" customFormat="1" ht="16.5" customHeight="1">
      <c r="A203" s="39"/>
      <c r="B203" s="40"/>
      <c r="C203" s="228" t="s">
        <v>630</v>
      </c>
      <c r="D203" s="228" t="s">
        <v>167</v>
      </c>
      <c r="E203" s="229" t="s">
        <v>1462</v>
      </c>
      <c r="F203" s="230" t="s">
        <v>1463</v>
      </c>
      <c r="G203" s="231" t="s">
        <v>700</v>
      </c>
      <c r="H203" s="232">
        <v>72</v>
      </c>
      <c r="I203" s="233"/>
      <c r="J203" s="234">
        <f>ROUND(I203*H203,2)</f>
        <v>0</v>
      </c>
      <c r="K203" s="230" t="s">
        <v>1</v>
      </c>
      <c r="L203" s="45"/>
      <c r="M203" s="235" t="s">
        <v>1</v>
      </c>
      <c r="N203" s="236" t="s">
        <v>38</v>
      </c>
      <c r="O203" s="92"/>
      <c r="P203" s="237">
        <f>O203*H203</f>
        <v>0</v>
      </c>
      <c r="Q203" s="237">
        <v>0</v>
      </c>
      <c r="R203" s="237">
        <f>Q203*H203</f>
        <v>0</v>
      </c>
      <c r="S203" s="237">
        <v>0</v>
      </c>
      <c r="T203" s="238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9" t="s">
        <v>269</v>
      </c>
      <c r="AT203" s="239" t="s">
        <v>167</v>
      </c>
      <c r="AU203" s="239" t="s">
        <v>81</v>
      </c>
      <c r="AY203" s="18" t="s">
        <v>165</v>
      </c>
      <c r="BE203" s="240">
        <f>IF(N203="základní",J203,0)</f>
        <v>0</v>
      </c>
      <c r="BF203" s="240">
        <f>IF(N203="snížená",J203,0)</f>
        <v>0</v>
      </c>
      <c r="BG203" s="240">
        <f>IF(N203="zákl. přenesená",J203,0)</f>
        <v>0</v>
      </c>
      <c r="BH203" s="240">
        <f>IF(N203="sníž. přenesená",J203,0)</f>
        <v>0</v>
      </c>
      <c r="BI203" s="240">
        <f>IF(N203="nulová",J203,0)</f>
        <v>0</v>
      </c>
      <c r="BJ203" s="18" t="s">
        <v>81</v>
      </c>
      <c r="BK203" s="240">
        <f>ROUND(I203*H203,2)</f>
        <v>0</v>
      </c>
      <c r="BL203" s="18" t="s">
        <v>269</v>
      </c>
      <c r="BM203" s="239" t="s">
        <v>1346</v>
      </c>
    </row>
    <row r="204" s="2" customFormat="1" ht="16.5" customHeight="1">
      <c r="A204" s="39"/>
      <c r="B204" s="40"/>
      <c r="C204" s="228" t="s">
        <v>635</v>
      </c>
      <c r="D204" s="228" t="s">
        <v>167</v>
      </c>
      <c r="E204" s="229" t="s">
        <v>204</v>
      </c>
      <c r="F204" s="230" t="s">
        <v>1464</v>
      </c>
      <c r="G204" s="231" t="s">
        <v>482</v>
      </c>
      <c r="H204" s="232">
        <v>1</v>
      </c>
      <c r="I204" s="233"/>
      <c r="J204" s="234">
        <f>ROUND(I204*H204,2)</f>
        <v>0</v>
      </c>
      <c r="K204" s="230" t="s">
        <v>1</v>
      </c>
      <c r="L204" s="45"/>
      <c r="M204" s="235" t="s">
        <v>1</v>
      </c>
      <c r="N204" s="236" t="s">
        <v>38</v>
      </c>
      <c r="O204" s="92"/>
      <c r="P204" s="237">
        <f>O204*H204</f>
        <v>0</v>
      </c>
      <c r="Q204" s="237">
        <v>0</v>
      </c>
      <c r="R204" s="237">
        <f>Q204*H204</f>
        <v>0</v>
      </c>
      <c r="S204" s="237">
        <v>0</v>
      </c>
      <c r="T204" s="238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9" t="s">
        <v>269</v>
      </c>
      <c r="AT204" s="239" t="s">
        <v>167</v>
      </c>
      <c r="AU204" s="239" t="s">
        <v>81</v>
      </c>
      <c r="AY204" s="18" t="s">
        <v>165</v>
      </c>
      <c r="BE204" s="240">
        <f>IF(N204="základní",J204,0)</f>
        <v>0</v>
      </c>
      <c r="BF204" s="240">
        <f>IF(N204="snížená",J204,0)</f>
        <v>0</v>
      </c>
      <c r="BG204" s="240">
        <f>IF(N204="zákl. přenesená",J204,0)</f>
        <v>0</v>
      </c>
      <c r="BH204" s="240">
        <f>IF(N204="sníž. přenesená",J204,0)</f>
        <v>0</v>
      </c>
      <c r="BI204" s="240">
        <f>IF(N204="nulová",J204,0)</f>
        <v>0</v>
      </c>
      <c r="BJ204" s="18" t="s">
        <v>81</v>
      </c>
      <c r="BK204" s="240">
        <f>ROUND(I204*H204,2)</f>
        <v>0</v>
      </c>
      <c r="BL204" s="18" t="s">
        <v>269</v>
      </c>
      <c r="BM204" s="239" t="s">
        <v>1349</v>
      </c>
    </row>
    <row r="205" s="2" customFormat="1" ht="16.5" customHeight="1">
      <c r="A205" s="39"/>
      <c r="B205" s="40"/>
      <c r="C205" s="228" t="s">
        <v>640</v>
      </c>
      <c r="D205" s="228" t="s">
        <v>167</v>
      </c>
      <c r="E205" s="229" t="s">
        <v>1465</v>
      </c>
      <c r="F205" s="230" t="s">
        <v>1466</v>
      </c>
      <c r="G205" s="231" t="s">
        <v>1372</v>
      </c>
      <c r="H205" s="232">
        <v>1</v>
      </c>
      <c r="I205" s="233"/>
      <c r="J205" s="234">
        <f>ROUND(I205*H205,2)</f>
        <v>0</v>
      </c>
      <c r="K205" s="230" t="s">
        <v>1</v>
      </c>
      <c r="L205" s="45"/>
      <c r="M205" s="298" t="s">
        <v>1</v>
      </c>
      <c r="N205" s="299" t="s">
        <v>38</v>
      </c>
      <c r="O205" s="300"/>
      <c r="P205" s="301">
        <f>O205*H205</f>
        <v>0</v>
      </c>
      <c r="Q205" s="301">
        <v>0</v>
      </c>
      <c r="R205" s="301">
        <f>Q205*H205</f>
        <v>0</v>
      </c>
      <c r="S205" s="301">
        <v>0</v>
      </c>
      <c r="T205" s="302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9" t="s">
        <v>269</v>
      </c>
      <c r="AT205" s="239" t="s">
        <v>167</v>
      </c>
      <c r="AU205" s="239" t="s">
        <v>81</v>
      </c>
      <c r="AY205" s="18" t="s">
        <v>165</v>
      </c>
      <c r="BE205" s="240">
        <f>IF(N205="základní",J205,0)</f>
        <v>0</v>
      </c>
      <c r="BF205" s="240">
        <f>IF(N205="snížená",J205,0)</f>
        <v>0</v>
      </c>
      <c r="BG205" s="240">
        <f>IF(N205="zákl. přenesená",J205,0)</f>
        <v>0</v>
      </c>
      <c r="BH205" s="240">
        <f>IF(N205="sníž. přenesená",J205,0)</f>
        <v>0</v>
      </c>
      <c r="BI205" s="240">
        <f>IF(N205="nulová",J205,0)</f>
        <v>0</v>
      </c>
      <c r="BJ205" s="18" t="s">
        <v>81</v>
      </c>
      <c r="BK205" s="240">
        <f>ROUND(I205*H205,2)</f>
        <v>0</v>
      </c>
      <c r="BL205" s="18" t="s">
        <v>269</v>
      </c>
      <c r="BM205" s="239" t="s">
        <v>1352</v>
      </c>
    </row>
    <row r="206" s="2" customFormat="1" ht="6.96" customHeight="1">
      <c r="A206" s="39"/>
      <c r="B206" s="67"/>
      <c r="C206" s="68"/>
      <c r="D206" s="68"/>
      <c r="E206" s="68"/>
      <c r="F206" s="68"/>
      <c r="G206" s="68"/>
      <c r="H206" s="68"/>
      <c r="I206" s="68"/>
      <c r="J206" s="68"/>
      <c r="K206" s="68"/>
      <c r="L206" s="45"/>
      <c r="M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</row>
  </sheetData>
  <sheetProtection sheet="1" autoFilter="0" formatColumns="0" formatRows="0" objects="1" scenarios="1" spinCount="100000" saltValue="+qnjZnmAFK4/JJS6EzkeREnEbOJx8TJQI3QHuzLas4jTvwJRTU01LEOwOoXycPNCPLZQjN1GSIU6lYf/7F/gfg==" hashValue="8aXepEt+p3UOrSqfs54JIlEiIRCxBrWKas24dc9M9+B4xgBaeWiz2TEz87hKwuVYtaIQKt6b+fFMuwlXYttZ/Q==" algorithmName="SHA-512" password="CC35"/>
  <autoFilter ref="C126:K20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83</v>
      </c>
    </row>
    <row r="4" s="1" customFormat="1" ht="24.96" customHeight="1">
      <c r="B4" s="21"/>
      <c r="D4" s="150" t="s">
        <v>115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Malé divadlo FX Šaldy</v>
      </c>
      <c r="F7" s="152"/>
      <c r="G7" s="152"/>
      <c r="H7" s="152"/>
      <c r="L7" s="21"/>
    </row>
    <row r="8" s="1" customFormat="1" ht="12" customHeight="1">
      <c r="B8" s="21"/>
      <c r="D8" s="152" t="s">
        <v>122</v>
      </c>
      <c r="L8" s="21"/>
    </row>
    <row r="9" s="2" customFormat="1" ht="16.5" customHeight="1">
      <c r="A9" s="39"/>
      <c r="B9" s="45"/>
      <c r="C9" s="39"/>
      <c r="D9" s="39"/>
      <c r="E9" s="153" t="s">
        <v>1173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1064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1467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23. 6. 2021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tr">
        <f>IF('Rekapitulace stavby'!AN10="","",'Rekapitulace stavby'!AN10)</f>
        <v/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tr">
        <f>IF('Rekapitulace stavby'!E11="","",'Rekapitulace stavby'!E11)</f>
        <v xml:space="preserve"> </v>
      </c>
      <c r="F17" s="39"/>
      <c r="G17" s="39"/>
      <c r="H17" s="39"/>
      <c r="I17" s="152" t="s">
        <v>26</v>
      </c>
      <c r="J17" s="142" t="str">
        <f>IF('Rekapitulace stavby'!AN11="","",'Rekapitulace stavby'!AN11)</f>
        <v/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27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26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29</v>
      </c>
      <c r="E22" s="39"/>
      <c r="F22" s="39"/>
      <c r="G22" s="39"/>
      <c r="H22" s="39"/>
      <c r="I22" s="152" t="s">
        <v>25</v>
      </c>
      <c r="J22" s="142" t="str">
        <f>IF('Rekapitulace stavby'!AN16="","",'Rekapitulace stavby'!AN16)</f>
        <v/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tr">
        <f>IF('Rekapitulace stavby'!E17="","",'Rekapitulace stavby'!E17)</f>
        <v xml:space="preserve"> </v>
      </c>
      <c r="F23" s="39"/>
      <c r="G23" s="39"/>
      <c r="H23" s="39"/>
      <c r="I23" s="152" t="s">
        <v>26</v>
      </c>
      <c r="J23" s="142" t="str">
        <f>IF('Rekapitulace stavby'!AN17="","",'Rekapitulace stavby'!AN17)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31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26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32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33</v>
      </c>
      <c r="E32" s="39"/>
      <c r="F32" s="39"/>
      <c r="G32" s="39"/>
      <c r="H32" s="39"/>
      <c r="I32" s="39"/>
      <c r="J32" s="162">
        <f>ROUND(J126,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35</v>
      </c>
      <c r="G34" s="39"/>
      <c r="H34" s="39"/>
      <c r="I34" s="163" t="s">
        <v>34</v>
      </c>
      <c r="J34" s="163" t="s">
        <v>36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37</v>
      </c>
      <c r="E35" s="152" t="s">
        <v>38</v>
      </c>
      <c r="F35" s="165">
        <f>ROUND((SUM(BE126:BE374)),  2)</f>
        <v>0</v>
      </c>
      <c r="G35" s="39"/>
      <c r="H35" s="39"/>
      <c r="I35" s="166">
        <v>0.20999999999999999</v>
      </c>
      <c r="J35" s="165">
        <f>ROUND(((SUM(BE126:BE374))*I35),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39</v>
      </c>
      <c r="F36" s="165">
        <f>ROUND((SUM(BF126:BF374)),  2)</f>
        <v>0</v>
      </c>
      <c r="G36" s="39"/>
      <c r="H36" s="39"/>
      <c r="I36" s="166">
        <v>0.14999999999999999</v>
      </c>
      <c r="J36" s="165">
        <f>ROUND(((SUM(BF126:BF374))*I36),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40</v>
      </c>
      <c r="F37" s="165">
        <f>ROUND((SUM(BG126:BG374)),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41</v>
      </c>
      <c r="F38" s="165">
        <f>ROUND((SUM(BH126:BH374)),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42</v>
      </c>
      <c r="F39" s="165">
        <f>ROUND((SUM(BI126:BI374)),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43</v>
      </c>
      <c r="E41" s="169"/>
      <c r="F41" s="169"/>
      <c r="G41" s="170" t="s">
        <v>44</v>
      </c>
      <c r="H41" s="171" t="s">
        <v>45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Malé divadlo FX Šaldy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1173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1064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03 - Elektro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 xml:space="preserve"> </v>
      </c>
      <c r="G91" s="41"/>
      <c r="H91" s="41"/>
      <c r="I91" s="33" t="s">
        <v>22</v>
      </c>
      <c r="J91" s="80" t="str">
        <f>IF(J14="","",J14)</f>
        <v>23. 6. 2021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24</v>
      </c>
      <c r="D93" s="41"/>
      <c r="E93" s="41"/>
      <c r="F93" s="28" t="str">
        <f>E17</f>
        <v xml:space="preserve"> </v>
      </c>
      <c r="G93" s="41"/>
      <c r="H93" s="41"/>
      <c r="I93" s="33" t="s">
        <v>29</v>
      </c>
      <c r="J93" s="37" t="str">
        <f>E23</f>
        <v xml:space="preserve"> 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31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125</v>
      </c>
      <c r="D96" s="187"/>
      <c r="E96" s="187"/>
      <c r="F96" s="187"/>
      <c r="G96" s="187"/>
      <c r="H96" s="187"/>
      <c r="I96" s="187"/>
      <c r="J96" s="188" t="s">
        <v>126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127</v>
      </c>
      <c r="D98" s="41"/>
      <c r="E98" s="41"/>
      <c r="F98" s="41"/>
      <c r="G98" s="41"/>
      <c r="H98" s="41"/>
      <c r="I98" s="41"/>
      <c r="J98" s="111">
        <f>J126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128</v>
      </c>
    </row>
    <row r="99" s="9" customFormat="1" ht="24.96" customHeight="1">
      <c r="A99" s="9"/>
      <c r="B99" s="190"/>
      <c r="C99" s="191"/>
      <c r="D99" s="192" t="s">
        <v>1468</v>
      </c>
      <c r="E99" s="193"/>
      <c r="F99" s="193"/>
      <c r="G99" s="193"/>
      <c r="H99" s="193"/>
      <c r="I99" s="193"/>
      <c r="J99" s="194">
        <f>J127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1469</v>
      </c>
      <c r="E100" s="193"/>
      <c r="F100" s="193"/>
      <c r="G100" s="193"/>
      <c r="H100" s="193"/>
      <c r="I100" s="193"/>
      <c r="J100" s="194">
        <f>J269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1470</v>
      </c>
      <c r="E101" s="193"/>
      <c r="F101" s="193"/>
      <c r="G101" s="193"/>
      <c r="H101" s="193"/>
      <c r="I101" s="193"/>
      <c r="J101" s="194">
        <f>J274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1471</v>
      </c>
      <c r="E102" s="193"/>
      <c r="F102" s="193"/>
      <c r="G102" s="193"/>
      <c r="H102" s="193"/>
      <c r="I102" s="193"/>
      <c r="J102" s="194">
        <f>J331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1472</v>
      </c>
      <c r="E103" s="193"/>
      <c r="F103" s="193"/>
      <c r="G103" s="193"/>
      <c r="H103" s="193"/>
      <c r="I103" s="193"/>
      <c r="J103" s="194">
        <f>J352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1473</v>
      </c>
      <c r="E104" s="193"/>
      <c r="F104" s="193"/>
      <c r="G104" s="193"/>
      <c r="H104" s="193"/>
      <c r="I104" s="193"/>
      <c r="J104" s="194">
        <f>J361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150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Malé divadlo FX Šaldy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122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185" t="s">
        <v>1173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1064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E11</f>
        <v>03 - Elektro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20</v>
      </c>
      <c r="D120" s="41"/>
      <c r="E120" s="41"/>
      <c r="F120" s="28" t="str">
        <f>F14</f>
        <v xml:space="preserve"> </v>
      </c>
      <c r="G120" s="41"/>
      <c r="H120" s="41"/>
      <c r="I120" s="33" t="s">
        <v>22</v>
      </c>
      <c r="J120" s="80" t="str">
        <f>IF(J14="","",J14)</f>
        <v>23. 6. 2021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24</v>
      </c>
      <c r="D122" s="41"/>
      <c r="E122" s="41"/>
      <c r="F122" s="28" t="str">
        <f>E17</f>
        <v xml:space="preserve"> </v>
      </c>
      <c r="G122" s="41"/>
      <c r="H122" s="41"/>
      <c r="I122" s="33" t="s">
        <v>29</v>
      </c>
      <c r="J122" s="37" t="str">
        <f>E23</f>
        <v xml:space="preserve"> 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27</v>
      </c>
      <c r="D123" s="41"/>
      <c r="E123" s="41"/>
      <c r="F123" s="28" t="str">
        <f>IF(E20="","",E20)</f>
        <v>Vyplň údaj</v>
      </c>
      <c r="G123" s="41"/>
      <c r="H123" s="41"/>
      <c r="I123" s="33" t="s">
        <v>31</v>
      </c>
      <c r="J123" s="37" t="str">
        <f>E26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151</v>
      </c>
      <c r="D125" s="204" t="s">
        <v>58</v>
      </c>
      <c r="E125" s="204" t="s">
        <v>54</v>
      </c>
      <c r="F125" s="204" t="s">
        <v>55</v>
      </c>
      <c r="G125" s="204" t="s">
        <v>152</v>
      </c>
      <c r="H125" s="204" t="s">
        <v>153</v>
      </c>
      <c r="I125" s="204" t="s">
        <v>154</v>
      </c>
      <c r="J125" s="204" t="s">
        <v>126</v>
      </c>
      <c r="K125" s="205" t="s">
        <v>155</v>
      </c>
      <c r="L125" s="206"/>
      <c r="M125" s="101" t="s">
        <v>1</v>
      </c>
      <c r="N125" s="102" t="s">
        <v>37</v>
      </c>
      <c r="O125" s="102" t="s">
        <v>156</v>
      </c>
      <c r="P125" s="102" t="s">
        <v>157</v>
      </c>
      <c r="Q125" s="102" t="s">
        <v>158</v>
      </c>
      <c r="R125" s="102" t="s">
        <v>159</v>
      </c>
      <c r="S125" s="102" t="s">
        <v>160</v>
      </c>
      <c r="T125" s="103" t="s">
        <v>161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162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P127+P269+P274+P331+P352+P361</f>
        <v>0</v>
      </c>
      <c r="Q126" s="105"/>
      <c r="R126" s="209">
        <f>R127+R269+R274+R331+R352+R361</f>
        <v>0</v>
      </c>
      <c r="S126" s="105"/>
      <c r="T126" s="210">
        <f>T127+T269+T274+T331+T352+T361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72</v>
      </c>
      <c r="AU126" s="18" t="s">
        <v>128</v>
      </c>
      <c r="BK126" s="211">
        <f>BK127+BK269+BK274+BK331+BK352+BK361</f>
        <v>0</v>
      </c>
    </row>
    <row r="127" s="12" customFormat="1" ht="25.92" customHeight="1">
      <c r="A127" s="12"/>
      <c r="B127" s="212"/>
      <c r="C127" s="213"/>
      <c r="D127" s="214" t="s">
        <v>72</v>
      </c>
      <c r="E127" s="215" t="s">
        <v>81</v>
      </c>
      <c r="F127" s="215" t="s">
        <v>1474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SUM(P128:P268)</f>
        <v>0</v>
      </c>
      <c r="Q127" s="220"/>
      <c r="R127" s="221">
        <f>SUM(R128:R268)</f>
        <v>0</v>
      </c>
      <c r="S127" s="220"/>
      <c r="T127" s="222">
        <f>SUM(T128:T268)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81</v>
      </c>
      <c r="AT127" s="224" t="s">
        <v>72</v>
      </c>
      <c r="AU127" s="224" t="s">
        <v>73</v>
      </c>
      <c r="AY127" s="223" t="s">
        <v>165</v>
      </c>
      <c r="BK127" s="225">
        <f>SUM(BK128:BK268)</f>
        <v>0</v>
      </c>
    </row>
    <row r="128" s="2" customFormat="1" ht="16.5" customHeight="1">
      <c r="A128" s="39"/>
      <c r="B128" s="40"/>
      <c r="C128" s="228" t="s">
        <v>81</v>
      </c>
      <c r="D128" s="228" t="s">
        <v>167</v>
      </c>
      <c r="E128" s="229" t="s">
        <v>1475</v>
      </c>
      <c r="F128" s="230" t="s">
        <v>1476</v>
      </c>
      <c r="G128" s="231" t="s">
        <v>1145</v>
      </c>
      <c r="H128" s="232">
        <v>8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38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269</v>
      </c>
      <c r="AT128" s="239" t="s">
        <v>167</v>
      </c>
      <c r="AU128" s="239" t="s">
        <v>81</v>
      </c>
      <c r="AY128" s="18" t="s">
        <v>165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81</v>
      </c>
      <c r="BK128" s="240">
        <f>ROUND(I128*H128,2)</f>
        <v>0</v>
      </c>
      <c r="BL128" s="18" t="s">
        <v>269</v>
      </c>
      <c r="BM128" s="239" t="s">
        <v>83</v>
      </c>
    </row>
    <row r="129" s="2" customFormat="1">
      <c r="A129" s="39"/>
      <c r="B129" s="40"/>
      <c r="C129" s="41"/>
      <c r="D129" s="243" t="s">
        <v>1086</v>
      </c>
      <c r="E129" s="41"/>
      <c r="F129" s="303" t="s">
        <v>1477</v>
      </c>
      <c r="G129" s="41"/>
      <c r="H129" s="41"/>
      <c r="I129" s="304"/>
      <c r="J129" s="41"/>
      <c r="K129" s="41"/>
      <c r="L129" s="45"/>
      <c r="M129" s="305"/>
      <c r="N129" s="306"/>
      <c r="O129" s="92"/>
      <c r="P129" s="92"/>
      <c r="Q129" s="92"/>
      <c r="R129" s="92"/>
      <c r="S129" s="92"/>
      <c r="T129" s="93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1086</v>
      </c>
      <c r="AU129" s="18" t="s">
        <v>81</v>
      </c>
    </row>
    <row r="130" s="2" customFormat="1" ht="16.5" customHeight="1">
      <c r="A130" s="39"/>
      <c r="B130" s="40"/>
      <c r="C130" s="228" t="s">
        <v>83</v>
      </c>
      <c r="D130" s="228" t="s">
        <v>167</v>
      </c>
      <c r="E130" s="229" t="s">
        <v>1478</v>
      </c>
      <c r="F130" s="230" t="s">
        <v>1479</v>
      </c>
      <c r="G130" s="231" t="s">
        <v>1145</v>
      </c>
      <c r="H130" s="232">
        <v>8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38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269</v>
      </c>
      <c r="AT130" s="239" t="s">
        <v>167</v>
      </c>
      <c r="AU130" s="239" t="s">
        <v>81</v>
      </c>
      <c r="AY130" s="18" t="s">
        <v>165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81</v>
      </c>
      <c r="BK130" s="240">
        <f>ROUND(I130*H130,2)</f>
        <v>0</v>
      </c>
      <c r="BL130" s="18" t="s">
        <v>269</v>
      </c>
      <c r="BM130" s="239" t="s">
        <v>172</v>
      </c>
    </row>
    <row r="131" s="2" customFormat="1">
      <c r="A131" s="39"/>
      <c r="B131" s="40"/>
      <c r="C131" s="41"/>
      <c r="D131" s="243" t="s">
        <v>1086</v>
      </c>
      <c r="E131" s="41"/>
      <c r="F131" s="303" t="s">
        <v>1480</v>
      </c>
      <c r="G131" s="41"/>
      <c r="H131" s="41"/>
      <c r="I131" s="304"/>
      <c r="J131" s="41"/>
      <c r="K131" s="41"/>
      <c r="L131" s="45"/>
      <c r="M131" s="305"/>
      <c r="N131" s="306"/>
      <c r="O131" s="92"/>
      <c r="P131" s="92"/>
      <c r="Q131" s="92"/>
      <c r="R131" s="92"/>
      <c r="S131" s="92"/>
      <c r="T131" s="93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1086</v>
      </c>
      <c r="AU131" s="18" t="s">
        <v>81</v>
      </c>
    </row>
    <row r="132" s="2" customFormat="1" ht="16.5" customHeight="1">
      <c r="A132" s="39"/>
      <c r="B132" s="40"/>
      <c r="C132" s="228" t="s">
        <v>184</v>
      </c>
      <c r="D132" s="228" t="s">
        <v>167</v>
      </c>
      <c r="E132" s="229" t="s">
        <v>1481</v>
      </c>
      <c r="F132" s="230" t="s">
        <v>1482</v>
      </c>
      <c r="G132" s="231" t="s">
        <v>1145</v>
      </c>
      <c r="H132" s="232">
        <v>6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38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269</v>
      </c>
      <c r="AT132" s="239" t="s">
        <v>167</v>
      </c>
      <c r="AU132" s="239" t="s">
        <v>81</v>
      </c>
      <c r="AY132" s="18" t="s">
        <v>165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81</v>
      </c>
      <c r="BK132" s="240">
        <f>ROUND(I132*H132,2)</f>
        <v>0</v>
      </c>
      <c r="BL132" s="18" t="s">
        <v>269</v>
      </c>
      <c r="BM132" s="239" t="s">
        <v>197</v>
      </c>
    </row>
    <row r="133" s="2" customFormat="1">
      <c r="A133" s="39"/>
      <c r="B133" s="40"/>
      <c r="C133" s="41"/>
      <c r="D133" s="243" t="s">
        <v>1086</v>
      </c>
      <c r="E133" s="41"/>
      <c r="F133" s="303" t="s">
        <v>1477</v>
      </c>
      <c r="G133" s="41"/>
      <c r="H133" s="41"/>
      <c r="I133" s="304"/>
      <c r="J133" s="41"/>
      <c r="K133" s="41"/>
      <c r="L133" s="45"/>
      <c r="M133" s="305"/>
      <c r="N133" s="306"/>
      <c r="O133" s="92"/>
      <c r="P133" s="92"/>
      <c r="Q133" s="92"/>
      <c r="R133" s="92"/>
      <c r="S133" s="92"/>
      <c r="T133" s="93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1086</v>
      </c>
      <c r="AU133" s="18" t="s">
        <v>81</v>
      </c>
    </row>
    <row r="134" s="2" customFormat="1" ht="16.5" customHeight="1">
      <c r="A134" s="39"/>
      <c r="B134" s="40"/>
      <c r="C134" s="228" t="s">
        <v>172</v>
      </c>
      <c r="D134" s="228" t="s">
        <v>167</v>
      </c>
      <c r="E134" s="229" t="s">
        <v>1483</v>
      </c>
      <c r="F134" s="230" t="s">
        <v>1484</v>
      </c>
      <c r="G134" s="231" t="s">
        <v>1145</v>
      </c>
      <c r="H134" s="232">
        <v>6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38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269</v>
      </c>
      <c r="AT134" s="239" t="s">
        <v>167</v>
      </c>
      <c r="AU134" s="239" t="s">
        <v>81</v>
      </c>
      <c r="AY134" s="18" t="s">
        <v>165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81</v>
      </c>
      <c r="BK134" s="240">
        <f>ROUND(I134*H134,2)</f>
        <v>0</v>
      </c>
      <c r="BL134" s="18" t="s">
        <v>269</v>
      </c>
      <c r="BM134" s="239" t="s">
        <v>212</v>
      </c>
    </row>
    <row r="135" s="2" customFormat="1">
      <c r="A135" s="39"/>
      <c r="B135" s="40"/>
      <c r="C135" s="41"/>
      <c r="D135" s="243" t="s">
        <v>1086</v>
      </c>
      <c r="E135" s="41"/>
      <c r="F135" s="303" t="s">
        <v>1485</v>
      </c>
      <c r="G135" s="41"/>
      <c r="H135" s="41"/>
      <c r="I135" s="304"/>
      <c r="J135" s="41"/>
      <c r="K135" s="41"/>
      <c r="L135" s="45"/>
      <c r="M135" s="305"/>
      <c r="N135" s="306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1086</v>
      </c>
      <c r="AU135" s="18" t="s">
        <v>81</v>
      </c>
    </row>
    <row r="136" s="2" customFormat="1" ht="16.5" customHeight="1">
      <c r="A136" s="39"/>
      <c r="B136" s="40"/>
      <c r="C136" s="228" t="s">
        <v>192</v>
      </c>
      <c r="D136" s="228" t="s">
        <v>167</v>
      </c>
      <c r="E136" s="229" t="s">
        <v>1486</v>
      </c>
      <c r="F136" s="230" t="s">
        <v>1487</v>
      </c>
      <c r="G136" s="231" t="s">
        <v>1145</v>
      </c>
      <c r="H136" s="232">
        <v>9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38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269</v>
      </c>
      <c r="AT136" s="239" t="s">
        <v>167</v>
      </c>
      <c r="AU136" s="239" t="s">
        <v>81</v>
      </c>
      <c r="AY136" s="18" t="s">
        <v>165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81</v>
      </c>
      <c r="BK136" s="240">
        <f>ROUND(I136*H136,2)</f>
        <v>0</v>
      </c>
      <c r="BL136" s="18" t="s">
        <v>269</v>
      </c>
      <c r="BM136" s="239" t="s">
        <v>233</v>
      </c>
    </row>
    <row r="137" s="2" customFormat="1">
      <c r="A137" s="39"/>
      <c r="B137" s="40"/>
      <c r="C137" s="41"/>
      <c r="D137" s="243" t="s">
        <v>1086</v>
      </c>
      <c r="E137" s="41"/>
      <c r="F137" s="303" t="s">
        <v>1477</v>
      </c>
      <c r="G137" s="41"/>
      <c r="H137" s="41"/>
      <c r="I137" s="304"/>
      <c r="J137" s="41"/>
      <c r="K137" s="41"/>
      <c r="L137" s="45"/>
      <c r="M137" s="305"/>
      <c r="N137" s="306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1086</v>
      </c>
      <c r="AU137" s="18" t="s">
        <v>81</v>
      </c>
    </row>
    <row r="138" s="2" customFormat="1" ht="16.5" customHeight="1">
      <c r="A138" s="39"/>
      <c r="B138" s="40"/>
      <c r="C138" s="228" t="s">
        <v>197</v>
      </c>
      <c r="D138" s="228" t="s">
        <v>167</v>
      </c>
      <c r="E138" s="229" t="s">
        <v>1488</v>
      </c>
      <c r="F138" s="230" t="s">
        <v>1489</v>
      </c>
      <c r="G138" s="231" t="s">
        <v>1145</v>
      </c>
      <c r="H138" s="232">
        <v>9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38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269</v>
      </c>
      <c r="AT138" s="239" t="s">
        <v>167</v>
      </c>
      <c r="AU138" s="239" t="s">
        <v>81</v>
      </c>
      <c r="AY138" s="18" t="s">
        <v>165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81</v>
      </c>
      <c r="BK138" s="240">
        <f>ROUND(I138*H138,2)</f>
        <v>0</v>
      </c>
      <c r="BL138" s="18" t="s">
        <v>269</v>
      </c>
      <c r="BM138" s="239" t="s">
        <v>247</v>
      </c>
    </row>
    <row r="139" s="2" customFormat="1">
      <c r="A139" s="39"/>
      <c r="B139" s="40"/>
      <c r="C139" s="41"/>
      <c r="D139" s="243" t="s">
        <v>1086</v>
      </c>
      <c r="E139" s="41"/>
      <c r="F139" s="303" t="s">
        <v>1490</v>
      </c>
      <c r="G139" s="41"/>
      <c r="H139" s="41"/>
      <c r="I139" s="304"/>
      <c r="J139" s="41"/>
      <c r="K139" s="41"/>
      <c r="L139" s="45"/>
      <c r="M139" s="305"/>
      <c r="N139" s="306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1086</v>
      </c>
      <c r="AU139" s="18" t="s">
        <v>81</v>
      </c>
    </row>
    <row r="140" s="2" customFormat="1" ht="16.5" customHeight="1">
      <c r="A140" s="39"/>
      <c r="B140" s="40"/>
      <c r="C140" s="228" t="s">
        <v>204</v>
      </c>
      <c r="D140" s="228" t="s">
        <v>167</v>
      </c>
      <c r="E140" s="229" t="s">
        <v>1491</v>
      </c>
      <c r="F140" s="230" t="s">
        <v>1492</v>
      </c>
      <c r="G140" s="231" t="s">
        <v>1145</v>
      </c>
      <c r="H140" s="232">
        <v>13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38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269</v>
      </c>
      <c r="AT140" s="239" t="s">
        <v>167</v>
      </c>
      <c r="AU140" s="239" t="s">
        <v>81</v>
      </c>
      <c r="AY140" s="18" t="s">
        <v>165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81</v>
      </c>
      <c r="BK140" s="240">
        <f>ROUND(I140*H140,2)</f>
        <v>0</v>
      </c>
      <c r="BL140" s="18" t="s">
        <v>269</v>
      </c>
      <c r="BM140" s="239" t="s">
        <v>259</v>
      </c>
    </row>
    <row r="141" s="2" customFormat="1">
      <c r="A141" s="39"/>
      <c r="B141" s="40"/>
      <c r="C141" s="41"/>
      <c r="D141" s="243" t="s">
        <v>1086</v>
      </c>
      <c r="E141" s="41"/>
      <c r="F141" s="303" t="s">
        <v>1477</v>
      </c>
      <c r="G141" s="41"/>
      <c r="H141" s="41"/>
      <c r="I141" s="304"/>
      <c r="J141" s="41"/>
      <c r="K141" s="41"/>
      <c r="L141" s="45"/>
      <c r="M141" s="305"/>
      <c r="N141" s="306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1086</v>
      </c>
      <c r="AU141" s="18" t="s">
        <v>81</v>
      </c>
    </row>
    <row r="142" s="2" customFormat="1" ht="16.5" customHeight="1">
      <c r="A142" s="39"/>
      <c r="B142" s="40"/>
      <c r="C142" s="228" t="s">
        <v>212</v>
      </c>
      <c r="D142" s="228" t="s">
        <v>167</v>
      </c>
      <c r="E142" s="229" t="s">
        <v>1493</v>
      </c>
      <c r="F142" s="230" t="s">
        <v>1494</v>
      </c>
      <c r="G142" s="231" t="s">
        <v>1145</v>
      </c>
      <c r="H142" s="232">
        <v>13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38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269</v>
      </c>
      <c r="AT142" s="239" t="s">
        <v>167</v>
      </c>
      <c r="AU142" s="239" t="s">
        <v>81</v>
      </c>
      <c r="AY142" s="18" t="s">
        <v>165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81</v>
      </c>
      <c r="BK142" s="240">
        <f>ROUND(I142*H142,2)</f>
        <v>0</v>
      </c>
      <c r="BL142" s="18" t="s">
        <v>269</v>
      </c>
      <c r="BM142" s="239" t="s">
        <v>269</v>
      </c>
    </row>
    <row r="143" s="2" customFormat="1">
      <c r="A143" s="39"/>
      <c r="B143" s="40"/>
      <c r="C143" s="41"/>
      <c r="D143" s="243" t="s">
        <v>1086</v>
      </c>
      <c r="E143" s="41"/>
      <c r="F143" s="303" t="s">
        <v>1490</v>
      </c>
      <c r="G143" s="41"/>
      <c r="H143" s="41"/>
      <c r="I143" s="304"/>
      <c r="J143" s="41"/>
      <c r="K143" s="41"/>
      <c r="L143" s="45"/>
      <c r="M143" s="305"/>
      <c r="N143" s="306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1086</v>
      </c>
      <c r="AU143" s="18" t="s">
        <v>81</v>
      </c>
    </row>
    <row r="144" s="2" customFormat="1" ht="16.5" customHeight="1">
      <c r="A144" s="39"/>
      <c r="B144" s="40"/>
      <c r="C144" s="228" t="s">
        <v>227</v>
      </c>
      <c r="D144" s="228" t="s">
        <v>167</v>
      </c>
      <c r="E144" s="229" t="s">
        <v>1495</v>
      </c>
      <c r="F144" s="230" t="s">
        <v>1496</v>
      </c>
      <c r="G144" s="231" t="s">
        <v>1145</v>
      </c>
      <c r="H144" s="232">
        <v>1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38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269</v>
      </c>
      <c r="AT144" s="239" t="s">
        <v>167</v>
      </c>
      <c r="AU144" s="239" t="s">
        <v>81</v>
      </c>
      <c r="AY144" s="18" t="s">
        <v>165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81</v>
      </c>
      <c r="BK144" s="240">
        <f>ROUND(I144*H144,2)</f>
        <v>0</v>
      </c>
      <c r="BL144" s="18" t="s">
        <v>269</v>
      </c>
      <c r="BM144" s="239" t="s">
        <v>282</v>
      </c>
    </row>
    <row r="145" s="2" customFormat="1">
      <c r="A145" s="39"/>
      <c r="B145" s="40"/>
      <c r="C145" s="41"/>
      <c r="D145" s="243" t="s">
        <v>1086</v>
      </c>
      <c r="E145" s="41"/>
      <c r="F145" s="303" t="s">
        <v>1497</v>
      </c>
      <c r="G145" s="41"/>
      <c r="H145" s="41"/>
      <c r="I145" s="304"/>
      <c r="J145" s="41"/>
      <c r="K145" s="41"/>
      <c r="L145" s="45"/>
      <c r="M145" s="305"/>
      <c r="N145" s="306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1086</v>
      </c>
      <c r="AU145" s="18" t="s">
        <v>81</v>
      </c>
    </row>
    <row r="146" s="2" customFormat="1" ht="16.5" customHeight="1">
      <c r="A146" s="39"/>
      <c r="B146" s="40"/>
      <c r="C146" s="228" t="s">
        <v>233</v>
      </c>
      <c r="D146" s="228" t="s">
        <v>167</v>
      </c>
      <c r="E146" s="229" t="s">
        <v>1498</v>
      </c>
      <c r="F146" s="230" t="s">
        <v>1499</v>
      </c>
      <c r="G146" s="231" t="s">
        <v>1145</v>
      </c>
      <c r="H146" s="232">
        <v>1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38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269</v>
      </c>
      <c r="AT146" s="239" t="s">
        <v>167</v>
      </c>
      <c r="AU146" s="239" t="s">
        <v>81</v>
      </c>
      <c r="AY146" s="18" t="s">
        <v>165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81</v>
      </c>
      <c r="BK146" s="240">
        <f>ROUND(I146*H146,2)</f>
        <v>0</v>
      </c>
      <c r="BL146" s="18" t="s">
        <v>269</v>
      </c>
      <c r="BM146" s="239" t="s">
        <v>298</v>
      </c>
    </row>
    <row r="147" s="2" customFormat="1">
      <c r="A147" s="39"/>
      <c r="B147" s="40"/>
      <c r="C147" s="41"/>
      <c r="D147" s="243" t="s">
        <v>1086</v>
      </c>
      <c r="E147" s="41"/>
      <c r="F147" s="303" t="s">
        <v>1490</v>
      </c>
      <c r="G147" s="41"/>
      <c r="H147" s="41"/>
      <c r="I147" s="304"/>
      <c r="J147" s="41"/>
      <c r="K147" s="41"/>
      <c r="L147" s="45"/>
      <c r="M147" s="305"/>
      <c r="N147" s="306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1086</v>
      </c>
      <c r="AU147" s="18" t="s">
        <v>81</v>
      </c>
    </row>
    <row r="148" s="2" customFormat="1" ht="16.5" customHeight="1">
      <c r="A148" s="39"/>
      <c r="B148" s="40"/>
      <c r="C148" s="228" t="s">
        <v>240</v>
      </c>
      <c r="D148" s="228" t="s">
        <v>167</v>
      </c>
      <c r="E148" s="229" t="s">
        <v>1500</v>
      </c>
      <c r="F148" s="230" t="s">
        <v>1501</v>
      </c>
      <c r="G148" s="231" t="s">
        <v>1145</v>
      </c>
      <c r="H148" s="232">
        <v>49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38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269</v>
      </c>
      <c r="AT148" s="239" t="s">
        <v>167</v>
      </c>
      <c r="AU148" s="239" t="s">
        <v>81</v>
      </c>
      <c r="AY148" s="18" t="s">
        <v>165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81</v>
      </c>
      <c r="BK148" s="240">
        <f>ROUND(I148*H148,2)</f>
        <v>0</v>
      </c>
      <c r="BL148" s="18" t="s">
        <v>269</v>
      </c>
      <c r="BM148" s="239" t="s">
        <v>310</v>
      </c>
    </row>
    <row r="149" s="2" customFormat="1">
      <c r="A149" s="39"/>
      <c r="B149" s="40"/>
      <c r="C149" s="41"/>
      <c r="D149" s="243" t="s">
        <v>1086</v>
      </c>
      <c r="E149" s="41"/>
      <c r="F149" s="303" t="s">
        <v>1497</v>
      </c>
      <c r="G149" s="41"/>
      <c r="H149" s="41"/>
      <c r="I149" s="304"/>
      <c r="J149" s="41"/>
      <c r="K149" s="41"/>
      <c r="L149" s="45"/>
      <c r="M149" s="305"/>
      <c r="N149" s="306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1086</v>
      </c>
      <c r="AU149" s="18" t="s">
        <v>81</v>
      </c>
    </row>
    <row r="150" s="2" customFormat="1" ht="16.5" customHeight="1">
      <c r="A150" s="39"/>
      <c r="B150" s="40"/>
      <c r="C150" s="228" t="s">
        <v>247</v>
      </c>
      <c r="D150" s="228" t="s">
        <v>167</v>
      </c>
      <c r="E150" s="229" t="s">
        <v>1502</v>
      </c>
      <c r="F150" s="230" t="s">
        <v>1503</v>
      </c>
      <c r="G150" s="231" t="s">
        <v>1145</v>
      </c>
      <c r="H150" s="232">
        <v>49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38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269</v>
      </c>
      <c r="AT150" s="239" t="s">
        <v>167</v>
      </c>
      <c r="AU150" s="239" t="s">
        <v>81</v>
      </c>
      <c r="AY150" s="18" t="s">
        <v>165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81</v>
      </c>
      <c r="BK150" s="240">
        <f>ROUND(I150*H150,2)</f>
        <v>0</v>
      </c>
      <c r="BL150" s="18" t="s">
        <v>269</v>
      </c>
      <c r="BM150" s="239" t="s">
        <v>318</v>
      </c>
    </row>
    <row r="151" s="2" customFormat="1">
      <c r="A151" s="39"/>
      <c r="B151" s="40"/>
      <c r="C151" s="41"/>
      <c r="D151" s="243" t="s">
        <v>1086</v>
      </c>
      <c r="E151" s="41"/>
      <c r="F151" s="303" t="s">
        <v>1504</v>
      </c>
      <c r="G151" s="41"/>
      <c r="H151" s="41"/>
      <c r="I151" s="304"/>
      <c r="J151" s="41"/>
      <c r="K151" s="41"/>
      <c r="L151" s="45"/>
      <c r="M151" s="305"/>
      <c r="N151" s="306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1086</v>
      </c>
      <c r="AU151" s="18" t="s">
        <v>81</v>
      </c>
    </row>
    <row r="152" s="2" customFormat="1" ht="16.5" customHeight="1">
      <c r="A152" s="39"/>
      <c r="B152" s="40"/>
      <c r="C152" s="228" t="s">
        <v>253</v>
      </c>
      <c r="D152" s="228" t="s">
        <v>167</v>
      </c>
      <c r="E152" s="229" t="s">
        <v>1505</v>
      </c>
      <c r="F152" s="230" t="s">
        <v>1506</v>
      </c>
      <c r="G152" s="231" t="s">
        <v>1145</v>
      </c>
      <c r="H152" s="232">
        <v>49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38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269</v>
      </c>
      <c r="AT152" s="239" t="s">
        <v>167</v>
      </c>
      <c r="AU152" s="239" t="s">
        <v>81</v>
      </c>
      <c r="AY152" s="18" t="s">
        <v>165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81</v>
      </c>
      <c r="BK152" s="240">
        <f>ROUND(I152*H152,2)</f>
        <v>0</v>
      </c>
      <c r="BL152" s="18" t="s">
        <v>269</v>
      </c>
      <c r="BM152" s="239" t="s">
        <v>329</v>
      </c>
    </row>
    <row r="153" s="2" customFormat="1">
      <c r="A153" s="39"/>
      <c r="B153" s="40"/>
      <c r="C153" s="41"/>
      <c r="D153" s="243" t="s">
        <v>1086</v>
      </c>
      <c r="E153" s="41"/>
      <c r="F153" s="303" t="s">
        <v>1507</v>
      </c>
      <c r="G153" s="41"/>
      <c r="H153" s="41"/>
      <c r="I153" s="304"/>
      <c r="J153" s="41"/>
      <c r="K153" s="41"/>
      <c r="L153" s="45"/>
      <c r="M153" s="305"/>
      <c r="N153" s="306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1086</v>
      </c>
      <c r="AU153" s="18" t="s">
        <v>81</v>
      </c>
    </row>
    <row r="154" s="2" customFormat="1" ht="16.5" customHeight="1">
      <c r="A154" s="39"/>
      <c r="B154" s="40"/>
      <c r="C154" s="228" t="s">
        <v>259</v>
      </c>
      <c r="D154" s="228" t="s">
        <v>167</v>
      </c>
      <c r="E154" s="229" t="s">
        <v>1508</v>
      </c>
      <c r="F154" s="230" t="s">
        <v>1509</v>
      </c>
      <c r="G154" s="231" t="s">
        <v>1145</v>
      </c>
      <c r="H154" s="232">
        <v>49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38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269</v>
      </c>
      <c r="AT154" s="239" t="s">
        <v>167</v>
      </c>
      <c r="AU154" s="239" t="s">
        <v>81</v>
      </c>
      <c r="AY154" s="18" t="s">
        <v>165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81</v>
      </c>
      <c r="BK154" s="240">
        <f>ROUND(I154*H154,2)</f>
        <v>0</v>
      </c>
      <c r="BL154" s="18" t="s">
        <v>269</v>
      </c>
      <c r="BM154" s="239" t="s">
        <v>337</v>
      </c>
    </row>
    <row r="155" s="2" customFormat="1">
      <c r="A155" s="39"/>
      <c r="B155" s="40"/>
      <c r="C155" s="41"/>
      <c r="D155" s="243" t="s">
        <v>1086</v>
      </c>
      <c r="E155" s="41"/>
      <c r="F155" s="303" t="s">
        <v>1510</v>
      </c>
      <c r="G155" s="41"/>
      <c r="H155" s="41"/>
      <c r="I155" s="304"/>
      <c r="J155" s="41"/>
      <c r="K155" s="41"/>
      <c r="L155" s="45"/>
      <c r="M155" s="305"/>
      <c r="N155" s="306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1086</v>
      </c>
      <c r="AU155" s="18" t="s">
        <v>81</v>
      </c>
    </row>
    <row r="156" s="2" customFormat="1" ht="16.5" customHeight="1">
      <c r="A156" s="39"/>
      <c r="B156" s="40"/>
      <c r="C156" s="228" t="s">
        <v>8</v>
      </c>
      <c r="D156" s="228" t="s">
        <v>167</v>
      </c>
      <c r="E156" s="229" t="s">
        <v>1511</v>
      </c>
      <c r="F156" s="230" t="s">
        <v>1512</v>
      </c>
      <c r="G156" s="231" t="s">
        <v>1145</v>
      </c>
      <c r="H156" s="232">
        <v>7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38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269</v>
      </c>
      <c r="AT156" s="239" t="s">
        <v>167</v>
      </c>
      <c r="AU156" s="239" t="s">
        <v>81</v>
      </c>
      <c r="AY156" s="18" t="s">
        <v>165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81</v>
      </c>
      <c r="BK156" s="240">
        <f>ROUND(I156*H156,2)</f>
        <v>0</v>
      </c>
      <c r="BL156" s="18" t="s">
        <v>269</v>
      </c>
      <c r="BM156" s="239" t="s">
        <v>348</v>
      </c>
    </row>
    <row r="157" s="2" customFormat="1">
      <c r="A157" s="39"/>
      <c r="B157" s="40"/>
      <c r="C157" s="41"/>
      <c r="D157" s="243" t="s">
        <v>1086</v>
      </c>
      <c r="E157" s="41"/>
      <c r="F157" s="303" t="s">
        <v>1497</v>
      </c>
      <c r="G157" s="41"/>
      <c r="H157" s="41"/>
      <c r="I157" s="304"/>
      <c r="J157" s="41"/>
      <c r="K157" s="41"/>
      <c r="L157" s="45"/>
      <c r="M157" s="305"/>
      <c r="N157" s="306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1086</v>
      </c>
      <c r="AU157" s="18" t="s">
        <v>81</v>
      </c>
    </row>
    <row r="158" s="2" customFormat="1" ht="16.5" customHeight="1">
      <c r="A158" s="39"/>
      <c r="B158" s="40"/>
      <c r="C158" s="228" t="s">
        <v>269</v>
      </c>
      <c r="D158" s="228" t="s">
        <v>167</v>
      </c>
      <c r="E158" s="229" t="s">
        <v>1513</v>
      </c>
      <c r="F158" s="230" t="s">
        <v>1514</v>
      </c>
      <c r="G158" s="231" t="s">
        <v>1145</v>
      </c>
      <c r="H158" s="232">
        <v>7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38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269</v>
      </c>
      <c r="AT158" s="239" t="s">
        <v>167</v>
      </c>
      <c r="AU158" s="239" t="s">
        <v>81</v>
      </c>
      <c r="AY158" s="18" t="s">
        <v>165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81</v>
      </c>
      <c r="BK158" s="240">
        <f>ROUND(I158*H158,2)</f>
        <v>0</v>
      </c>
      <c r="BL158" s="18" t="s">
        <v>269</v>
      </c>
      <c r="BM158" s="239" t="s">
        <v>365</v>
      </c>
    </row>
    <row r="159" s="2" customFormat="1">
      <c r="A159" s="39"/>
      <c r="B159" s="40"/>
      <c r="C159" s="41"/>
      <c r="D159" s="243" t="s">
        <v>1086</v>
      </c>
      <c r="E159" s="41"/>
      <c r="F159" s="303" t="s">
        <v>1490</v>
      </c>
      <c r="G159" s="41"/>
      <c r="H159" s="41"/>
      <c r="I159" s="304"/>
      <c r="J159" s="41"/>
      <c r="K159" s="41"/>
      <c r="L159" s="45"/>
      <c r="M159" s="305"/>
      <c r="N159" s="306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1086</v>
      </c>
      <c r="AU159" s="18" t="s">
        <v>81</v>
      </c>
    </row>
    <row r="160" s="2" customFormat="1" ht="16.5" customHeight="1">
      <c r="A160" s="39"/>
      <c r="B160" s="40"/>
      <c r="C160" s="228" t="s">
        <v>274</v>
      </c>
      <c r="D160" s="228" t="s">
        <v>167</v>
      </c>
      <c r="E160" s="229" t="s">
        <v>1515</v>
      </c>
      <c r="F160" s="230" t="s">
        <v>1516</v>
      </c>
      <c r="G160" s="231" t="s">
        <v>1145</v>
      </c>
      <c r="H160" s="232">
        <v>4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38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269</v>
      </c>
      <c r="AT160" s="239" t="s">
        <v>167</v>
      </c>
      <c r="AU160" s="239" t="s">
        <v>81</v>
      </c>
      <c r="AY160" s="18" t="s">
        <v>165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81</v>
      </c>
      <c r="BK160" s="240">
        <f>ROUND(I160*H160,2)</f>
        <v>0</v>
      </c>
      <c r="BL160" s="18" t="s">
        <v>269</v>
      </c>
      <c r="BM160" s="239" t="s">
        <v>378</v>
      </c>
    </row>
    <row r="161" s="2" customFormat="1">
      <c r="A161" s="39"/>
      <c r="B161" s="40"/>
      <c r="C161" s="41"/>
      <c r="D161" s="243" t="s">
        <v>1086</v>
      </c>
      <c r="E161" s="41"/>
      <c r="F161" s="303" t="s">
        <v>1497</v>
      </c>
      <c r="G161" s="41"/>
      <c r="H161" s="41"/>
      <c r="I161" s="304"/>
      <c r="J161" s="41"/>
      <c r="K161" s="41"/>
      <c r="L161" s="45"/>
      <c r="M161" s="305"/>
      <c r="N161" s="306"/>
      <c r="O161" s="92"/>
      <c r="P161" s="92"/>
      <c r="Q161" s="92"/>
      <c r="R161" s="92"/>
      <c r="S161" s="92"/>
      <c r="T161" s="93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1086</v>
      </c>
      <c r="AU161" s="18" t="s">
        <v>81</v>
      </c>
    </row>
    <row r="162" s="2" customFormat="1" ht="16.5" customHeight="1">
      <c r="A162" s="39"/>
      <c r="B162" s="40"/>
      <c r="C162" s="228" t="s">
        <v>282</v>
      </c>
      <c r="D162" s="228" t="s">
        <v>167</v>
      </c>
      <c r="E162" s="229" t="s">
        <v>1517</v>
      </c>
      <c r="F162" s="230" t="s">
        <v>1518</v>
      </c>
      <c r="G162" s="231" t="s">
        <v>1145</v>
      </c>
      <c r="H162" s="232">
        <v>4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38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269</v>
      </c>
      <c r="AT162" s="239" t="s">
        <v>167</v>
      </c>
      <c r="AU162" s="239" t="s">
        <v>81</v>
      </c>
      <c r="AY162" s="18" t="s">
        <v>165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81</v>
      </c>
      <c r="BK162" s="240">
        <f>ROUND(I162*H162,2)</f>
        <v>0</v>
      </c>
      <c r="BL162" s="18" t="s">
        <v>269</v>
      </c>
      <c r="BM162" s="239" t="s">
        <v>393</v>
      </c>
    </row>
    <row r="163" s="2" customFormat="1">
      <c r="A163" s="39"/>
      <c r="B163" s="40"/>
      <c r="C163" s="41"/>
      <c r="D163" s="243" t="s">
        <v>1086</v>
      </c>
      <c r="E163" s="41"/>
      <c r="F163" s="303" t="s">
        <v>1490</v>
      </c>
      <c r="G163" s="41"/>
      <c r="H163" s="41"/>
      <c r="I163" s="304"/>
      <c r="J163" s="41"/>
      <c r="K163" s="41"/>
      <c r="L163" s="45"/>
      <c r="M163" s="305"/>
      <c r="N163" s="306"/>
      <c r="O163" s="92"/>
      <c r="P163" s="92"/>
      <c r="Q163" s="92"/>
      <c r="R163" s="92"/>
      <c r="S163" s="92"/>
      <c r="T163" s="93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1086</v>
      </c>
      <c r="AU163" s="18" t="s">
        <v>81</v>
      </c>
    </row>
    <row r="164" s="2" customFormat="1" ht="16.5" customHeight="1">
      <c r="A164" s="39"/>
      <c r="B164" s="40"/>
      <c r="C164" s="228" t="s">
        <v>290</v>
      </c>
      <c r="D164" s="228" t="s">
        <v>167</v>
      </c>
      <c r="E164" s="229" t="s">
        <v>1519</v>
      </c>
      <c r="F164" s="230" t="s">
        <v>1520</v>
      </c>
      <c r="G164" s="231" t="s">
        <v>1145</v>
      </c>
      <c r="H164" s="232">
        <v>4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38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269</v>
      </c>
      <c r="AT164" s="239" t="s">
        <v>167</v>
      </c>
      <c r="AU164" s="239" t="s">
        <v>81</v>
      </c>
      <c r="AY164" s="18" t="s">
        <v>165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81</v>
      </c>
      <c r="BK164" s="240">
        <f>ROUND(I164*H164,2)</f>
        <v>0</v>
      </c>
      <c r="BL164" s="18" t="s">
        <v>269</v>
      </c>
      <c r="BM164" s="239" t="s">
        <v>403</v>
      </c>
    </row>
    <row r="165" s="2" customFormat="1">
      <c r="A165" s="39"/>
      <c r="B165" s="40"/>
      <c r="C165" s="41"/>
      <c r="D165" s="243" t="s">
        <v>1086</v>
      </c>
      <c r="E165" s="41"/>
      <c r="F165" s="303" t="s">
        <v>1497</v>
      </c>
      <c r="G165" s="41"/>
      <c r="H165" s="41"/>
      <c r="I165" s="304"/>
      <c r="J165" s="41"/>
      <c r="K165" s="41"/>
      <c r="L165" s="45"/>
      <c r="M165" s="305"/>
      <c r="N165" s="306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1086</v>
      </c>
      <c r="AU165" s="18" t="s">
        <v>81</v>
      </c>
    </row>
    <row r="166" s="2" customFormat="1" ht="16.5" customHeight="1">
      <c r="A166" s="39"/>
      <c r="B166" s="40"/>
      <c r="C166" s="228" t="s">
        <v>298</v>
      </c>
      <c r="D166" s="228" t="s">
        <v>167</v>
      </c>
      <c r="E166" s="229" t="s">
        <v>1521</v>
      </c>
      <c r="F166" s="230" t="s">
        <v>1522</v>
      </c>
      <c r="G166" s="231" t="s">
        <v>1145</v>
      </c>
      <c r="H166" s="232">
        <v>4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38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269</v>
      </c>
      <c r="AT166" s="239" t="s">
        <v>167</v>
      </c>
      <c r="AU166" s="239" t="s">
        <v>81</v>
      </c>
      <c r="AY166" s="18" t="s">
        <v>165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81</v>
      </c>
      <c r="BK166" s="240">
        <f>ROUND(I166*H166,2)</f>
        <v>0</v>
      </c>
      <c r="BL166" s="18" t="s">
        <v>269</v>
      </c>
      <c r="BM166" s="239" t="s">
        <v>426</v>
      </c>
    </row>
    <row r="167" s="2" customFormat="1">
      <c r="A167" s="39"/>
      <c r="B167" s="40"/>
      <c r="C167" s="41"/>
      <c r="D167" s="243" t="s">
        <v>1086</v>
      </c>
      <c r="E167" s="41"/>
      <c r="F167" s="303" t="s">
        <v>1490</v>
      </c>
      <c r="G167" s="41"/>
      <c r="H167" s="41"/>
      <c r="I167" s="304"/>
      <c r="J167" s="41"/>
      <c r="K167" s="41"/>
      <c r="L167" s="45"/>
      <c r="M167" s="305"/>
      <c r="N167" s="306"/>
      <c r="O167" s="92"/>
      <c r="P167" s="92"/>
      <c r="Q167" s="92"/>
      <c r="R167" s="92"/>
      <c r="S167" s="92"/>
      <c r="T167" s="93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1086</v>
      </c>
      <c r="AU167" s="18" t="s">
        <v>81</v>
      </c>
    </row>
    <row r="168" s="2" customFormat="1" ht="16.5" customHeight="1">
      <c r="A168" s="39"/>
      <c r="B168" s="40"/>
      <c r="C168" s="228" t="s">
        <v>7</v>
      </c>
      <c r="D168" s="228" t="s">
        <v>167</v>
      </c>
      <c r="E168" s="229" t="s">
        <v>1523</v>
      </c>
      <c r="F168" s="230" t="s">
        <v>1524</v>
      </c>
      <c r="G168" s="231" t="s">
        <v>1145</v>
      </c>
      <c r="H168" s="232">
        <v>9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38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269</v>
      </c>
      <c r="AT168" s="239" t="s">
        <v>167</v>
      </c>
      <c r="AU168" s="239" t="s">
        <v>81</v>
      </c>
      <c r="AY168" s="18" t="s">
        <v>165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81</v>
      </c>
      <c r="BK168" s="240">
        <f>ROUND(I168*H168,2)</f>
        <v>0</v>
      </c>
      <c r="BL168" s="18" t="s">
        <v>269</v>
      </c>
      <c r="BM168" s="239" t="s">
        <v>437</v>
      </c>
    </row>
    <row r="169" s="2" customFormat="1">
      <c r="A169" s="39"/>
      <c r="B169" s="40"/>
      <c r="C169" s="41"/>
      <c r="D169" s="243" t="s">
        <v>1086</v>
      </c>
      <c r="E169" s="41"/>
      <c r="F169" s="303" t="s">
        <v>1497</v>
      </c>
      <c r="G169" s="41"/>
      <c r="H169" s="41"/>
      <c r="I169" s="304"/>
      <c r="J169" s="41"/>
      <c r="K169" s="41"/>
      <c r="L169" s="45"/>
      <c r="M169" s="305"/>
      <c r="N169" s="306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1086</v>
      </c>
      <c r="AU169" s="18" t="s">
        <v>81</v>
      </c>
    </row>
    <row r="170" s="2" customFormat="1" ht="16.5" customHeight="1">
      <c r="A170" s="39"/>
      <c r="B170" s="40"/>
      <c r="C170" s="228" t="s">
        <v>310</v>
      </c>
      <c r="D170" s="228" t="s">
        <v>167</v>
      </c>
      <c r="E170" s="229" t="s">
        <v>1525</v>
      </c>
      <c r="F170" s="230" t="s">
        <v>1526</v>
      </c>
      <c r="G170" s="231" t="s">
        <v>1145</v>
      </c>
      <c r="H170" s="232">
        <v>9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38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269</v>
      </c>
      <c r="AT170" s="239" t="s">
        <v>167</v>
      </c>
      <c r="AU170" s="239" t="s">
        <v>81</v>
      </c>
      <c r="AY170" s="18" t="s">
        <v>165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81</v>
      </c>
      <c r="BK170" s="240">
        <f>ROUND(I170*H170,2)</f>
        <v>0</v>
      </c>
      <c r="BL170" s="18" t="s">
        <v>269</v>
      </c>
      <c r="BM170" s="239" t="s">
        <v>468</v>
      </c>
    </row>
    <row r="171" s="2" customFormat="1">
      <c r="A171" s="39"/>
      <c r="B171" s="40"/>
      <c r="C171" s="41"/>
      <c r="D171" s="243" t="s">
        <v>1086</v>
      </c>
      <c r="E171" s="41"/>
      <c r="F171" s="303" t="s">
        <v>1527</v>
      </c>
      <c r="G171" s="41"/>
      <c r="H171" s="41"/>
      <c r="I171" s="304"/>
      <c r="J171" s="41"/>
      <c r="K171" s="41"/>
      <c r="L171" s="45"/>
      <c r="M171" s="305"/>
      <c r="N171" s="306"/>
      <c r="O171" s="92"/>
      <c r="P171" s="92"/>
      <c r="Q171" s="92"/>
      <c r="R171" s="92"/>
      <c r="S171" s="92"/>
      <c r="T171" s="93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1086</v>
      </c>
      <c r="AU171" s="18" t="s">
        <v>81</v>
      </c>
    </row>
    <row r="172" s="2" customFormat="1" ht="16.5" customHeight="1">
      <c r="A172" s="39"/>
      <c r="B172" s="40"/>
      <c r="C172" s="228" t="s">
        <v>314</v>
      </c>
      <c r="D172" s="228" t="s">
        <v>167</v>
      </c>
      <c r="E172" s="229" t="s">
        <v>1528</v>
      </c>
      <c r="F172" s="230" t="s">
        <v>1529</v>
      </c>
      <c r="G172" s="231" t="s">
        <v>1145</v>
      </c>
      <c r="H172" s="232">
        <v>13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38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269</v>
      </c>
      <c r="AT172" s="239" t="s">
        <v>167</v>
      </c>
      <c r="AU172" s="239" t="s">
        <v>81</v>
      </c>
      <c r="AY172" s="18" t="s">
        <v>165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81</v>
      </c>
      <c r="BK172" s="240">
        <f>ROUND(I172*H172,2)</f>
        <v>0</v>
      </c>
      <c r="BL172" s="18" t="s">
        <v>269</v>
      </c>
      <c r="BM172" s="239" t="s">
        <v>479</v>
      </c>
    </row>
    <row r="173" s="2" customFormat="1">
      <c r="A173" s="39"/>
      <c r="B173" s="40"/>
      <c r="C173" s="41"/>
      <c r="D173" s="243" t="s">
        <v>1086</v>
      </c>
      <c r="E173" s="41"/>
      <c r="F173" s="303" t="s">
        <v>1507</v>
      </c>
      <c r="G173" s="41"/>
      <c r="H173" s="41"/>
      <c r="I173" s="304"/>
      <c r="J173" s="41"/>
      <c r="K173" s="41"/>
      <c r="L173" s="45"/>
      <c r="M173" s="305"/>
      <c r="N173" s="306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1086</v>
      </c>
      <c r="AU173" s="18" t="s">
        <v>81</v>
      </c>
    </row>
    <row r="174" s="2" customFormat="1" ht="16.5" customHeight="1">
      <c r="A174" s="39"/>
      <c r="B174" s="40"/>
      <c r="C174" s="228" t="s">
        <v>318</v>
      </c>
      <c r="D174" s="228" t="s">
        <v>167</v>
      </c>
      <c r="E174" s="229" t="s">
        <v>1530</v>
      </c>
      <c r="F174" s="230" t="s">
        <v>1531</v>
      </c>
      <c r="G174" s="231" t="s">
        <v>1145</v>
      </c>
      <c r="H174" s="232">
        <v>13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38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269</v>
      </c>
      <c r="AT174" s="239" t="s">
        <v>167</v>
      </c>
      <c r="AU174" s="239" t="s">
        <v>81</v>
      </c>
      <c r="AY174" s="18" t="s">
        <v>165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81</v>
      </c>
      <c r="BK174" s="240">
        <f>ROUND(I174*H174,2)</f>
        <v>0</v>
      </c>
      <c r="BL174" s="18" t="s">
        <v>269</v>
      </c>
      <c r="BM174" s="239" t="s">
        <v>488</v>
      </c>
    </row>
    <row r="175" s="2" customFormat="1">
      <c r="A175" s="39"/>
      <c r="B175" s="40"/>
      <c r="C175" s="41"/>
      <c r="D175" s="243" t="s">
        <v>1086</v>
      </c>
      <c r="E175" s="41"/>
      <c r="F175" s="303" t="s">
        <v>1490</v>
      </c>
      <c r="G175" s="41"/>
      <c r="H175" s="41"/>
      <c r="I175" s="304"/>
      <c r="J175" s="41"/>
      <c r="K175" s="41"/>
      <c r="L175" s="45"/>
      <c r="M175" s="305"/>
      <c r="N175" s="306"/>
      <c r="O175" s="92"/>
      <c r="P175" s="92"/>
      <c r="Q175" s="92"/>
      <c r="R175" s="92"/>
      <c r="S175" s="92"/>
      <c r="T175" s="93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1086</v>
      </c>
      <c r="AU175" s="18" t="s">
        <v>81</v>
      </c>
    </row>
    <row r="176" s="2" customFormat="1" ht="16.5" customHeight="1">
      <c r="A176" s="39"/>
      <c r="B176" s="40"/>
      <c r="C176" s="228" t="s">
        <v>323</v>
      </c>
      <c r="D176" s="228" t="s">
        <v>167</v>
      </c>
      <c r="E176" s="229" t="s">
        <v>1532</v>
      </c>
      <c r="F176" s="230" t="s">
        <v>1533</v>
      </c>
      <c r="G176" s="231" t="s">
        <v>1145</v>
      </c>
      <c r="H176" s="232">
        <v>3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38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269</v>
      </c>
      <c r="AT176" s="239" t="s">
        <v>167</v>
      </c>
      <c r="AU176" s="239" t="s">
        <v>81</v>
      </c>
      <c r="AY176" s="18" t="s">
        <v>165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81</v>
      </c>
      <c r="BK176" s="240">
        <f>ROUND(I176*H176,2)</f>
        <v>0</v>
      </c>
      <c r="BL176" s="18" t="s">
        <v>269</v>
      </c>
      <c r="BM176" s="239" t="s">
        <v>498</v>
      </c>
    </row>
    <row r="177" s="2" customFormat="1">
      <c r="A177" s="39"/>
      <c r="B177" s="40"/>
      <c r="C177" s="41"/>
      <c r="D177" s="243" t="s">
        <v>1086</v>
      </c>
      <c r="E177" s="41"/>
      <c r="F177" s="303" t="s">
        <v>1497</v>
      </c>
      <c r="G177" s="41"/>
      <c r="H177" s="41"/>
      <c r="I177" s="304"/>
      <c r="J177" s="41"/>
      <c r="K177" s="41"/>
      <c r="L177" s="45"/>
      <c r="M177" s="305"/>
      <c r="N177" s="306"/>
      <c r="O177" s="92"/>
      <c r="P177" s="92"/>
      <c r="Q177" s="92"/>
      <c r="R177" s="92"/>
      <c r="S177" s="92"/>
      <c r="T177" s="93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1086</v>
      </c>
      <c r="AU177" s="18" t="s">
        <v>81</v>
      </c>
    </row>
    <row r="178" s="2" customFormat="1" ht="16.5" customHeight="1">
      <c r="A178" s="39"/>
      <c r="B178" s="40"/>
      <c r="C178" s="228" t="s">
        <v>329</v>
      </c>
      <c r="D178" s="228" t="s">
        <v>167</v>
      </c>
      <c r="E178" s="229" t="s">
        <v>1534</v>
      </c>
      <c r="F178" s="230" t="s">
        <v>1535</v>
      </c>
      <c r="G178" s="231" t="s">
        <v>1145</v>
      </c>
      <c r="H178" s="232">
        <v>3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38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269</v>
      </c>
      <c r="AT178" s="239" t="s">
        <v>167</v>
      </c>
      <c r="AU178" s="239" t="s">
        <v>81</v>
      </c>
      <c r="AY178" s="18" t="s">
        <v>165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81</v>
      </c>
      <c r="BK178" s="240">
        <f>ROUND(I178*H178,2)</f>
        <v>0</v>
      </c>
      <c r="BL178" s="18" t="s">
        <v>269</v>
      </c>
      <c r="BM178" s="239" t="s">
        <v>517</v>
      </c>
    </row>
    <row r="179" s="2" customFormat="1">
      <c r="A179" s="39"/>
      <c r="B179" s="40"/>
      <c r="C179" s="41"/>
      <c r="D179" s="243" t="s">
        <v>1086</v>
      </c>
      <c r="E179" s="41"/>
      <c r="F179" s="303" t="s">
        <v>1510</v>
      </c>
      <c r="G179" s="41"/>
      <c r="H179" s="41"/>
      <c r="I179" s="304"/>
      <c r="J179" s="41"/>
      <c r="K179" s="41"/>
      <c r="L179" s="45"/>
      <c r="M179" s="305"/>
      <c r="N179" s="306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1086</v>
      </c>
      <c r="AU179" s="18" t="s">
        <v>81</v>
      </c>
    </row>
    <row r="180" s="2" customFormat="1" ht="16.5" customHeight="1">
      <c r="A180" s="39"/>
      <c r="B180" s="40"/>
      <c r="C180" s="228" t="s">
        <v>334</v>
      </c>
      <c r="D180" s="228" t="s">
        <v>167</v>
      </c>
      <c r="E180" s="229" t="s">
        <v>1536</v>
      </c>
      <c r="F180" s="230" t="s">
        <v>1537</v>
      </c>
      <c r="G180" s="231" t="s">
        <v>1145</v>
      </c>
      <c r="H180" s="232">
        <v>1</v>
      </c>
      <c r="I180" s="233"/>
      <c r="J180" s="234">
        <f>ROUND(I180*H180,2)</f>
        <v>0</v>
      </c>
      <c r="K180" s="230" t="s">
        <v>1</v>
      </c>
      <c r="L180" s="45"/>
      <c r="M180" s="235" t="s">
        <v>1</v>
      </c>
      <c r="N180" s="236" t="s">
        <v>38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269</v>
      </c>
      <c r="AT180" s="239" t="s">
        <v>167</v>
      </c>
      <c r="AU180" s="239" t="s">
        <v>81</v>
      </c>
      <c r="AY180" s="18" t="s">
        <v>165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81</v>
      </c>
      <c r="BK180" s="240">
        <f>ROUND(I180*H180,2)</f>
        <v>0</v>
      </c>
      <c r="BL180" s="18" t="s">
        <v>269</v>
      </c>
      <c r="BM180" s="239" t="s">
        <v>529</v>
      </c>
    </row>
    <row r="181" s="2" customFormat="1">
      <c r="A181" s="39"/>
      <c r="B181" s="40"/>
      <c r="C181" s="41"/>
      <c r="D181" s="243" t="s">
        <v>1086</v>
      </c>
      <c r="E181" s="41"/>
      <c r="F181" s="303" t="s">
        <v>1507</v>
      </c>
      <c r="G181" s="41"/>
      <c r="H181" s="41"/>
      <c r="I181" s="304"/>
      <c r="J181" s="41"/>
      <c r="K181" s="41"/>
      <c r="L181" s="45"/>
      <c r="M181" s="305"/>
      <c r="N181" s="306"/>
      <c r="O181" s="92"/>
      <c r="P181" s="92"/>
      <c r="Q181" s="92"/>
      <c r="R181" s="92"/>
      <c r="S181" s="92"/>
      <c r="T181" s="93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1086</v>
      </c>
      <c r="AU181" s="18" t="s">
        <v>81</v>
      </c>
    </row>
    <row r="182" s="2" customFormat="1" ht="16.5" customHeight="1">
      <c r="A182" s="39"/>
      <c r="B182" s="40"/>
      <c r="C182" s="228" t="s">
        <v>337</v>
      </c>
      <c r="D182" s="228" t="s">
        <v>167</v>
      </c>
      <c r="E182" s="229" t="s">
        <v>1538</v>
      </c>
      <c r="F182" s="230" t="s">
        <v>1539</v>
      </c>
      <c r="G182" s="231" t="s">
        <v>1145</v>
      </c>
      <c r="H182" s="232">
        <v>1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38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269</v>
      </c>
      <c r="AT182" s="239" t="s">
        <v>167</v>
      </c>
      <c r="AU182" s="239" t="s">
        <v>81</v>
      </c>
      <c r="AY182" s="18" t="s">
        <v>165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81</v>
      </c>
      <c r="BK182" s="240">
        <f>ROUND(I182*H182,2)</f>
        <v>0</v>
      </c>
      <c r="BL182" s="18" t="s">
        <v>269</v>
      </c>
      <c r="BM182" s="239" t="s">
        <v>541</v>
      </c>
    </row>
    <row r="183" s="2" customFormat="1">
      <c r="A183" s="39"/>
      <c r="B183" s="40"/>
      <c r="C183" s="41"/>
      <c r="D183" s="243" t="s">
        <v>1086</v>
      </c>
      <c r="E183" s="41"/>
      <c r="F183" s="303" t="s">
        <v>1510</v>
      </c>
      <c r="G183" s="41"/>
      <c r="H183" s="41"/>
      <c r="I183" s="304"/>
      <c r="J183" s="41"/>
      <c r="K183" s="41"/>
      <c r="L183" s="45"/>
      <c r="M183" s="305"/>
      <c r="N183" s="306"/>
      <c r="O183" s="92"/>
      <c r="P183" s="92"/>
      <c r="Q183" s="92"/>
      <c r="R183" s="92"/>
      <c r="S183" s="92"/>
      <c r="T183" s="93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1086</v>
      </c>
      <c r="AU183" s="18" t="s">
        <v>81</v>
      </c>
    </row>
    <row r="184" s="2" customFormat="1" ht="16.5" customHeight="1">
      <c r="A184" s="39"/>
      <c r="B184" s="40"/>
      <c r="C184" s="228" t="s">
        <v>343</v>
      </c>
      <c r="D184" s="228" t="s">
        <v>167</v>
      </c>
      <c r="E184" s="229" t="s">
        <v>1540</v>
      </c>
      <c r="F184" s="230" t="s">
        <v>1541</v>
      </c>
      <c r="G184" s="231" t="s">
        <v>1145</v>
      </c>
      <c r="H184" s="232">
        <v>2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38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269</v>
      </c>
      <c r="AT184" s="239" t="s">
        <v>167</v>
      </c>
      <c r="AU184" s="239" t="s">
        <v>81</v>
      </c>
      <c r="AY184" s="18" t="s">
        <v>165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81</v>
      </c>
      <c r="BK184" s="240">
        <f>ROUND(I184*H184,2)</f>
        <v>0</v>
      </c>
      <c r="BL184" s="18" t="s">
        <v>269</v>
      </c>
      <c r="BM184" s="239" t="s">
        <v>553</v>
      </c>
    </row>
    <row r="185" s="2" customFormat="1">
      <c r="A185" s="39"/>
      <c r="B185" s="40"/>
      <c r="C185" s="41"/>
      <c r="D185" s="243" t="s">
        <v>1086</v>
      </c>
      <c r="E185" s="41"/>
      <c r="F185" s="303" t="s">
        <v>1542</v>
      </c>
      <c r="G185" s="41"/>
      <c r="H185" s="41"/>
      <c r="I185" s="304"/>
      <c r="J185" s="41"/>
      <c r="K185" s="41"/>
      <c r="L185" s="45"/>
      <c r="M185" s="305"/>
      <c r="N185" s="306"/>
      <c r="O185" s="92"/>
      <c r="P185" s="92"/>
      <c r="Q185" s="92"/>
      <c r="R185" s="92"/>
      <c r="S185" s="92"/>
      <c r="T185" s="93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1086</v>
      </c>
      <c r="AU185" s="18" t="s">
        <v>81</v>
      </c>
    </row>
    <row r="186" s="2" customFormat="1" ht="16.5" customHeight="1">
      <c r="A186" s="39"/>
      <c r="B186" s="40"/>
      <c r="C186" s="228" t="s">
        <v>348</v>
      </c>
      <c r="D186" s="228" t="s">
        <v>167</v>
      </c>
      <c r="E186" s="229" t="s">
        <v>1543</v>
      </c>
      <c r="F186" s="230" t="s">
        <v>1544</v>
      </c>
      <c r="G186" s="231" t="s">
        <v>1145</v>
      </c>
      <c r="H186" s="232">
        <v>2</v>
      </c>
      <c r="I186" s="233"/>
      <c r="J186" s="234">
        <f>ROUND(I186*H186,2)</f>
        <v>0</v>
      </c>
      <c r="K186" s="230" t="s">
        <v>1</v>
      </c>
      <c r="L186" s="45"/>
      <c r="M186" s="235" t="s">
        <v>1</v>
      </c>
      <c r="N186" s="236" t="s">
        <v>38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269</v>
      </c>
      <c r="AT186" s="239" t="s">
        <v>167</v>
      </c>
      <c r="AU186" s="239" t="s">
        <v>81</v>
      </c>
      <c r="AY186" s="18" t="s">
        <v>165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81</v>
      </c>
      <c r="BK186" s="240">
        <f>ROUND(I186*H186,2)</f>
        <v>0</v>
      </c>
      <c r="BL186" s="18" t="s">
        <v>269</v>
      </c>
      <c r="BM186" s="239" t="s">
        <v>569</v>
      </c>
    </row>
    <row r="187" s="2" customFormat="1">
      <c r="A187" s="39"/>
      <c r="B187" s="40"/>
      <c r="C187" s="41"/>
      <c r="D187" s="243" t="s">
        <v>1086</v>
      </c>
      <c r="E187" s="41"/>
      <c r="F187" s="303" t="s">
        <v>1510</v>
      </c>
      <c r="G187" s="41"/>
      <c r="H187" s="41"/>
      <c r="I187" s="304"/>
      <c r="J187" s="41"/>
      <c r="K187" s="41"/>
      <c r="L187" s="45"/>
      <c r="M187" s="305"/>
      <c r="N187" s="306"/>
      <c r="O187" s="92"/>
      <c r="P187" s="92"/>
      <c r="Q187" s="92"/>
      <c r="R187" s="92"/>
      <c r="S187" s="92"/>
      <c r="T187" s="93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1086</v>
      </c>
      <c r="AU187" s="18" t="s">
        <v>81</v>
      </c>
    </row>
    <row r="188" s="2" customFormat="1" ht="16.5" customHeight="1">
      <c r="A188" s="39"/>
      <c r="B188" s="40"/>
      <c r="C188" s="228" t="s">
        <v>356</v>
      </c>
      <c r="D188" s="228" t="s">
        <v>167</v>
      </c>
      <c r="E188" s="229" t="s">
        <v>1545</v>
      </c>
      <c r="F188" s="230" t="s">
        <v>1546</v>
      </c>
      <c r="G188" s="231" t="s">
        <v>1145</v>
      </c>
      <c r="H188" s="232">
        <v>1</v>
      </c>
      <c r="I188" s="233"/>
      <c r="J188" s="234">
        <f>ROUND(I188*H188,2)</f>
        <v>0</v>
      </c>
      <c r="K188" s="230" t="s">
        <v>1</v>
      </c>
      <c r="L188" s="45"/>
      <c r="M188" s="235" t="s">
        <v>1</v>
      </c>
      <c r="N188" s="236" t="s">
        <v>38</v>
      </c>
      <c r="O188" s="92"/>
      <c r="P188" s="237">
        <f>O188*H188</f>
        <v>0</v>
      </c>
      <c r="Q188" s="237">
        <v>0</v>
      </c>
      <c r="R188" s="237">
        <f>Q188*H188</f>
        <v>0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269</v>
      </c>
      <c r="AT188" s="239" t="s">
        <v>167</v>
      </c>
      <c r="AU188" s="239" t="s">
        <v>81</v>
      </c>
      <c r="AY188" s="18" t="s">
        <v>165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81</v>
      </c>
      <c r="BK188" s="240">
        <f>ROUND(I188*H188,2)</f>
        <v>0</v>
      </c>
      <c r="BL188" s="18" t="s">
        <v>269</v>
      </c>
      <c r="BM188" s="239" t="s">
        <v>583</v>
      </c>
    </row>
    <row r="189" s="2" customFormat="1">
      <c r="A189" s="39"/>
      <c r="B189" s="40"/>
      <c r="C189" s="41"/>
      <c r="D189" s="243" t="s">
        <v>1086</v>
      </c>
      <c r="E189" s="41"/>
      <c r="F189" s="303" t="s">
        <v>1547</v>
      </c>
      <c r="G189" s="41"/>
      <c r="H189" s="41"/>
      <c r="I189" s="304"/>
      <c r="J189" s="41"/>
      <c r="K189" s="41"/>
      <c r="L189" s="45"/>
      <c r="M189" s="305"/>
      <c r="N189" s="306"/>
      <c r="O189" s="92"/>
      <c r="P189" s="92"/>
      <c r="Q189" s="92"/>
      <c r="R189" s="92"/>
      <c r="S189" s="92"/>
      <c r="T189" s="93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1086</v>
      </c>
      <c r="AU189" s="18" t="s">
        <v>81</v>
      </c>
    </row>
    <row r="190" s="2" customFormat="1" ht="16.5" customHeight="1">
      <c r="A190" s="39"/>
      <c r="B190" s="40"/>
      <c r="C190" s="228" t="s">
        <v>365</v>
      </c>
      <c r="D190" s="228" t="s">
        <v>167</v>
      </c>
      <c r="E190" s="229" t="s">
        <v>1548</v>
      </c>
      <c r="F190" s="230" t="s">
        <v>1549</v>
      </c>
      <c r="G190" s="231" t="s">
        <v>1145</v>
      </c>
      <c r="H190" s="232">
        <v>1</v>
      </c>
      <c r="I190" s="233"/>
      <c r="J190" s="234">
        <f>ROUND(I190*H190,2)</f>
        <v>0</v>
      </c>
      <c r="K190" s="230" t="s">
        <v>1</v>
      </c>
      <c r="L190" s="45"/>
      <c r="M190" s="235" t="s">
        <v>1</v>
      </c>
      <c r="N190" s="236" t="s">
        <v>38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269</v>
      </c>
      <c r="AT190" s="239" t="s">
        <v>167</v>
      </c>
      <c r="AU190" s="239" t="s">
        <v>81</v>
      </c>
      <c r="AY190" s="18" t="s">
        <v>165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81</v>
      </c>
      <c r="BK190" s="240">
        <f>ROUND(I190*H190,2)</f>
        <v>0</v>
      </c>
      <c r="BL190" s="18" t="s">
        <v>269</v>
      </c>
      <c r="BM190" s="239" t="s">
        <v>596</v>
      </c>
    </row>
    <row r="191" s="2" customFormat="1">
      <c r="A191" s="39"/>
      <c r="B191" s="40"/>
      <c r="C191" s="41"/>
      <c r="D191" s="243" t="s">
        <v>1086</v>
      </c>
      <c r="E191" s="41"/>
      <c r="F191" s="303" t="s">
        <v>1550</v>
      </c>
      <c r="G191" s="41"/>
      <c r="H191" s="41"/>
      <c r="I191" s="304"/>
      <c r="J191" s="41"/>
      <c r="K191" s="41"/>
      <c r="L191" s="45"/>
      <c r="M191" s="305"/>
      <c r="N191" s="306"/>
      <c r="O191" s="92"/>
      <c r="P191" s="92"/>
      <c r="Q191" s="92"/>
      <c r="R191" s="92"/>
      <c r="S191" s="92"/>
      <c r="T191" s="93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1086</v>
      </c>
      <c r="AU191" s="18" t="s">
        <v>81</v>
      </c>
    </row>
    <row r="192" s="2" customFormat="1" ht="16.5" customHeight="1">
      <c r="A192" s="39"/>
      <c r="B192" s="40"/>
      <c r="C192" s="228" t="s">
        <v>373</v>
      </c>
      <c r="D192" s="228" t="s">
        <v>167</v>
      </c>
      <c r="E192" s="229" t="s">
        <v>1551</v>
      </c>
      <c r="F192" s="230" t="s">
        <v>1552</v>
      </c>
      <c r="G192" s="231" t="s">
        <v>1145</v>
      </c>
      <c r="H192" s="232">
        <v>1</v>
      </c>
      <c r="I192" s="233"/>
      <c r="J192" s="234">
        <f>ROUND(I192*H192,2)</f>
        <v>0</v>
      </c>
      <c r="K192" s="230" t="s">
        <v>1</v>
      </c>
      <c r="L192" s="45"/>
      <c r="M192" s="235" t="s">
        <v>1</v>
      </c>
      <c r="N192" s="236" t="s">
        <v>38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269</v>
      </c>
      <c r="AT192" s="239" t="s">
        <v>167</v>
      </c>
      <c r="AU192" s="239" t="s">
        <v>81</v>
      </c>
      <c r="AY192" s="18" t="s">
        <v>165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81</v>
      </c>
      <c r="BK192" s="240">
        <f>ROUND(I192*H192,2)</f>
        <v>0</v>
      </c>
      <c r="BL192" s="18" t="s">
        <v>269</v>
      </c>
      <c r="BM192" s="239" t="s">
        <v>612</v>
      </c>
    </row>
    <row r="193" s="2" customFormat="1">
      <c r="A193" s="39"/>
      <c r="B193" s="40"/>
      <c r="C193" s="41"/>
      <c r="D193" s="243" t="s">
        <v>1086</v>
      </c>
      <c r="E193" s="41"/>
      <c r="F193" s="303" t="s">
        <v>1553</v>
      </c>
      <c r="G193" s="41"/>
      <c r="H193" s="41"/>
      <c r="I193" s="304"/>
      <c r="J193" s="41"/>
      <c r="K193" s="41"/>
      <c r="L193" s="45"/>
      <c r="M193" s="305"/>
      <c r="N193" s="306"/>
      <c r="O193" s="92"/>
      <c r="P193" s="92"/>
      <c r="Q193" s="92"/>
      <c r="R193" s="92"/>
      <c r="S193" s="92"/>
      <c r="T193" s="93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1086</v>
      </c>
      <c r="AU193" s="18" t="s">
        <v>81</v>
      </c>
    </row>
    <row r="194" s="2" customFormat="1" ht="16.5" customHeight="1">
      <c r="A194" s="39"/>
      <c r="B194" s="40"/>
      <c r="C194" s="228" t="s">
        <v>378</v>
      </c>
      <c r="D194" s="228" t="s">
        <v>167</v>
      </c>
      <c r="E194" s="229" t="s">
        <v>1554</v>
      </c>
      <c r="F194" s="230" t="s">
        <v>1555</v>
      </c>
      <c r="G194" s="231" t="s">
        <v>1145</v>
      </c>
      <c r="H194" s="232">
        <v>1</v>
      </c>
      <c r="I194" s="233"/>
      <c r="J194" s="234">
        <f>ROUND(I194*H194,2)</f>
        <v>0</v>
      </c>
      <c r="K194" s="230" t="s">
        <v>1</v>
      </c>
      <c r="L194" s="45"/>
      <c r="M194" s="235" t="s">
        <v>1</v>
      </c>
      <c r="N194" s="236" t="s">
        <v>38</v>
      </c>
      <c r="O194" s="92"/>
      <c r="P194" s="237">
        <f>O194*H194</f>
        <v>0</v>
      </c>
      <c r="Q194" s="237">
        <v>0</v>
      </c>
      <c r="R194" s="237">
        <f>Q194*H194</f>
        <v>0</v>
      </c>
      <c r="S194" s="237">
        <v>0</v>
      </c>
      <c r="T194" s="238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269</v>
      </c>
      <c r="AT194" s="239" t="s">
        <v>167</v>
      </c>
      <c r="AU194" s="239" t="s">
        <v>81</v>
      </c>
      <c r="AY194" s="18" t="s">
        <v>165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81</v>
      </c>
      <c r="BK194" s="240">
        <f>ROUND(I194*H194,2)</f>
        <v>0</v>
      </c>
      <c r="BL194" s="18" t="s">
        <v>269</v>
      </c>
      <c r="BM194" s="239" t="s">
        <v>623</v>
      </c>
    </row>
    <row r="195" s="2" customFormat="1">
      <c r="A195" s="39"/>
      <c r="B195" s="40"/>
      <c r="C195" s="41"/>
      <c r="D195" s="243" t="s">
        <v>1086</v>
      </c>
      <c r="E195" s="41"/>
      <c r="F195" s="303" t="s">
        <v>1485</v>
      </c>
      <c r="G195" s="41"/>
      <c r="H195" s="41"/>
      <c r="I195" s="304"/>
      <c r="J195" s="41"/>
      <c r="K195" s="41"/>
      <c r="L195" s="45"/>
      <c r="M195" s="305"/>
      <c r="N195" s="306"/>
      <c r="O195" s="92"/>
      <c r="P195" s="92"/>
      <c r="Q195" s="92"/>
      <c r="R195" s="92"/>
      <c r="S195" s="92"/>
      <c r="T195" s="93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1086</v>
      </c>
      <c r="AU195" s="18" t="s">
        <v>81</v>
      </c>
    </row>
    <row r="196" s="2" customFormat="1" ht="16.5" customHeight="1">
      <c r="A196" s="39"/>
      <c r="B196" s="40"/>
      <c r="C196" s="228" t="s">
        <v>385</v>
      </c>
      <c r="D196" s="228" t="s">
        <v>167</v>
      </c>
      <c r="E196" s="229" t="s">
        <v>1556</v>
      </c>
      <c r="F196" s="230" t="s">
        <v>1557</v>
      </c>
      <c r="G196" s="231" t="s">
        <v>1145</v>
      </c>
      <c r="H196" s="232">
        <v>1</v>
      </c>
      <c r="I196" s="233"/>
      <c r="J196" s="234">
        <f>ROUND(I196*H196,2)</f>
        <v>0</v>
      </c>
      <c r="K196" s="230" t="s">
        <v>1</v>
      </c>
      <c r="L196" s="45"/>
      <c r="M196" s="235" t="s">
        <v>1</v>
      </c>
      <c r="N196" s="236" t="s">
        <v>38</v>
      </c>
      <c r="O196" s="92"/>
      <c r="P196" s="237">
        <f>O196*H196</f>
        <v>0</v>
      </c>
      <c r="Q196" s="237">
        <v>0</v>
      </c>
      <c r="R196" s="237">
        <f>Q196*H196</f>
        <v>0</v>
      </c>
      <c r="S196" s="237">
        <v>0</v>
      </c>
      <c r="T196" s="238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9" t="s">
        <v>269</v>
      </c>
      <c r="AT196" s="239" t="s">
        <v>167</v>
      </c>
      <c r="AU196" s="239" t="s">
        <v>81</v>
      </c>
      <c r="AY196" s="18" t="s">
        <v>165</v>
      </c>
      <c r="BE196" s="240">
        <f>IF(N196="základní",J196,0)</f>
        <v>0</v>
      </c>
      <c r="BF196" s="240">
        <f>IF(N196="snížená",J196,0)</f>
        <v>0</v>
      </c>
      <c r="BG196" s="240">
        <f>IF(N196="zákl. přenesená",J196,0)</f>
        <v>0</v>
      </c>
      <c r="BH196" s="240">
        <f>IF(N196="sníž. přenesená",J196,0)</f>
        <v>0</v>
      </c>
      <c r="BI196" s="240">
        <f>IF(N196="nulová",J196,0)</f>
        <v>0</v>
      </c>
      <c r="BJ196" s="18" t="s">
        <v>81</v>
      </c>
      <c r="BK196" s="240">
        <f>ROUND(I196*H196,2)</f>
        <v>0</v>
      </c>
      <c r="BL196" s="18" t="s">
        <v>269</v>
      </c>
      <c r="BM196" s="239" t="s">
        <v>635</v>
      </c>
    </row>
    <row r="197" s="2" customFormat="1">
      <c r="A197" s="39"/>
      <c r="B197" s="40"/>
      <c r="C197" s="41"/>
      <c r="D197" s="243" t="s">
        <v>1086</v>
      </c>
      <c r="E197" s="41"/>
      <c r="F197" s="303" t="s">
        <v>1553</v>
      </c>
      <c r="G197" s="41"/>
      <c r="H197" s="41"/>
      <c r="I197" s="304"/>
      <c r="J197" s="41"/>
      <c r="K197" s="41"/>
      <c r="L197" s="45"/>
      <c r="M197" s="305"/>
      <c r="N197" s="306"/>
      <c r="O197" s="92"/>
      <c r="P197" s="92"/>
      <c r="Q197" s="92"/>
      <c r="R197" s="92"/>
      <c r="S197" s="92"/>
      <c r="T197" s="93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1086</v>
      </c>
      <c r="AU197" s="18" t="s">
        <v>81</v>
      </c>
    </row>
    <row r="198" s="2" customFormat="1" ht="16.5" customHeight="1">
      <c r="A198" s="39"/>
      <c r="B198" s="40"/>
      <c r="C198" s="228" t="s">
        <v>393</v>
      </c>
      <c r="D198" s="228" t="s">
        <v>167</v>
      </c>
      <c r="E198" s="229" t="s">
        <v>1558</v>
      </c>
      <c r="F198" s="230" t="s">
        <v>1559</v>
      </c>
      <c r="G198" s="231" t="s">
        <v>1145</v>
      </c>
      <c r="H198" s="232">
        <v>1</v>
      </c>
      <c r="I198" s="233"/>
      <c r="J198" s="234">
        <f>ROUND(I198*H198,2)</f>
        <v>0</v>
      </c>
      <c r="K198" s="230" t="s">
        <v>1</v>
      </c>
      <c r="L198" s="45"/>
      <c r="M198" s="235" t="s">
        <v>1</v>
      </c>
      <c r="N198" s="236" t="s">
        <v>38</v>
      </c>
      <c r="O198" s="92"/>
      <c r="P198" s="237">
        <f>O198*H198</f>
        <v>0</v>
      </c>
      <c r="Q198" s="237">
        <v>0</v>
      </c>
      <c r="R198" s="237">
        <f>Q198*H198</f>
        <v>0</v>
      </c>
      <c r="S198" s="237">
        <v>0</v>
      </c>
      <c r="T198" s="238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9" t="s">
        <v>269</v>
      </c>
      <c r="AT198" s="239" t="s">
        <v>167</v>
      </c>
      <c r="AU198" s="239" t="s">
        <v>81</v>
      </c>
      <c r="AY198" s="18" t="s">
        <v>165</v>
      </c>
      <c r="BE198" s="240">
        <f>IF(N198="základní",J198,0)</f>
        <v>0</v>
      </c>
      <c r="BF198" s="240">
        <f>IF(N198="snížená",J198,0)</f>
        <v>0</v>
      </c>
      <c r="BG198" s="240">
        <f>IF(N198="zákl. přenesená",J198,0)</f>
        <v>0</v>
      </c>
      <c r="BH198" s="240">
        <f>IF(N198="sníž. přenesená",J198,0)</f>
        <v>0</v>
      </c>
      <c r="BI198" s="240">
        <f>IF(N198="nulová",J198,0)</f>
        <v>0</v>
      </c>
      <c r="BJ198" s="18" t="s">
        <v>81</v>
      </c>
      <c r="BK198" s="240">
        <f>ROUND(I198*H198,2)</f>
        <v>0</v>
      </c>
      <c r="BL198" s="18" t="s">
        <v>269</v>
      </c>
      <c r="BM198" s="239" t="s">
        <v>645</v>
      </c>
    </row>
    <row r="199" s="2" customFormat="1">
      <c r="A199" s="39"/>
      <c r="B199" s="40"/>
      <c r="C199" s="41"/>
      <c r="D199" s="243" t="s">
        <v>1086</v>
      </c>
      <c r="E199" s="41"/>
      <c r="F199" s="303" t="s">
        <v>1553</v>
      </c>
      <c r="G199" s="41"/>
      <c r="H199" s="41"/>
      <c r="I199" s="304"/>
      <c r="J199" s="41"/>
      <c r="K199" s="41"/>
      <c r="L199" s="45"/>
      <c r="M199" s="305"/>
      <c r="N199" s="306"/>
      <c r="O199" s="92"/>
      <c r="P199" s="92"/>
      <c r="Q199" s="92"/>
      <c r="R199" s="92"/>
      <c r="S199" s="92"/>
      <c r="T199" s="93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1086</v>
      </c>
      <c r="AU199" s="18" t="s">
        <v>81</v>
      </c>
    </row>
    <row r="200" s="2" customFormat="1" ht="16.5" customHeight="1">
      <c r="A200" s="39"/>
      <c r="B200" s="40"/>
      <c r="C200" s="228" t="s">
        <v>397</v>
      </c>
      <c r="D200" s="228" t="s">
        <v>167</v>
      </c>
      <c r="E200" s="229" t="s">
        <v>1560</v>
      </c>
      <c r="F200" s="230" t="s">
        <v>1561</v>
      </c>
      <c r="G200" s="231" t="s">
        <v>1145</v>
      </c>
      <c r="H200" s="232">
        <v>4</v>
      </c>
      <c r="I200" s="233"/>
      <c r="J200" s="234">
        <f>ROUND(I200*H200,2)</f>
        <v>0</v>
      </c>
      <c r="K200" s="230" t="s">
        <v>1</v>
      </c>
      <c r="L200" s="45"/>
      <c r="M200" s="235" t="s">
        <v>1</v>
      </c>
      <c r="N200" s="236" t="s">
        <v>38</v>
      </c>
      <c r="O200" s="92"/>
      <c r="P200" s="237">
        <f>O200*H200</f>
        <v>0</v>
      </c>
      <c r="Q200" s="237">
        <v>0</v>
      </c>
      <c r="R200" s="237">
        <f>Q200*H200</f>
        <v>0</v>
      </c>
      <c r="S200" s="237">
        <v>0</v>
      </c>
      <c r="T200" s="238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9" t="s">
        <v>269</v>
      </c>
      <c r="AT200" s="239" t="s">
        <v>167</v>
      </c>
      <c r="AU200" s="239" t="s">
        <v>81</v>
      </c>
      <c r="AY200" s="18" t="s">
        <v>165</v>
      </c>
      <c r="BE200" s="240">
        <f>IF(N200="základní",J200,0)</f>
        <v>0</v>
      </c>
      <c r="BF200" s="240">
        <f>IF(N200="snížená",J200,0)</f>
        <v>0</v>
      </c>
      <c r="BG200" s="240">
        <f>IF(N200="zákl. přenesená",J200,0)</f>
        <v>0</v>
      </c>
      <c r="BH200" s="240">
        <f>IF(N200="sníž. přenesená",J200,0)</f>
        <v>0</v>
      </c>
      <c r="BI200" s="240">
        <f>IF(N200="nulová",J200,0)</f>
        <v>0</v>
      </c>
      <c r="BJ200" s="18" t="s">
        <v>81</v>
      </c>
      <c r="BK200" s="240">
        <f>ROUND(I200*H200,2)</f>
        <v>0</v>
      </c>
      <c r="BL200" s="18" t="s">
        <v>269</v>
      </c>
      <c r="BM200" s="239" t="s">
        <v>657</v>
      </c>
    </row>
    <row r="201" s="2" customFormat="1">
      <c r="A201" s="39"/>
      <c r="B201" s="40"/>
      <c r="C201" s="41"/>
      <c r="D201" s="243" t="s">
        <v>1086</v>
      </c>
      <c r="E201" s="41"/>
      <c r="F201" s="303" t="s">
        <v>1562</v>
      </c>
      <c r="G201" s="41"/>
      <c r="H201" s="41"/>
      <c r="I201" s="304"/>
      <c r="J201" s="41"/>
      <c r="K201" s="41"/>
      <c r="L201" s="45"/>
      <c r="M201" s="305"/>
      <c r="N201" s="306"/>
      <c r="O201" s="92"/>
      <c r="P201" s="92"/>
      <c r="Q201" s="92"/>
      <c r="R201" s="92"/>
      <c r="S201" s="92"/>
      <c r="T201" s="93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1086</v>
      </c>
      <c r="AU201" s="18" t="s">
        <v>81</v>
      </c>
    </row>
    <row r="202" s="2" customFormat="1" ht="16.5" customHeight="1">
      <c r="A202" s="39"/>
      <c r="B202" s="40"/>
      <c r="C202" s="228" t="s">
        <v>403</v>
      </c>
      <c r="D202" s="228" t="s">
        <v>167</v>
      </c>
      <c r="E202" s="229" t="s">
        <v>1563</v>
      </c>
      <c r="F202" s="230" t="s">
        <v>1564</v>
      </c>
      <c r="G202" s="231" t="s">
        <v>1145</v>
      </c>
      <c r="H202" s="232">
        <v>4</v>
      </c>
      <c r="I202" s="233"/>
      <c r="J202" s="234">
        <f>ROUND(I202*H202,2)</f>
        <v>0</v>
      </c>
      <c r="K202" s="230" t="s">
        <v>1</v>
      </c>
      <c r="L202" s="45"/>
      <c r="M202" s="235" t="s">
        <v>1</v>
      </c>
      <c r="N202" s="236" t="s">
        <v>38</v>
      </c>
      <c r="O202" s="92"/>
      <c r="P202" s="237">
        <f>O202*H202</f>
        <v>0</v>
      </c>
      <c r="Q202" s="237">
        <v>0</v>
      </c>
      <c r="R202" s="237">
        <f>Q202*H202</f>
        <v>0</v>
      </c>
      <c r="S202" s="237">
        <v>0</v>
      </c>
      <c r="T202" s="238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9" t="s">
        <v>269</v>
      </c>
      <c r="AT202" s="239" t="s">
        <v>167</v>
      </c>
      <c r="AU202" s="239" t="s">
        <v>81</v>
      </c>
      <c r="AY202" s="18" t="s">
        <v>165</v>
      </c>
      <c r="BE202" s="240">
        <f>IF(N202="základní",J202,0)</f>
        <v>0</v>
      </c>
      <c r="BF202" s="240">
        <f>IF(N202="snížená",J202,0)</f>
        <v>0</v>
      </c>
      <c r="BG202" s="240">
        <f>IF(N202="zákl. přenesená",J202,0)</f>
        <v>0</v>
      </c>
      <c r="BH202" s="240">
        <f>IF(N202="sníž. přenesená",J202,0)</f>
        <v>0</v>
      </c>
      <c r="BI202" s="240">
        <f>IF(N202="nulová",J202,0)</f>
        <v>0</v>
      </c>
      <c r="BJ202" s="18" t="s">
        <v>81</v>
      </c>
      <c r="BK202" s="240">
        <f>ROUND(I202*H202,2)</f>
        <v>0</v>
      </c>
      <c r="BL202" s="18" t="s">
        <v>269</v>
      </c>
      <c r="BM202" s="239" t="s">
        <v>668</v>
      </c>
    </row>
    <row r="203" s="2" customFormat="1">
      <c r="A203" s="39"/>
      <c r="B203" s="40"/>
      <c r="C203" s="41"/>
      <c r="D203" s="243" t="s">
        <v>1086</v>
      </c>
      <c r="E203" s="41"/>
      <c r="F203" s="303" t="s">
        <v>1553</v>
      </c>
      <c r="G203" s="41"/>
      <c r="H203" s="41"/>
      <c r="I203" s="304"/>
      <c r="J203" s="41"/>
      <c r="K203" s="41"/>
      <c r="L203" s="45"/>
      <c r="M203" s="305"/>
      <c r="N203" s="306"/>
      <c r="O203" s="92"/>
      <c r="P203" s="92"/>
      <c r="Q203" s="92"/>
      <c r="R203" s="92"/>
      <c r="S203" s="92"/>
      <c r="T203" s="93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1086</v>
      </c>
      <c r="AU203" s="18" t="s">
        <v>81</v>
      </c>
    </row>
    <row r="204" s="2" customFormat="1" ht="16.5" customHeight="1">
      <c r="A204" s="39"/>
      <c r="B204" s="40"/>
      <c r="C204" s="228" t="s">
        <v>409</v>
      </c>
      <c r="D204" s="228" t="s">
        <v>167</v>
      </c>
      <c r="E204" s="229" t="s">
        <v>1565</v>
      </c>
      <c r="F204" s="230" t="s">
        <v>1566</v>
      </c>
      <c r="G204" s="231" t="s">
        <v>1145</v>
      </c>
      <c r="H204" s="232">
        <v>6</v>
      </c>
      <c r="I204" s="233"/>
      <c r="J204" s="234">
        <f>ROUND(I204*H204,2)</f>
        <v>0</v>
      </c>
      <c r="K204" s="230" t="s">
        <v>1</v>
      </c>
      <c r="L204" s="45"/>
      <c r="M204" s="235" t="s">
        <v>1</v>
      </c>
      <c r="N204" s="236" t="s">
        <v>38</v>
      </c>
      <c r="O204" s="92"/>
      <c r="P204" s="237">
        <f>O204*H204</f>
        <v>0</v>
      </c>
      <c r="Q204" s="237">
        <v>0</v>
      </c>
      <c r="R204" s="237">
        <f>Q204*H204</f>
        <v>0</v>
      </c>
      <c r="S204" s="237">
        <v>0</v>
      </c>
      <c r="T204" s="238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9" t="s">
        <v>269</v>
      </c>
      <c r="AT204" s="239" t="s">
        <v>167</v>
      </c>
      <c r="AU204" s="239" t="s">
        <v>81</v>
      </c>
      <c r="AY204" s="18" t="s">
        <v>165</v>
      </c>
      <c r="BE204" s="240">
        <f>IF(N204="základní",J204,0)</f>
        <v>0</v>
      </c>
      <c r="BF204" s="240">
        <f>IF(N204="snížená",J204,0)</f>
        <v>0</v>
      </c>
      <c r="BG204" s="240">
        <f>IF(N204="zákl. přenesená",J204,0)</f>
        <v>0</v>
      </c>
      <c r="BH204" s="240">
        <f>IF(N204="sníž. přenesená",J204,0)</f>
        <v>0</v>
      </c>
      <c r="BI204" s="240">
        <f>IF(N204="nulová",J204,0)</f>
        <v>0</v>
      </c>
      <c r="BJ204" s="18" t="s">
        <v>81</v>
      </c>
      <c r="BK204" s="240">
        <f>ROUND(I204*H204,2)</f>
        <v>0</v>
      </c>
      <c r="BL204" s="18" t="s">
        <v>269</v>
      </c>
      <c r="BM204" s="239" t="s">
        <v>685</v>
      </c>
    </row>
    <row r="205" s="2" customFormat="1">
      <c r="A205" s="39"/>
      <c r="B205" s="40"/>
      <c r="C205" s="41"/>
      <c r="D205" s="243" t="s">
        <v>1086</v>
      </c>
      <c r="E205" s="41"/>
      <c r="F205" s="303" t="s">
        <v>1553</v>
      </c>
      <c r="G205" s="41"/>
      <c r="H205" s="41"/>
      <c r="I205" s="304"/>
      <c r="J205" s="41"/>
      <c r="K205" s="41"/>
      <c r="L205" s="45"/>
      <c r="M205" s="305"/>
      <c r="N205" s="306"/>
      <c r="O205" s="92"/>
      <c r="P205" s="92"/>
      <c r="Q205" s="92"/>
      <c r="R205" s="92"/>
      <c r="S205" s="92"/>
      <c r="T205" s="93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1086</v>
      </c>
      <c r="AU205" s="18" t="s">
        <v>81</v>
      </c>
    </row>
    <row r="206" s="2" customFormat="1" ht="16.5" customHeight="1">
      <c r="A206" s="39"/>
      <c r="B206" s="40"/>
      <c r="C206" s="228" t="s">
        <v>426</v>
      </c>
      <c r="D206" s="228" t="s">
        <v>167</v>
      </c>
      <c r="E206" s="229" t="s">
        <v>1567</v>
      </c>
      <c r="F206" s="230" t="s">
        <v>1568</v>
      </c>
      <c r="G206" s="231" t="s">
        <v>1145</v>
      </c>
      <c r="H206" s="232">
        <v>6</v>
      </c>
      <c r="I206" s="233"/>
      <c r="J206" s="234">
        <f>ROUND(I206*H206,2)</f>
        <v>0</v>
      </c>
      <c r="K206" s="230" t="s">
        <v>1</v>
      </c>
      <c r="L206" s="45"/>
      <c r="M206" s="235" t="s">
        <v>1</v>
      </c>
      <c r="N206" s="236" t="s">
        <v>38</v>
      </c>
      <c r="O206" s="92"/>
      <c r="P206" s="237">
        <f>O206*H206</f>
        <v>0</v>
      </c>
      <c r="Q206" s="237">
        <v>0</v>
      </c>
      <c r="R206" s="237">
        <f>Q206*H206</f>
        <v>0</v>
      </c>
      <c r="S206" s="237">
        <v>0</v>
      </c>
      <c r="T206" s="238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9" t="s">
        <v>269</v>
      </c>
      <c r="AT206" s="239" t="s">
        <v>167</v>
      </c>
      <c r="AU206" s="239" t="s">
        <v>81</v>
      </c>
      <c r="AY206" s="18" t="s">
        <v>165</v>
      </c>
      <c r="BE206" s="240">
        <f>IF(N206="základní",J206,0)</f>
        <v>0</v>
      </c>
      <c r="BF206" s="240">
        <f>IF(N206="snížená",J206,0)</f>
        <v>0</v>
      </c>
      <c r="BG206" s="240">
        <f>IF(N206="zákl. přenesená",J206,0)</f>
        <v>0</v>
      </c>
      <c r="BH206" s="240">
        <f>IF(N206="sníž. přenesená",J206,0)</f>
        <v>0</v>
      </c>
      <c r="BI206" s="240">
        <f>IF(N206="nulová",J206,0)</f>
        <v>0</v>
      </c>
      <c r="BJ206" s="18" t="s">
        <v>81</v>
      </c>
      <c r="BK206" s="240">
        <f>ROUND(I206*H206,2)</f>
        <v>0</v>
      </c>
      <c r="BL206" s="18" t="s">
        <v>269</v>
      </c>
      <c r="BM206" s="239" t="s">
        <v>693</v>
      </c>
    </row>
    <row r="207" s="2" customFormat="1">
      <c r="A207" s="39"/>
      <c r="B207" s="40"/>
      <c r="C207" s="41"/>
      <c r="D207" s="243" t="s">
        <v>1086</v>
      </c>
      <c r="E207" s="41"/>
      <c r="F207" s="303" t="s">
        <v>1562</v>
      </c>
      <c r="G207" s="41"/>
      <c r="H207" s="41"/>
      <c r="I207" s="304"/>
      <c r="J207" s="41"/>
      <c r="K207" s="41"/>
      <c r="L207" s="45"/>
      <c r="M207" s="305"/>
      <c r="N207" s="306"/>
      <c r="O207" s="92"/>
      <c r="P207" s="92"/>
      <c r="Q207" s="92"/>
      <c r="R207" s="92"/>
      <c r="S207" s="92"/>
      <c r="T207" s="93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1086</v>
      </c>
      <c r="AU207" s="18" t="s">
        <v>81</v>
      </c>
    </row>
    <row r="208" s="2" customFormat="1" ht="16.5" customHeight="1">
      <c r="A208" s="39"/>
      <c r="B208" s="40"/>
      <c r="C208" s="228" t="s">
        <v>432</v>
      </c>
      <c r="D208" s="228" t="s">
        <v>167</v>
      </c>
      <c r="E208" s="229" t="s">
        <v>1569</v>
      </c>
      <c r="F208" s="230" t="s">
        <v>1570</v>
      </c>
      <c r="G208" s="231" t="s">
        <v>1145</v>
      </c>
      <c r="H208" s="232">
        <v>2</v>
      </c>
      <c r="I208" s="233"/>
      <c r="J208" s="234">
        <f>ROUND(I208*H208,2)</f>
        <v>0</v>
      </c>
      <c r="K208" s="230" t="s">
        <v>1</v>
      </c>
      <c r="L208" s="45"/>
      <c r="M208" s="235" t="s">
        <v>1</v>
      </c>
      <c r="N208" s="236" t="s">
        <v>38</v>
      </c>
      <c r="O208" s="92"/>
      <c r="P208" s="237">
        <f>O208*H208</f>
        <v>0</v>
      </c>
      <c r="Q208" s="237">
        <v>0</v>
      </c>
      <c r="R208" s="237">
        <f>Q208*H208</f>
        <v>0</v>
      </c>
      <c r="S208" s="237">
        <v>0</v>
      </c>
      <c r="T208" s="238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9" t="s">
        <v>269</v>
      </c>
      <c r="AT208" s="239" t="s">
        <v>167</v>
      </c>
      <c r="AU208" s="239" t="s">
        <v>81</v>
      </c>
      <c r="AY208" s="18" t="s">
        <v>165</v>
      </c>
      <c r="BE208" s="240">
        <f>IF(N208="základní",J208,0)</f>
        <v>0</v>
      </c>
      <c r="BF208" s="240">
        <f>IF(N208="snížená",J208,0)</f>
        <v>0</v>
      </c>
      <c r="BG208" s="240">
        <f>IF(N208="zákl. přenesená",J208,0)</f>
        <v>0</v>
      </c>
      <c r="BH208" s="240">
        <f>IF(N208="sníž. přenesená",J208,0)</f>
        <v>0</v>
      </c>
      <c r="BI208" s="240">
        <f>IF(N208="nulová",J208,0)</f>
        <v>0</v>
      </c>
      <c r="BJ208" s="18" t="s">
        <v>81</v>
      </c>
      <c r="BK208" s="240">
        <f>ROUND(I208*H208,2)</f>
        <v>0</v>
      </c>
      <c r="BL208" s="18" t="s">
        <v>269</v>
      </c>
      <c r="BM208" s="239" t="s">
        <v>703</v>
      </c>
    </row>
    <row r="209" s="2" customFormat="1">
      <c r="A209" s="39"/>
      <c r="B209" s="40"/>
      <c r="C209" s="41"/>
      <c r="D209" s="243" t="s">
        <v>1086</v>
      </c>
      <c r="E209" s="41"/>
      <c r="F209" s="303" t="s">
        <v>1553</v>
      </c>
      <c r="G209" s="41"/>
      <c r="H209" s="41"/>
      <c r="I209" s="304"/>
      <c r="J209" s="41"/>
      <c r="K209" s="41"/>
      <c r="L209" s="45"/>
      <c r="M209" s="305"/>
      <c r="N209" s="306"/>
      <c r="O209" s="92"/>
      <c r="P209" s="92"/>
      <c r="Q209" s="92"/>
      <c r="R209" s="92"/>
      <c r="S209" s="92"/>
      <c r="T209" s="93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1086</v>
      </c>
      <c r="AU209" s="18" t="s">
        <v>81</v>
      </c>
    </row>
    <row r="210" s="2" customFormat="1" ht="16.5" customHeight="1">
      <c r="A210" s="39"/>
      <c r="B210" s="40"/>
      <c r="C210" s="228" t="s">
        <v>437</v>
      </c>
      <c r="D210" s="228" t="s">
        <v>167</v>
      </c>
      <c r="E210" s="229" t="s">
        <v>1571</v>
      </c>
      <c r="F210" s="230" t="s">
        <v>1572</v>
      </c>
      <c r="G210" s="231" t="s">
        <v>1145</v>
      </c>
      <c r="H210" s="232">
        <v>2</v>
      </c>
      <c r="I210" s="233"/>
      <c r="J210" s="234">
        <f>ROUND(I210*H210,2)</f>
        <v>0</v>
      </c>
      <c r="K210" s="230" t="s">
        <v>1</v>
      </c>
      <c r="L210" s="45"/>
      <c r="M210" s="235" t="s">
        <v>1</v>
      </c>
      <c r="N210" s="236" t="s">
        <v>38</v>
      </c>
      <c r="O210" s="92"/>
      <c r="P210" s="237">
        <f>O210*H210</f>
        <v>0</v>
      </c>
      <c r="Q210" s="237">
        <v>0</v>
      </c>
      <c r="R210" s="237">
        <f>Q210*H210</f>
        <v>0</v>
      </c>
      <c r="S210" s="237">
        <v>0</v>
      </c>
      <c r="T210" s="238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9" t="s">
        <v>269</v>
      </c>
      <c r="AT210" s="239" t="s">
        <v>167</v>
      </c>
      <c r="AU210" s="239" t="s">
        <v>81</v>
      </c>
      <c r="AY210" s="18" t="s">
        <v>165</v>
      </c>
      <c r="BE210" s="240">
        <f>IF(N210="základní",J210,0)</f>
        <v>0</v>
      </c>
      <c r="BF210" s="240">
        <f>IF(N210="snížená",J210,0)</f>
        <v>0</v>
      </c>
      <c r="BG210" s="240">
        <f>IF(N210="zákl. přenesená",J210,0)</f>
        <v>0</v>
      </c>
      <c r="BH210" s="240">
        <f>IF(N210="sníž. přenesená",J210,0)</f>
        <v>0</v>
      </c>
      <c r="BI210" s="240">
        <f>IF(N210="nulová",J210,0)</f>
        <v>0</v>
      </c>
      <c r="BJ210" s="18" t="s">
        <v>81</v>
      </c>
      <c r="BK210" s="240">
        <f>ROUND(I210*H210,2)</f>
        <v>0</v>
      </c>
      <c r="BL210" s="18" t="s">
        <v>269</v>
      </c>
      <c r="BM210" s="239" t="s">
        <v>714</v>
      </c>
    </row>
    <row r="211" s="2" customFormat="1">
      <c r="A211" s="39"/>
      <c r="B211" s="40"/>
      <c r="C211" s="41"/>
      <c r="D211" s="243" t="s">
        <v>1086</v>
      </c>
      <c r="E211" s="41"/>
      <c r="F211" s="303" t="s">
        <v>1562</v>
      </c>
      <c r="G211" s="41"/>
      <c r="H211" s="41"/>
      <c r="I211" s="304"/>
      <c r="J211" s="41"/>
      <c r="K211" s="41"/>
      <c r="L211" s="45"/>
      <c r="M211" s="305"/>
      <c r="N211" s="306"/>
      <c r="O211" s="92"/>
      <c r="P211" s="92"/>
      <c r="Q211" s="92"/>
      <c r="R211" s="92"/>
      <c r="S211" s="92"/>
      <c r="T211" s="93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1086</v>
      </c>
      <c r="AU211" s="18" t="s">
        <v>81</v>
      </c>
    </row>
    <row r="212" s="2" customFormat="1" ht="16.5" customHeight="1">
      <c r="A212" s="39"/>
      <c r="B212" s="40"/>
      <c r="C212" s="228" t="s">
        <v>460</v>
      </c>
      <c r="D212" s="228" t="s">
        <v>167</v>
      </c>
      <c r="E212" s="229" t="s">
        <v>1573</v>
      </c>
      <c r="F212" s="230" t="s">
        <v>1574</v>
      </c>
      <c r="G212" s="231" t="s">
        <v>1145</v>
      </c>
      <c r="H212" s="232">
        <v>5</v>
      </c>
      <c r="I212" s="233"/>
      <c r="J212" s="234">
        <f>ROUND(I212*H212,2)</f>
        <v>0</v>
      </c>
      <c r="K212" s="230" t="s">
        <v>1</v>
      </c>
      <c r="L212" s="45"/>
      <c r="M212" s="235" t="s">
        <v>1</v>
      </c>
      <c r="N212" s="236" t="s">
        <v>38</v>
      </c>
      <c r="O212" s="92"/>
      <c r="P212" s="237">
        <f>O212*H212</f>
        <v>0</v>
      </c>
      <c r="Q212" s="237">
        <v>0</v>
      </c>
      <c r="R212" s="237">
        <f>Q212*H212</f>
        <v>0</v>
      </c>
      <c r="S212" s="237">
        <v>0</v>
      </c>
      <c r="T212" s="238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9" t="s">
        <v>269</v>
      </c>
      <c r="AT212" s="239" t="s">
        <v>167</v>
      </c>
      <c r="AU212" s="239" t="s">
        <v>81</v>
      </c>
      <c r="AY212" s="18" t="s">
        <v>165</v>
      </c>
      <c r="BE212" s="240">
        <f>IF(N212="základní",J212,0)</f>
        <v>0</v>
      </c>
      <c r="BF212" s="240">
        <f>IF(N212="snížená",J212,0)</f>
        <v>0</v>
      </c>
      <c r="BG212" s="240">
        <f>IF(N212="zákl. přenesená",J212,0)</f>
        <v>0</v>
      </c>
      <c r="BH212" s="240">
        <f>IF(N212="sníž. přenesená",J212,0)</f>
        <v>0</v>
      </c>
      <c r="BI212" s="240">
        <f>IF(N212="nulová",J212,0)</f>
        <v>0</v>
      </c>
      <c r="BJ212" s="18" t="s">
        <v>81</v>
      </c>
      <c r="BK212" s="240">
        <f>ROUND(I212*H212,2)</f>
        <v>0</v>
      </c>
      <c r="BL212" s="18" t="s">
        <v>269</v>
      </c>
      <c r="BM212" s="239" t="s">
        <v>723</v>
      </c>
    </row>
    <row r="213" s="2" customFormat="1">
      <c r="A213" s="39"/>
      <c r="B213" s="40"/>
      <c r="C213" s="41"/>
      <c r="D213" s="243" t="s">
        <v>1086</v>
      </c>
      <c r="E213" s="41"/>
      <c r="F213" s="303" t="s">
        <v>1553</v>
      </c>
      <c r="G213" s="41"/>
      <c r="H213" s="41"/>
      <c r="I213" s="304"/>
      <c r="J213" s="41"/>
      <c r="K213" s="41"/>
      <c r="L213" s="45"/>
      <c r="M213" s="305"/>
      <c r="N213" s="306"/>
      <c r="O213" s="92"/>
      <c r="P213" s="92"/>
      <c r="Q213" s="92"/>
      <c r="R213" s="92"/>
      <c r="S213" s="92"/>
      <c r="T213" s="93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1086</v>
      </c>
      <c r="AU213" s="18" t="s">
        <v>81</v>
      </c>
    </row>
    <row r="214" s="2" customFormat="1" ht="16.5" customHeight="1">
      <c r="A214" s="39"/>
      <c r="B214" s="40"/>
      <c r="C214" s="228" t="s">
        <v>468</v>
      </c>
      <c r="D214" s="228" t="s">
        <v>167</v>
      </c>
      <c r="E214" s="229" t="s">
        <v>1575</v>
      </c>
      <c r="F214" s="230" t="s">
        <v>1576</v>
      </c>
      <c r="G214" s="231" t="s">
        <v>1145</v>
      </c>
      <c r="H214" s="232">
        <v>5</v>
      </c>
      <c r="I214" s="233"/>
      <c r="J214" s="234">
        <f>ROUND(I214*H214,2)</f>
        <v>0</v>
      </c>
      <c r="K214" s="230" t="s">
        <v>1</v>
      </c>
      <c r="L214" s="45"/>
      <c r="M214" s="235" t="s">
        <v>1</v>
      </c>
      <c r="N214" s="236" t="s">
        <v>38</v>
      </c>
      <c r="O214" s="92"/>
      <c r="P214" s="237">
        <f>O214*H214</f>
        <v>0</v>
      </c>
      <c r="Q214" s="237">
        <v>0</v>
      </c>
      <c r="R214" s="237">
        <f>Q214*H214</f>
        <v>0</v>
      </c>
      <c r="S214" s="237">
        <v>0</v>
      </c>
      <c r="T214" s="238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9" t="s">
        <v>269</v>
      </c>
      <c r="AT214" s="239" t="s">
        <v>167</v>
      </c>
      <c r="AU214" s="239" t="s">
        <v>81</v>
      </c>
      <c r="AY214" s="18" t="s">
        <v>165</v>
      </c>
      <c r="BE214" s="240">
        <f>IF(N214="základní",J214,0)</f>
        <v>0</v>
      </c>
      <c r="BF214" s="240">
        <f>IF(N214="snížená",J214,0)</f>
        <v>0</v>
      </c>
      <c r="BG214" s="240">
        <f>IF(N214="zákl. přenesená",J214,0)</f>
        <v>0</v>
      </c>
      <c r="BH214" s="240">
        <f>IF(N214="sníž. přenesená",J214,0)</f>
        <v>0</v>
      </c>
      <c r="BI214" s="240">
        <f>IF(N214="nulová",J214,0)</f>
        <v>0</v>
      </c>
      <c r="BJ214" s="18" t="s">
        <v>81</v>
      </c>
      <c r="BK214" s="240">
        <f>ROUND(I214*H214,2)</f>
        <v>0</v>
      </c>
      <c r="BL214" s="18" t="s">
        <v>269</v>
      </c>
      <c r="BM214" s="239" t="s">
        <v>738</v>
      </c>
    </row>
    <row r="215" s="2" customFormat="1">
      <c r="A215" s="39"/>
      <c r="B215" s="40"/>
      <c r="C215" s="41"/>
      <c r="D215" s="243" t="s">
        <v>1086</v>
      </c>
      <c r="E215" s="41"/>
      <c r="F215" s="303" t="s">
        <v>1562</v>
      </c>
      <c r="G215" s="41"/>
      <c r="H215" s="41"/>
      <c r="I215" s="304"/>
      <c r="J215" s="41"/>
      <c r="K215" s="41"/>
      <c r="L215" s="45"/>
      <c r="M215" s="305"/>
      <c r="N215" s="306"/>
      <c r="O215" s="92"/>
      <c r="P215" s="92"/>
      <c r="Q215" s="92"/>
      <c r="R215" s="92"/>
      <c r="S215" s="92"/>
      <c r="T215" s="93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1086</v>
      </c>
      <c r="AU215" s="18" t="s">
        <v>81</v>
      </c>
    </row>
    <row r="216" s="2" customFormat="1" ht="16.5" customHeight="1">
      <c r="A216" s="39"/>
      <c r="B216" s="40"/>
      <c r="C216" s="228" t="s">
        <v>474</v>
      </c>
      <c r="D216" s="228" t="s">
        <v>167</v>
      </c>
      <c r="E216" s="229" t="s">
        <v>1577</v>
      </c>
      <c r="F216" s="230" t="s">
        <v>1578</v>
      </c>
      <c r="G216" s="231" t="s">
        <v>1145</v>
      </c>
      <c r="H216" s="232">
        <v>2</v>
      </c>
      <c r="I216" s="233"/>
      <c r="J216" s="234">
        <f>ROUND(I216*H216,2)</f>
        <v>0</v>
      </c>
      <c r="K216" s="230" t="s">
        <v>1</v>
      </c>
      <c r="L216" s="45"/>
      <c r="M216" s="235" t="s">
        <v>1</v>
      </c>
      <c r="N216" s="236" t="s">
        <v>38</v>
      </c>
      <c r="O216" s="92"/>
      <c r="P216" s="237">
        <f>O216*H216</f>
        <v>0</v>
      </c>
      <c r="Q216" s="237">
        <v>0</v>
      </c>
      <c r="R216" s="237">
        <f>Q216*H216</f>
        <v>0</v>
      </c>
      <c r="S216" s="237">
        <v>0</v>
      </c>
      <c r="T216" s="238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9" t="s">
        <v>269</v>
      </c>
      <c r="AT216" s="239" t="s">
        <v>167</v>
      </c>
      <c r="AU216" s="239" t="s">
        <v>81</v>
      </c>
      <c r="AY216" s="18" t="s">
        <v>165</v>
      </c>
      <c r="BE216" s="240">
        <f>IF(N216="základní",J216,0)</f>
        <v>0</v>
      </c>
      <c r="BF216" s="240">
        <f>IF(N216="snížená",J216,0)</f>
        <v>0</v>
      </c>
      <c r="BG216" s="240">
        <f>IF(N216="zákl. přenesená",J216,0)</f>
        <v>0</v>
      </c>
      <c r="BH216" s="240">
        <f>IF(N216="sníž. přenesená",J216,0)</f>
        <v>0</v>
      </c>
      <c r="BI216" s="240">
        <f>IF(N216="nulová",J216,0)</f>
        <v>0</v>
      </c>
      <c r="BJ216" s="18" t="s">
        <v>81</v>
      </c>
      <c r="BK216" s="240">
        <f>ROUND(I216*H216,2)</f>
        <v>0</v>
      </c>
      <c r="BL216" s="18" t="s">
        <v>269</v>
      </c>
      <c r="BM216" s="239" t="s">
        <v>750</v>
      </c>
    </row>
    <row r="217" s="2" customFormat="1">
      <c r="A217" s="39"/>
      <c r="B217" s="40"/>
      <c r="C217" s="41"/>
      <c r="D217" s="243" t="s">
        <v>1086</v>
      </c>
      <c r="E217" s="41"/>
      <c r="F217" s="303" t="s">
        <v>1553</v>
      </c>
      <c r="G217" s="41"/>
      <c r="H217" s="41"/>
      <c r="I217" s="304"/>
      <c r="J217" s="41"/>
      <c r="K217" s="41"/>
      <c r="L217" s="45"/>
      <c r="M217" s="305"/>
      <c r="N217" s="306"/>
      <c r="O217" s="92"/>
      <c r="P217" s="92"/>
      <c r="Q217" s="92"/>
      <c r="R217" s="92"/>
      <c r="S217" s="92"/>
      <c r="T217" s="93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1086</v>
      </c>
      <c r="AU217" s="18" t="s">
        <v>81</v>
      </c>
    </row>
    <row r="218" s="2" customFormat="1" ht="16.5" customHeight="1">
      <c r="A218" s="39"/>
      <c r="B218" s="40"/>
      <c r="C218" s="228" t="s">
        <v>479</v>
      </c>
      <c r="D218" s="228" t="s">
        <v>167</v>
      </c>
      <c r="E218" s="229" t="s">
        <v>1579</v>
      </c>
      <c r="F218" s="230" t="s">
        <v>1580</v>
      </c>
      <c r="G218" s="231" t="s">
        <v>1145</v>
      </c>
      <c r="H218" s="232">
        <v>2</v>
      </c>
      <c r="I218" s="233"/>
      <c r="J218" s="234">
        <f>ROUND(I218*H218,2)</f>
        <v>0</v>
      </c>
      <c r="K218" s="230" t="s">
        <v>1</v>
      </c>
      <c r="L218" s="45"/>
      <c r="M218" s="235" t="s">
        <v>1</v>
      </c>
      <c r="N218" s="236" t="s">
        <v>38</v>
      </c>
      <c r="O218" s="92"/>
      <c r="P218" s="237">
        <f>O218*H218</f>
        <v>0</v>
      </c>
      <c r="Q218" s="237">
        <v>0</v>
      </c>
      <c r="R218" s="237">
        <f>Q218*H218</f>
        <v>0</v>
      </c>
      <c r="S218" s="237">
        <v>0</v>
      </c>
      <c r="T218" s="238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9" t="s">
        <v>269</v>
      </c>
      <c r="AT218" s="239" t="s">
        <v>167</v>
      </c>
      <c r="AU218" s="239" t="s">
        <v>81</v>
      </c>
      <c r="AY218" s="18" t="s">
        <v>165</v>
      </c>
      <c r="BE218" s="240">
        <f>IF(N218="základní",J218,0)</f>
        <v>0</v>
      </c>
      <c r="BF218" s="240">
        <f>IF(N218="snížená",J218,0)</f>
        <v>0</v>
      </c>
      <c r="BG218" s="240">
        <f>IF(N218="zákl. přenesená",J218,0)</f>
        <v>0</v>
      </c>
      <c r="BH218" s="240">
        <f>IF(N218="sníž. přenesená",J218,0)</f>
        <v>0</v>
      </c>
      <c r="BI218" s="240">
        <f>IF(N218="nulová",J218,0)</f>
        <v>0</v>
      </c>
      <c r="BJ218" s="18" t="s">
        <v>81</v>
      </c>
      <c r="BK218" s="240">
        <f>ROUND(I218*H218,2)</f>
        <v>0</v>
      </c>
      <c r="BL218" s="18" t="s">
        <v>269</v>
      </c>
      <c r="BM218" s="239" t="s">
        <v>761</v>
      </c>
    </row>
    <row r="219" s="2" customFormat="1">
      <c r="A219" s="39"/>
      <c r="B219" s="40"/>
      <c r="C219" s="41"/>
      <c r="D219" s="243" t="s">
        <v>1086</v>
      </c>
      <c r="E219" s="41"/>
      <c r="F219" s="303" t="s">
        <v>1562</v>
      </c>
      <c r="G219" s="41"/>
      <c r="H219" s="41"/>
      <c r="I219" s="304"/>
      <c r="J219" s="41"/>
      <c r="K219" s="41"/>
      <c r="L219" s="45"/>
      <c r="M219" s="305"/>
      <c r="N219" s="306"/>
      <c r="O219" s="92"/>
      <c r="P219" s="92"/>
      <c r="Q219" s="92"/>
      <c r="R219" s="92"/>
      <c r="S219" s="92"/>
      <c r="T219" s="93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1086</v>
      </c>
      <c r="AU219" s="18" t="s">
        <v>81</v>
      </c>
    </row>
    <row r="220" s="2" customFormat="1" ht="16.5" customHeight="1">
      <c r="A220" s="39"/>
      <c r="B220" s="40"/>
      <c r="C220" s="228" t="s">
        <v>484</v>
      </c>
      <c r="D220" s="228" t="s">
        <v>167</v>
      </c>
      <c r="E220" s="229" t="s">
        <v>1581</v>
      </c>
      <c r="F220" s="230" t="s">
        <v>1582</v>
      </c>
      <c r="G220" s="231" t="s">
        <v>1145</v>
      </c>
      <c r="H220" s="232">
        <v>5</v>
      </c>
      <c r="I220" s="233"/>
      <c r="J220" s="234">
        <f>ROUND(I220*H220,2)</f>
        <v>0</v>
      </c>
      <c r="K220" s="230" t="s">
        <v>1</v>
      </c>
      <c r="L220" s="45"/>
      <c r="M220" s="235" t="s">
        <v>1</v>
      </c>
      <c r="N220" s="236" t="s">
        <v>38</v>
      </c>
      <c r="O220" s="92"/>
      <c r="P220" s="237">
        <f>O220*H220</f>
        <v>0</v>
      </c>
      <c r="Q220" s="237">
        <v>0</v>
      </c>
      <c r="R220" s="237">
        <f>Q220*H220</f>
        <v>0</v>
      </c>
      <c r="S220" s="237">
        <v>0</v>
      </c>
      <c r="T220" s="238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9" t="s">
        <v>269</v>
      </c>
      <c r="AT220" s="239" t="s">
        <v>167</v>
      </c>
      <c r="AU220" s="239" t="s">
        <v>81</v>
      </c>
      <c r="AY220" s="18" t="s">
        <v>165</v>
      </c>
      <c r="BE220" s="240">
        <f>IF(N220="základní",J220,0)</f>
        <v>0</v>
      </c>
      <c r="BF220" s="240">
        <f>IF(N220="snížená",J220,0)</f>
        <v>0</v>
      </c>
      <c r="BG220" s="240">
        <f>IF(N220="zákl. přenesená",J220,0)</f>
        <v>0</v>
      </c>
      <c r="BH220" s="240">
        <f>IF(N220="sníž. přenesená",J220,0)</f>
        <v>0</v>
      </c>
      <c r="BI220" s="240">
        <f>IF(N220="nulová",J220,0)</f>
        <v>0</v>
      </c>
      <c r="BJ220" s="18" t="s">
        <v>81</v>
      </c>
      <c r="BK220" s="240">
        <f>ROUND(I220*H220,2)</f>
        <v>0</v>
      </c>
      <c r="BL220" s="18" t="s">
        <v>269</v>
      </c>
      <c r="BM220" s="239" t="s">
        <v>770</v>
      </c>
    </row>
    <row r="221" s="2" customFormat="1">
      <c r="A221" s="39"/>
      <c r="B221" s="40"/>
      <c r="C221" s="41"/>
      <c r="D221" s="243" t="s">
        <v>1086</v>
      </c>
      <c r="E221" s="41"/>
      <c r="F221" s="303" t="s">
        <v>1553</v>
      </c>
      <c r="G221" s="41"/>
      <c r="H221" s="41"/>
      <c r="I221" s="304"/>
      <c r="J221" s="41"/>
      <c r="K221" s="41"/>
      <c r="L221" s="45"/>
      <c r="M221" s="305"/>
      <c r="N221" s="306"/>
      <c r="O221" s="92"/>
      <c r="P221" s="92"/>
      <c r="Q221" s="92"/>
      <c r="R221" s="92"/>
      <c r="S221" s="92"/>
      <c r="T221" s="93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1086</v>
      </c>
      <c r="AU221" s="18" t="s">
        <v>81</v>
      </c>
    </row>
    <row r="222" s="2" customFormat="1" ht="16.5" customHeight="1">
      <c r="A222" s="39"/>
      <c r="B222" s="40"/>
      <c r="C222" s="228" t="s">
        <v>488</v>
      </c>
      <c r="D222" s="228" t="s">
        <v>167</v>
      </c>
      <c r="E222" s="229" t="s">
        <v>1583</v>
      </c>
      <c r="F222" s="230" t="s">
        <v>1584</v>
      </c>
      <c r="G222" s="231" t="s">
        <v>1145</v>
      </c>
      <c r="H222" s="232">
        <v>5</v>
      </c>
      <c r="I222" s="233"/>
      <c r="J222" s="234">
        <f>ROUND(I222*H222,2)</f>
        <v>0</v>
      </c>
      <c r="K222" s="230" t="s">
        <v>1</v>
      </c>
      <c r="L222" s="45"/>
      <c r="M222" s="235" t="s">
        <v>1</v>
      </c>
      <c r="N222" s="236" t="s">
        <v>38</v>
      </c>
      <c r="O222" s="92"/>
      <c r="P222" s="237">
        <f>O222*H222</f>
        <v>0</v>
      </c>
      <c r="Q222" s="237">
        <v>0</v>
      </c>
      <c r="R222" s="237">
        <f>Q222*H222</f>
        <v>0</v>
      </c>
      <c r="S222" s="237">
        <v>0</v>
      </c>
      <c r="T222" s="238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9" t="s">
        <v>269</v>
      </c>
      <c r="AT222" s="239" t="s">
        <v>167</v>
      </c>
      <c r="AU222" s="239" t="s">
        <v>81</v>
      </c>
      <c r="AY222" s="18" t="s">
        <v>165</v>
      </c>
      <c r="BE222" s="240">
        <f>IF(N222="základní",J222,0)</f>
        <v>0</v>
      </c>
      <c r="BF222" s="240">
        <f>IF(N222="snížená",J222,0)</f>
        <v>0</v>
      </c>
      <c r="BG222" s="240">
        <f>IF(N222="zákl. přenesená",J222,0)</f>
        <v>0</v>
      </c>
      <c r="BH222" s="240">
        <f>IF(N222="sníž. přenesená",J222,0)</f>
        <v>0</v>
      </c>
      <c r="BI222" s="240">
        <f>IF(N222="nulová",J222,0)</f>
        <v>0</v>
      </c>
      <c r="BJ222" s="18" t="s">
        <v>81</v>
      </c>
      <c r="BK222" s="240">
        <f>ROUND(I222*H222,2)</f>
        <v>0</v>
      </c>
      <c r="BL222" s="18" t="s">
        <v>269</v>
      </c>
      <c r="BM222" s="239" t="s">
        <v>779</v>
      </c>
    </row>
    <row r="223" s="2" customFormat="1">
      <c r="A223" s="39"/>
      <c r="B223" s="40"/>
      <c r="C223" s="41"/>
      <c r="D223" s="243" t="s">
        <v>1086</v>
      </c>
      <c r="E223" s="41"/>
      <c r="F223" s="303" t="s">
        <v>1562</v>
      </c>
      <c r="G223" s="41"/>
      <c r="H223" s="41"/>
      <c r="I223" s="304"/>
      <c r="J223" s="41"/>
      <c r="K223" s="41"/>
      <c r="L223" s="45"/>
      <c r="M223" s="305"/>
      <c r="N223" s="306"/>
      <c r="O223" s="92"/>
      <c r="P223" s="92"/>
      <c r="Q223" s="92"/>
      <c r="R223" s="92"/>
      <c r="S223" s="92"/>
      <c r="T223" s="93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1086</v>
      </c>
      <c r="AU223" s="18" t="s">
        <v>81</v>
      </c>
    </row>
    <row r="224" s="2" customFormat="1" ht="16.5" customHeight="1">
      <c r="A224" s="39"/>
      <c r="B224" s="40"/>
      <c r="C224" s="228" t="s">
        <v>494</v>
      </c>
      <c r="D224" s="228" t="s">
        <v>167</v>
      </c>
      <c r="E224" s="229" t="s">
        <v>1585</v>
      </c>
      <c r="F224" s="230" t="s">
        <v>1586</v>
      </c>
      <c r="G224" s="231" t="s">
        <v>1145</v>
      </c>
      <c r="H224" s="232">
        <v>2</v>
      </c>
      <c r="I224" s="233"/>
      <c r="J224" s="234">
        <f>ROUND(I224*H224,2)</f>
        <v>0</v>
      </c>
      <c r="K224" s="230" t="s">
        <v>1</v>
      </c>
      <c r="L224" s="45"/>
      <c r="M224" s="235" t="s">
        <v>1</v>
      </c>
      <c r="N224" s="236" t="s">
        <v>38</v>
      </c>
      <c r="O224" s="92"/>
      <c r="P224" s="237">
        <f>O224*H224</f>
        <v>0</v>
      </c>
      <c r="Q224" s="237">
        <v>0</v>
      </c>
      <c r="R224" s="237">
        <f>Q224*H224</f>
        <v>0</v>
      </c>
      <c r="S224" s="237">
        <v>0</v>
      </c>
      <c r="T224" s="238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9" t="s">
        <v>269</v>
      </c>
      <c r="AT224" s="239" t="s">
        <v>167</v>
      </c>
      <c r="AU224" s="239" t="s">
        <v>81</v>
      </c>
      <c r="AY224" s="18" t="s">
        <v>165</v>
      </c>
      <c r="BE224" s="240">
        <f>IF(N224="základní",J224,0)</f>
        <v>0</v>
      </c>
      <c r="BF224" s="240">
        <f>IF(N224="snížená",J224,0)</f>
        <v>0</v>
      </c>
      <c r="BG224" s="240">
        <f>IF(N224="zákl. přenesená",J224,0)</f>
        <v>0</v>
      </c>
      <c r="BH224" s="240">
        <f>IF(N224="sníž. přenesená",J224,0)</f>
        <v>0</v>
      </c>
      <c r="BI224" s="240">
        <f>IF(N224="nulová",J224,0)</f>
        <v>0</v>
      </c>
      <c r="BJ224" s="18" t="s">
        <v>81</v>
      </c>
      <c r="BK224" s="240">
        <f>ROUND(I224*H224,2)</f>
        <v>0</v>
      </c>
      <c r="BL224" s="18" t="s">
        <v>269</v>
      </c>
      <c r="BM224" s="239" t="s">
        <v>792</v>
      </c>
    </row>
    <row r="225" s="2" customFormat="1">
      <c r="A225" s="39"/>
      <c r="B225" s="40"/>
      <c r="C225" s="41"/>
      <c r="D225" s="243" t="s">
        <v>1086</v>
      </c>
      <c r="E225" s="41"/>
      <c r="F225" s="303" t="s">
        <v>1553</v>
      </c>
      <c r="G225" s="41"/>
      <c r="H225" s="41"/>
      <c r="I225" s="304"/>
      <c r="J225" s="41"/>
      <c r="K225" s="41"/>
      <c r="L225" s="45"/>
      <c r="M225" s="305"/>
      <c r="N225" s="306"/>
      <c r="O225" s="92"/>
      <c r="P225" s="92"/>
      <c r="Q225" s="92"/>
      <c r="R225" s="92"/>
      <c r="S225" s="92"/>
      <c r="T225" s="93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1086</v>
      </c>
      <c r="AU225" s="18" t="s">
        <v>81</v>
      </c>
    </row>
    <row r="226" s="2" customFormat="1" ht="16.5" customHeight="1">
      <c r="A226" s="39"/>
      <c r="B226" s="40"/>
      <c r="C226" s="228" t="s">
        <v>498</v>
      </c>
      <c r="D226" s="228" t="s">
        <v>167</v>
      </c>
      <c r="E226" s="229" t="s">
        <v>1587</v>
      </c>
      <c r="F226" s="230" t="s">
        <v>1588</v>
      </c>
      <c r="G226" s="231" t="s">
        <v>1145</v>
      </c>
      <c r="H226" s="232">
        <v>2</v>
      </c>
      <c r="I226" s="233"/>
      <c r="J226" s="234">
        <f>ROUND(I226*H226,2)</f>
        <v>0</v>
      </c>
      <c r="K226" s="230" t="s">
        <v>1</v>
      </c>
      <c r="L226" s="45"/>
      <c r="M226" s="235" t="s">
        <v>1</v>
      </c>
      <c r="N226" s="236" t="s">
        <v>38</v>
      </c>
      <c r="O226" s="92"/>
      <c r="P226" s="237">
        <f>O226*H226</f>
        <v>0</v>
      </c>
      <c r="Q226" s="237">
        <v>0</v>
      </c>
      <c r="R226" s="237">
        <f>Q226*H226</f>
        <v>0</v>
      </c>
      <c r="S226" s="237">
        <v>0</v>
      </c>
      <c r="T226" s="238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9" t="s">
        <v>269</v>
      </c>
      <c r="AT226" s="239" t="s">
        <v>167</v>
      </c>
      <c r="AU226" s="239" t="s">
        <v>81</v>
      </c>
      <c r="AY226" s="18" t="s">
        <v>165</v>
      </c>
      <c r="BE226" s="240">
        <f>IF(N226="základní",J226,0)</f>
        <v>0</v>
      </c>
      <c r="BF226" s="240">
        <f>IF(N226="snížená",J226,0)</f>
        <v>0</v>
      </c>
      <c r="BG226" s="240">
        <f>IF(N226="zákl. přenesená",J226,0)</f>
        <v>0</v>
      </c>
      <c r="BH226" s="240">
        <f>IF(N226="sníž. přenesená",J226,0)</f>
        <v>0</v>
      </c>
      <c r="BI226" s="240">
        <f>IF(N226="nulová",J226,0)</f>
        <v>0</v>
      </c>
      <c r="BJ226" s="18" t="s">
        <v>81</v>
      </c>
      <c r="BK226" s="240">
        <f>ROUND(I226*H226,2)</f>
        <v>0</v>
      </c>
      <c r="BL226" s="18" t="s">
        <v>269</v>
      </c>
      <c r="BM226" s="239" t="s">
        <v>807</v>
      </c>
    </row>
    <row r="227" s="2" customFormat="1">
      <c r="A227" s="39"/>
      <c r="B227" s="40"/>
      <c r="C227" s="41"/>
      <c r="D227" s="243" t="s">
        <v>1086</v>
      </c>
      <c r="E227" s="41"/>
      <c r="F227" s="303" t="s">
        <v>1562</v>
      </c>
      <c r="G227" s="41"/>
      <c r="H227" s="41"/>
      <c r="I227" s="304"/>
      <c r="J227" s="41"/>
      <c r="K227" s="41"/>
      <c r="L227" s="45"/>
      <c r="M227" s="305"/>
      <c r="N227" s="306"/>
      <c r="O227" s="92"/>
      <c r="P227" s="92"/>
      <c r="Q227" s="92"/>
      <c r="R227" s="92"/>
      <c r="S227" s="92"/>
      <c r="T227" s="93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1086</v>
      </c>
      <c r="AU227" s="18" t="s">
        <v>81</v>
      </c>
    </row>
    <row r="228" s="2" customFormat="1" ht="16.5" customHeight="1">
      <c r="A228" s="39"/>
      <c r="B228" s="40"/>
      <c r="C228" s="228" t="s">
        <v>504</v>
      </c>
      <c r="D228" s="228" t="s">
        <v>167</v>
      </c>
      <c r="E228" s="229" t="s">
        <v>1589</v>
      </c>
      <c r="F228" s="230" t="s">
        <v>1590</v>
      </c>
      <c r="G228" s="231" t="s">
        <v>1145</v>
      </c>
      <c r="H228" s="232">
        <v>12</v>
      </c>
      <c r="I228" s="233"/>
      <c r="J228" s="234">
        <f>ROUND(I228*H228,2)</f>
        <v>0</v>
      </c>
      <c r="K228" s="230" t="s">
        <v>1</v>
      </c>
      <c r="L228" s="45"/>
      <c r="M228" s="235" t="s">
        <v>1</v>
      </c>
      <c r="N228" s="236" t="s">
        <v>38</v>
      </c>
      <c r="O228" s="92"/>
      <c r="P228" s="237">
        <f>O228*H228</f>
        <v>0</v>
      </c>
      <c r="Q228" s="237">
        <v>0</v>
      </c>
      <c r="R228" s="237">
        <f>Q228*H228</f>
        <v>0</v>
      </c>
      <c r="S228" s="237">
        <v>0</v>
      </c>
      <c r="T228" s="238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9" t="s">
        <v>269</v>
      </c>
      <c r="AT228" s="239" t="s">
        <v>167</v>
      </c>
      <c r="AU228" s="239" t="s">
        <v>81</v>
      </c>
      <c r="AY228" s="18" t="s">
        <v>165</v>
      </c>
      <c r="BE228" s="240">
        <f>IF(N228="základní",J228,0)</f>
        <v>0</v>
      </c>
      <c r="BF228" s="240">
        <f>IF(N228="snížená",J228,0)</f>
        <v>0</v>
      </c>
      <c r="BG228" s="240">
        <f>IF(N228="zákl. přenesená",J228,0)</f>
        <v>0</v>
      </c>
      <c r="BH228" s="240">
        <f>IF(N228="sníž. přenesená",J228,0)</f>
        <v>0</v>
      </c>
      <c r="BI228" s="240">
        <f>IF(N228="nulová",J228,0)</f>
        <v>0</v>
      </c>
      <c r="BJ228" s="18" t="s">
        <v>81</v>
      </c>
      <c r="BK228" s="240">
        <f>ROUND(I228*H228,2)</f>
        <v>0</v>
      </c>
      <c r="BL228" s="18" t="s">
        <v>269</v>
      </c>
      <c r="BM228" s="239" t="s">
        <v>824</v>
      </c>
    </row>
    <row r="229" s="2" customFormat="1">
      <c r="A229" s="39"/>
      <c r="B229" s="40"/>
      <c r="C229" s="41"/>
      <c r="D229" s="243" t="s">
        <v>1086</v>
      </c>
      <c r="E229" s="41"/>
      <c r="F229" s="303" t="s">
        <v>1553</v>
      </c>
      <c r="G229" s="41"/>
      <c r="H229" s="41"/>
      <c r="I229" s="304"/>
      <c r="J229" s="41"/>
      <c r="K229" s="41"/>
      <c r="L229" s="45"/>
      <c r="M229" s="305"/>
      <c r="N229" s="306"/>
      <c r="O229" s="92"/>
      <c r="P229" s="92"/>
      <c r="Q229" s="92"/>
      <c r="R229" s="92"/>
      <c r="S229" s="92"/>
      <c r="T229" s="93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1086</v>
      </c>
      <c r="AU229" s="18" t="s">
        <v>81</v>
      </c>
    </row>
    <row r="230" s="2" customFormat="1" ht="16.5" customHeight="1">
      <c r="A230" s="39"/>
      <c r="B230" s="40"/>
      <c r="C230" s="228" t="s">
        <v>517</v>
      </c>
      <c r="D230" s="228" t="s">
        <v>167</v>
      </c>
      <c r="E230" s="229" t="s">
        <v>1591</v>
      </c>
      <c r="F230" s="230" t="s">
        <v>1592</v>
      </c>
      <c r="G230" s="231" t="s">
        <v>1145</v>
      </c>
      <c r="H230" s="232">
        <v>12</v>
      </c>
      <c r="I230" s="233"/>
      <c r="J230" s="234">
        <f>ROUND(I230*H230,2)</f>
        <v>0</v>
      </c>
      <c r="K230" s="230" t="s">
        <v>1</v>
      </c>
      <c r="L230" s="45"/>
      <c r="M230" s="235" t="s">
        <v>1</v>
      </c>
      <c r="N230" s="236" t="s">
        <v>38</v>
      </c>
      <c r="O230" s="92"/>
      <c r="P230" s="237">
        <f>O230*H230</f>
        <v>0</v>
      </c>
      <c r="Q230" s="237">
        <v>0</v>
      </c>
      <c r="R230" s="237">
        <f>Q230*H230</f>
        <v>0</v>
      </c>
      <c r="S230" s="237">
        <v>0</v>
      </c>
      <c r="T230" s="238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9" t="s">
        <v>269</v>
      </c>
      <c r="AT230" s="239" t="s">
        <v>167</v>
      </c>
      <c r="AU230" s="239" t="s">
        <v>81</v>
      </c>
      <c r="AY230" s="18" t="s">
        <v>165</v>
      </c>
      <c r="BE230" s="240">
        <f>IF(N230="základní",J230,0)</f>
        <v>0</v>
      </c>
      <c r="BF230" s="240">
        <f>IF(N230="snížená",J230,0)</f>
        <v>0</v>
      </c>
      <c r="BG230" s="240">
        <f>IF(N230="zákl. přenesená",J230,0)</f>
        <v>0</v>
      </c>
      <c r="BH230" s="240">
        <f>IF(N230="sníž. přenesená",J230,0)</f>
        <v>0</v>
      </c>
      <c r="BI230" s="240">
        <f>IF(N230="nulová",J230,0)</f>
        <v>0</v>
      </c>
      <c r="BJ230" s="18" t="s">
        <v>81</v>
      </c>
      <c r="BK230" s="240">
        <f>ROUND(I230*H230,2)</f>
        <v>0</v>
      </c>
      <c r="BL230" s="18" t="s">
        <v>269</v>
      </c>
      <c r="BM230" s="239" t="s">
        <v>837</v>
      </c>
    </row>
    <row r="231" s="2" customFormat="1">
      <c r="A231" s="39"/>
      <c r="B231" s="40"/>
      <c r="C231" s="41"/>
      <c r="D231" s="243" t="s">
        <v>1086</v>
      </c>
      <c r="E231" s="41"/>
      <c r="F231" s="303" t="s">
        <v>1562</v>
      </c>
      <c r="G231" s="41"/>
      <c r="H231" s="41"/>
      <c r="I231" s="304"/>
      <c r="J231" s="41"/>
      <c r="K231" s="41"/>
      <c r="L231" s="45"/>
      <c r="M231" s="305"/>
      <c r="N231" s="306"/>
      <c r="O231" s="92"/>
      <c r="P231" s="92"/>
      <c r="Q231" s="92"/>
      <c r="R231" s="92"/>
      <c r="S231" s="92"/>
      <c r="T231" s="93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1086</v>
      </c>
      <c r="AU231" s="18" t="s">
        <v>81</v>
      </c>
    </row>
    <row r="232" s="2" customFormat="1" ht="16.5" customHeight="1">
      <c r="A232" s="39"/>
      <c r="B232" s="40"/>
      <c r="C232" s="228" t="s">
        <v>523</v>
      </c>
      <c r="D232" s="228" t="s">
        <v>167</v>
      </c>
      <c r="E232" s="229" t="s">
        <v>1593</v>
      </c>
      <c r="F232" s="230" t="s">
        <v>1594</v>
      </c>
      <c r="G232" s="231" t="s">
        <v>1145</v>
      </c>
      <c r="H232" s="232">
        <v>12</v>
      </c>
      <c r="I232" s="233"/>
      <c r="J232" s="234">
        <f>ROUND(I232*H232,2)</f>
        <v>0</v>
      </c>
      <c r="K232" s="230" t="s">
        <v>1</v>
      </c>
      <c r="L232" s="45"/>
      <c r="M232" s="235" t="s">
        <v>1</v>
      </c>
      <c r="N232" s="236" t="s">
        <v>38</v>
      </c>
      <c r="O232" s="92"/>
      <c r="P232" s="237">
        <f>O232*H232</f>
        <v>0</v>
      </c>
      <c r="Q232" s="237">
        <v>0</v>
      </c>
      <c r="R232" s="237">
        <f>Q232*H232</f>
        <v>0</v>
      </c>
      <c r="S232" s="237">
        <v>0</v>
      </c>
      <c r="T232" s="238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9" t="s">
        <v>269</v>
      </c>
      <c r="AT232" s="239" t="s">
        <v>167</v>
      </c>
      <c r="AU232" s="239" t="s">
        <v>81</v>
      </c>
      <c r="AY232" s="18" t="s">
        <v>165</v>
      </c>
      <c r="BE232" s="240">
        <f>IF(N232="základní",J232,0)</f>
        <v>0</v>
      </c>
      <c r="BF232" s="240">
        <f>IF(N232="snížená",J232,0)</f>
        <v>0</v>
      </c>
      <c r="BG232" s="240">
        <f>IF(N232="zákl. přenesená",J232,0)</f>
        <v>0</v>
      </c>
      <c r="BH232" s="240">
        <f>IF(N232="sníž. přenesená",J232,0)</f>
        <v>0</v>
      </c>
      <c r="BI232" s="240">
        <f>IF(N232="nulová",J232,0)</f>
        <v>0</v>
      </c>
      <c r="BJ232" s="18" t="s">
        <v>81</v>
      </c>
      <c r="BK232" s="240">
        <f>ROUND(I232*H232,2)</f>
        <v>0</v>
      </c>
      <c r="BL232" s="18" t="s">
        <v>269</v>
      </c>
      <c r="BM232" s="239" t="s">
        <v>848</v>
      </c>
    </row>
    <row r="233" s="2" customFormat="1">
      <c r="A233" s="39"/>
      <c r="B233" s="40"/>
      <c r="C233" s="41"/>
      <c r="D233" s="243" t="s">
        <v>1086</v>
      </c>
      <c r="E233" s="41"/>
      <c r="F233" s="303" t="s">
        <v>1553</v>
      </c>
      <c r="G233" s="41"/>
      <c r="H233" s="41"/>
      <c r="I233" s="304"/>
      <c r="J233" s="41"/>
      <c r="K233" s="41"/>
      <c r="L233" s="45"/>
      <c r="M233" s="305"/>
      <c r="N233" s="306"/>
      <c r="O233" s="92"/>
      <c r="P233" s="92"/>
      <c r="Q233" s="92"/>
      <c r="R233" s="92"/>
      <c r="S233" s="92"/>
      <c r="T233" s="93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1086</v>
      </c>
      <c r="AU233" s="18" t="s">
        <v>81</v>
      </c>
    </row>
    <row r="234" s="2" customFormat="1" ht="16.5" customHeight="1">
      <c r="A234" s="39"/>
      <c r="B234" s="40"/>
      <c r="C234" s="228" t="s">
        <v>529</v>
      </c>
      <c r="D234" s="228" t="s">
        <v>167</v>
      </c>
      <c r="E234" s="229" t="s">
        <v>1595</v>
      </c>
      <c r="F234" s="230" t="s">
        <v>1596</v>
      </c>
      <c r="G234" s="231" t="s">
        <v>1145</v>
      </c>
      <c r="H234" s="232">
        <v>121</v>
      </c>
      <c r="I234" s="233"/>
      <c r="J234" s="234">
        <f>ROUND(I234*H234,2)</f>
        <v>0</v>
      </c>
      <c r="K234" s="230" t="s">
        <v>1</v>
      </c>
      <c r="L234" s="45"/>
      <c r="M234" s="235" t="s">
        <v>1</v>
      </c>
      <c r="N234" s="236" t="s">
        <v>38</v>
      </c>
      <c r="O234" s="92"/>
      <c r="P234" s="237">
        <f>O234*H234</f>
        <v>0</v>
      </c>
      <c r="Q234" s="237">
        <v>0</v>
      </c>
      <c r="R234" s="237">
        <f>Q234*H234</f>
        <v>0</v>
      </c>
      <c r="S234" s="237">
        <v>0</v>
      </c>
      <c r="T234" s="238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9" t="s">
        <v>269</v>
      </c>
      <c r="AT234" s="239" t="s">
        <v>167</v>
      </c>
      <c r="AU234" s="239" t="s">
        <v>81</v>
      </c>
      <c r="AY234" s="18" t="s">
        <v>165</v>
      </c>
      <c r="BE234" s="240">
        <f>IF(N234="základní",J234,0)</f>
        <v>0</v>
      </c>
      <c r="BF234" s="240">
        <f>IF(N234="snížená",J234,0)</f>
        <v>0</v>
      </c>
      <c r="BG234" s="240">
        <f>IF(N234="zákl. přenesená",J234,0)</f>
        <v>0</v>
      </c>
      <c r="BH234" s="240">
        <f>IF(N234="sníž. přenesená",J234,0)</f>
        <v>0</v>
      </c>
      <c r="BI234" s="240">
        <f>IF(N234="nulová",J234,0)</f>
        <v>0</v>
      </c>
      <c r="BJ234" s="18" t="s">
        <v>81</v>
      </c>
      <c r="BK234" s="240">
        <f>ROUND(I234*H234,2)</f>
        <v>0</v>
      </c>
      <c r="BL234" s="18" t="s">
        <v>269</v>
      </c>
      <c r="BM234" s="239" t="s">
        <v>857</v>
      </c>
    </row>
    <row r="235" s="2" customFormat="1">
      <c r="A235" s="39"/>
      <c r="B235" s="40"/>
      <c r="C235" s="41"/>
      <c r="D235" s="243" t="s">
        <v>1086</v>
      </c>
      <c r="E235" s="41"/>
      <c r="F235" s="303" t="s">
        <v>1562</v>
      </c>
      <c r="G235" s="41"/>
      <c r="H235" s="41"/>
      <c r="I235" s="304"/>
      <c r="J235" s="41"/>
      <c r="K235" s="41"/>
      <c r="L235" s="45"/>
      <c r="M235" s="305"/>
      <c r="N235" s="306"/>
      <c r="O235" s="92"/>
      <c r="P235" s="92"/>
      <c r="Q235" s="92"/>
      <c r="R235" s="92"/>
      <c r="S235" s="92"/>
      <c r="T235" s="93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1086</v>
      </c>
      <c r="AU235" s="18" t="s">
        <v>81</v>
      </c>
    </row>
    <row r="236" s="2" customFormat="1" ht="16.5" customHeight="1">
      <c r="A236" s="39"/>
      <c r="B236" s="40"/>
      <c r="C236" s="228" t="s">
        <v>533</v>
      </c>
      <c r="D236" s="228" t="s">
        <v>167</v>
      </c>
      <c r="E236" s="229" t="s">
        <v>1597</v>
      </c>
      <c r="F236" s="230" t="s">
        <v>1598</v>
      </c>
      <c r="G236" s="231" t="s">
        <v>1145</v>
      </c>
      <c r="H236" s="232">
        <v>3</v>
      </c>
      <c r="I236" s="233"/>
      <c r="J236" s="234">
        <f>ROUND(I236*H236,2)</f>
        <v>0</v>
      </c>
      <c r="K236" s="230" t="s">
        <v>1</v>
      </c>
      <c r="L236" s="45"/>
      <c r="M236" s="235" t="s">
        <v>1</v>
      </c>
      <c r="N236" s="236" t="s">
        <v>38</v>
      </c>
      <c r="O236" s="92"/>
      <c r="P236" s="237">
        <f>O236*H236</f>
        <v>0</v>
      </c>
      <c r="Q236" s="237">
        <v>0</v>
      </c>
      <c r="R236" s="237">
        <f>Q236*H236</f>
        <v>0</v>
      </c>
      <c r="S236" s="237">
        <v>0</v>
      </c>
      <c r="T236" s="238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9" t="s">
        <v>269</v>
      </c>
      <c r="AT236" s="239" t="s">
        <v>167</v>
      </c>
      <c r="AU236" s="239" t="s">
        <v>81</v>
      </c>
      <c r="AY236" s="18" t="s">
        <v>165</v>
      </c>
      <c r="BE236" s="240">
        <f>IF(N236="základní",J236,0)</f>
        <v>0</v>
      </c>
      <c r="BF236" s="240">
        <f>IF(N236="snížená",J236,0)</f>
        <v>0</v>
      </c>
      <c r="BG236" s="240">
        <f>IF(N236="zákl. přenesená",J236,0)</f>
        <v>0</v>
      </c>
      <c r="BH236" s="240">
        <f>IF(N236="sníž. přenesená",J236,0)</f>
        <v>0</v>
      </c>
      <c r="BI236" s="240">
        <f>IF(N236="nulová",J236,0)</f>
        <v>0</v>
      </c>
      <c r="BJ236" s="18" t="s">
        <v>81</v>
      </c>
      <c r="BK236" s="240">
        <f>ROUND(I236*H236,2)</f>
        <v>0</v>
      </c>
      <c r="BL236" s="18" t="s">
        <v>269</v>
      </c>
      <c r="BM236" s="239" t="s">
        <v>869</v>
      </c>
    </row>
    <row r="237" s="2" customFormat="1">
      <c r="A237" s="39"/>
      <c r="B237" s="40"/>
      <c r="C237" s="41"/>
      <c r="D237" s="243" t="s">
        <v>1086</v>
      </c>
      <c r="E237" s="41"/>
      <c r="F237" s="303" t="s">
        <v>1553</v>
      </c>
      <c r="G237" s="41"/>
      <c r="H237" s="41"/>
      <c r="I237" s="304"/>
      <c r="J237" s="41"/>
      <c r="K237" s="41"/>
      <c r="L237" s="45"/>
      <c r="M237" s="305"/>
      <c r="N237" s="306"/>
      <c r="O237" s="92"/>
      <c r="P237" s="92"/>
      <c r="Q237" s="92"/>
      <c r="R237" s="92"/>
      <c r="S237" s="92"/>
      <c r="T237" s="93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1086</v>
      </c>
      <c r="AU237" s="18" t="s">
        <v>81</v>
      </c>
    </row>
    <row r="238" s="2" customFormat="1" ht="16.5" customHeight="1">
      <c r="A238" s="39"/>
      <c r="B238" s="40"/>
      <c r="C238" s="228" t="s">
        <v>541</v>
      </c>
      <c r="D238" s="228" t="s">
        <v>167</v>
      </c>
      <c r="E238" s="229" t="s">
        <v>1599</v>
      </c>
      <c r="F238" s="230" t="s">
        <v>1600</v>
      </c>
      <c r="G238" s="231" t="s">
        <v>1145</v>
      </c>
      <c r="H238" s="232">
        <v>3</v>
      </c>
      <c r="I238" s="233"/>
      <c r="J238" s="234">
        <f>ROUND(I238*H238,2)</f>
        <v>0</v>
      </c>
      <c r="K238" s="230" t="s">
        <v>1</v>
      </c>
      <c r="L238" s="45"/>
      <c r="M238" s="235" t="s">
        <v>1</v>
      </c>
      <c r="N238" s="236" t="s">
        <v>38</v>
      </c>
      <c r="O238" s="92"/>
      <c r="P238" s="237">
        <f>O238*H238</f>
        <v>0</v>
      </c>
      <c r="Q238" s="237">
        <v>0</v>
      </c>
      <c r="R238" s="237">
        <f>Q238*H238</f>
        <v>0</v>
      </c>
      <c r="S238" s="237">
        <v>0</v>
      </c>
      <c r="T238" s="238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9" t="s">
        <v>269</v>
      </c>
      <c r="AT238" s="239" t="s">
        <v>167</v>
      </c>
      <c r="AU238" s="239" t="s">
        <v>81</v>
      </c>
      <c r="AY238" s="18" t="s">
        <v>165</v>
      </c>
      <c r="BE238" s="240">
        <f>IF(N238="základní",J238,0)</f>
        <v>0</v>
      </c>
      <c r="BF238" s="240">
        <f>IF(N238="snížená",J238,0)</f>
        <v>0</v>
      </c>
      <c r="BG238" s="240">
        <f>IF(N238="zákl. přenesená",J238,0)</f>
        <v>0</v>
      </c>
      <c r="BH238" s="240">
        <f>IF(N238="sníž. přenesená",J238,0)</f>
        <v>0</v>
      </c>
      <c r="BI238" s="240">
        <f>IF(N238="nulová",J238,0)</f>
        <v>0</v>
      </c>
      <c r="BJ238" s="18" t="s">
        <v>81</v>
      </c>
      <c r="BK238" s="240">
        <f>ROUND(I238*H238,2)</f>
        <v>0</v>
      </c>
      <c r="BL238" s="18" t="s">
        <v>269</v>
      </c>
      <c r="BM238" s="239" t="s">
        <v>880</v>
      </c>
    </row>
    <row r="239" s="2" customFormat="1">
      <c r="A239" s="39"/>
      <c r="B239" s="40"/>
      <c r="C239" s="41"/>
      <c r="D239" s="243" t="s">
        <v>1086</v>
      </c>
      <c r="E239" s="41"/>
      <c r="F239" s="303" t="s">
        <v>1562</v>
      </c>
      <c r="G239" s="41"/>
      <c r="H239" s="41"/>
      <c r="I239" s="304"/>
      <c r="J239" s="41"/>
      <c r="K239" s="41"/>
      <c r="L239" s="45"/>
      <c r="M239" s="305"/>
      <c r="N239" s="306"/>
      <c r="O239" s="92"/>
      <c r="P239" s="92"/>
      <c r="Q239" s="92"/>
      <c r="R239" s="92"/>
      <c r="S239" s="92"/>
      <c r="T239" s="93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1086</v>
      </c>
      <c r="AU239" s="18" t="s">
        <v>81</v>
      </c>
    </row>
    <row r="240" s="2" customFormat="1" ht="16.5" customHeight="1">
      <c r="A240" s="39"/>
      <c r="B240" s="40"/>
      <c r="C240" s="228" t="s">
        <v>546</v>
      </c>
      <c r="D240" s="228" t="s">
        <v>167</v>
      </c>
      <c r="E240" s="229" t="s">
        <v>1601</v>
      </c>
      <c r="F240" s="230" t="s">
        <v>1602</v>
      </c>
      <c r="G240" s="231" t="s">
        <v>1145</v>
      </c>
      <c r="H240" s="232">
        <v>4</v>
      </c>
      <c r="I240" s="233"/>
      <c r="J240" s="234">
        <f>ROUND(I240*H240,2)</f>
        <v>0</v>
      </c>
      <c r="K240" s="230" t="s">
        <v>1</v>
      </c>
      <c r="L240" s="45"/>
      <c r="M240" s="235" t="s">
        <v>1</v>
      </c>
      <c r="N240" s="236" t="s">
        <v>38</v>
      </c>
      <c r="O240" s="92"/>
      <c r="P240" s="237">
        <f>O240*H240</f>
        <v>0</v>
      </c>
      <c r="Q240" s="237">
        <v>0</v>
      </c>
      <c r="R240" s="237">
        <f>Q240*H240</f>
        <v>0</v>
      </c>
      <c r="S240" s="237">
        <v>0</v>
      </c>
      <c r="T240" s="238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9" t="s">
        <v>269</v>
      </c>
      <c r="AT240" s="239" t="s">
        <v>167</v>
      </c>
      <c r="AU240" s="239" t="s">
        <v>81</v>
      </c>
      <c r="AY240" s="18" t="s">
        <v>165</v>
      </c>
      <c r="BE240" s="240">
        <f>IF(N240="základní",J240,0)</f>
        <v>0</v>
      </c>
      <c r="BF240" s="240">
        <f>IF(N240="snížená",J240,0)</f>
        <v>0</v>
      </c>
      <c r="BG240" s="240">
        <f>IF(N240="zákl. přenesená",J240,0)</f>
        <v>0</v>
      </c>
      <c r="BH240" s="240">
        <f>IF(N240="sníž. přenesená",J240,0)</f>
        <v>0</v>
      </c>
      <c r="BI240" s="240">
        <f>IF(N240="nulová",J240,0)</f>
        <v>0</v>
      </c>
      <c r="BJ240" s="18" t="s">
        <v>81</v>
      </c>
      <c r="BK240" s="240">
        <f>ROUND(I240*H240,2)</f>
        <v>0</v>
      </c>
      <c r="BL240" s="18" t="s">
        <v>269</v>
      </c>
      <c r="BM240" s="239" t="s">
        <v>892</v>
      </c>
    </row>
    <row r="241" s="2" customFormat="1">
      <c r="A241" s="39"/>
      <c r="B241" s="40"/>
      <c r="C241" s="41"/>
      <c r="D241" s="243" t="s">
        <v>1086</v>
      </c>
      <c r="E241" s="41"/>
      <c r="F241" s="303" t="s">
        <v>1553</v>
      </c>
      <c r="G241" s="41"/>
      <c r="H241" s="41"/>
      <c r="I241" s="304"/>
      <c r="J241" s="41"/>
      <c r="K241" s="41"/>
      <c r="L241" s="45"/>
      <c r="M241" s="305"/>
      <c r="N241" s="306"/>
      <c r="O241" s="92"/>
      <c r="P241" s="92"/>
      <c r="Q241" s="92"/>
      <c r="R241" s="92"/>
      <c r="S241" s="92"/>
      <c r="T241" s="93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1086</v>
      </c>
      <c r="AU241" s="18" t="s">
        <v>81</v>
      </c>
    </row>
    <row r="242" s="2" customFormat="1" ht="16.5" customHeight="1">
      <c r="A242" s="39"/>
      <c r="B242" s="40"/>
      <c r="C242" s="228" t="s">
        <v>553</v>
      </c>
      <c r="D242" s="228" t="s">
        <v>167</v>
      </c>
      <c r="E242" s="229" t="s">
        <v>1603</v>
      </c>
      <c r="F242" s="230" t="s">
        <v>1604</v>
      </c>
      <c r="G242" s="231" t="s">
        <v>1145</v>
      </c>
      <c r="H242" s="232">
        <v>4</v>
      </c>
      <c r="I242" s="233"/>
      <c r="J242" s="234">
        <f>ROUND(I242*H242,2)</f>
        <v>0</v>
      </c>
      <c r="K242" s="230" t="s">
        <v>1</v>
      </c>
      <c r="L242" s="45"/>
      <c r="M242" s="235" t="s">
        <v>1</v>
      </c>
      <c r="N242" s="236" t="s">
        <v>38</v>
      </c>
      <c r="O242" s="92"/>
      <c r="P242" s="237">
        <f>O242*H242</f>
        <v>0</v>
      </c>
      <c r="Q242" s="237">
        <v>0</v>
      </c>
      <c r="R242" s="237">
        <f>Q242*H242</f>
        <v>0</v>
      </c>
      <c r="S242" s="237">
        <v>0</v>
      </c>
      <c r="T242" s="238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9" t="s">
        <v>269</v>
      </c>
      <c r="AT242" s="239" t="s">
        <v>167</v>
      </c>
      <c r="AU242" s="239" t="s">
        <v>81</v>
      </c>
      <c r="AY242" s="18" t="s">
        <v>165</v>
      </c>
      <c r="BE242" s="240">
        <f>IF(N242="základní",J242,0)</f>
        <v>0</v>
      </c>
      <c r="BF242" s="240">
        <f>IF(N242="snížená",J242,0)</f>
        <v>0</v>
      </c>
      <c r="BG242" s="240">
        <f>IF(N242="zákl. přenesená",J242,0)</f>
        <v>0</v>
      </c>
      <c r="BH242" s="240">
        <f>IF(N242="sníž. přenesená",J242,0)</f>
        <v>0</v>
      </c>
      <c r="BI242" s="240">
        <f>IF(N242="nulová",J242,0)</f>
        <v>0</v>
      </c>
      <c r="BJ242" s="18" t="s">
        <v>81</v>
      </c>
      <c r="BK242" s="240">
        <f>ROUND(I242*H242,2)</f>
        <v>0</v>
      </c>
      <c r="BL242" s="18" t="s">
        <v>269</v>
      </c>
      <c r="BM242" s="239" t="s">
        <v>904</v>
      </c>
    </row>
    <row r="243" s="2" customFormat="1">
      <c r="A243" s="39"/>
      <c r="B243" s="40"/>
      <c r="C243" s="41"/>
      <c r="D243" s="243" t="s">
        <v>1086</v>
      </c>
      <c r="E243" s="41"/>
      <c r="F243" s="303" t="s">
        <v>1562</v>
      </c>
      <c r="G243" s="41"/>
      <c r="H243" s="41"/>
      <c r="I243" s="304"/>
      <c r="J243" s="41"/>
      <c r="K243" s="41"/>
      <c r="L243" s="45"/>
      <c r="M243" s="305"/>
      <c r="N243" s="306"/>
      <c r="O243" s="92"/>
      <c r="P243" s="92"/>
      <c r="Q243" s="92"/>
      <c r="R243" s="92"/>
      <c r="S243" s="92"/>
      <c r="T243" s="93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1086</v>
      </c>
      <c r="AU243" s="18" t="s">
        <v>81</v>
      </c>
    </row>
    <row r="244" s="2" customFormat="1" ht="16.5" customHeight="1">
      <c r="A244" s="39"/>
      <c r="B244" s="40"/>
      <c r="C244" s="228" t="s">
        <v>560</v>
      </c>
      <c r="D244" s="228" t="s">
        <v>167</v>
      </c>
      <c r="E244" s="229" t="s">
        <v>1605</v>
      </c>
      <c r="F244" s="230" t="s">
        <v>1606</v>
      </c>
      <c r="G244" s="231" t="s">
        <v>1145</v>
      </c>
      <c r="H244" s="232">
        <v>7</v>
      </c>
      <c r="I244" s="233"/>
      <c r="J244" s="234">
        <f>ROUND(I244*H244,2)</f>
        <v>0</v>
      </c>
      <c r="K244" s="230" t="s">
        <v>1</v>
      </c>
      <c r="L244" s="45"/>
      <c r="M244" s="235" t="s">
        <v>1</v>
      </c>
      <c r="N244" s="236" t="s">
        <v>38</v>
      </c>
      <c r="O244" s="92"/>
      <c r="P244" s="237">
        <f>O244*H244</f>
        <v>0</v>
      </c>
      <c r="Q244" s="237">
        <v>0</v>
      </c>
      <c r="R244" s="237">
        <f>Q244*H244</f>
        <v>0</v>
      </c>
      <c r="S244" s="237">
        <v>0</v>
      </c>
      <c r="T244" s="238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9" t="s">
        <v>269</v>
      </c>
      <c r="AT244" s="239" t="s">
        <v>167</v>
      </c>
      <c r="AU244" s="239" t="s">
        <v>81</v>
      </c>
      <c r="AY244" s="18" t="s">
        <v>165</v>
      </c>
      <c r="BE244" s="240">
        <f>IF(N244="základní",J244,0)</f>
        <v>0</v>
      </c>
      <c r="BF244" s="240">
        <f>IF(N244="snížená",J244,0)</f>
        <v>0</v>
      </c>
      <c r="BG244" s="240">
        <f>IF(N244="zákl. přenesená",J244,0)</f>
        <v>0</v>
      </c>
      <c r="BH244" s="240">
        <f>IF(N244="sníž. přenesená",J244,0)</f>
        <v>0</v>
      </c>
      <c r="BI244" s="240">
        <f>IF(N244="nulová",J244,0)</f>
        <v>0</v>
      </c>
      <c r="BJ244" s="18" t="s">
        <v>81</v>
      </c>
      <c r="BK244" s="240">
        <f>ROUND(I244*H244,2)</f>
        <v>0</v>
      </c>
      <c r="BL244" s="18" t="s">
        <v>269</v>
      </c>
      <c r="BM244" s="239" t="s">
        <v>917</v>
      </c>
    </row>
    <row r="245" s="2" customFormat="1">
      <c r="A245" s="39"/>
      <c r="B245" s="40"/>
      <c r="C245" s="41"/>
      <c r="D245" s="243" t="s">
        <v>1086</v>
      </c>
      <c r="E245" s="41"/>
      <c r="F245" s="303" t="s">
        <v>1553</v>
      </c>
      <c r="G245" s="41"/>
      <c r="H245" s="41"/>
      <c r="I245" s="304"/>
      <c r="J245" s="41"/>
      <c r="K245" s="41"/>
      <c r="L245" s="45"/>
      <c r="M245" s="305"/>
      <c r="N245" s="306"/>
      <c r="O245" s="92"/>
      <c r="P245" s="92"/>
      <c r="Q245" s="92"/>
      <c r="R245" s="92"/>
      <c r="S245" s="92"/>
      <c r="T245" s="93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1086</v>
      </c>
      <c r="AU245" s="18" t="s">
        <v>81</v>
      </c>
    </row>
    <row r="246" s="2" customFormat="1" ht="16.5" customHeight="1">
      <c r="A246" s="39"/>
      <c r="B246" s="40"/>
      <c r="C246" s="228" t="s">
        <v>569</v>
      </c>
      <c r="D246" s="228" t="s">
        <v>167</v>
      </c>
      <c r="E246" s="229" t="s">
        <v>1607</v>
      </c>
      <c r="F246" s="230" t="s">
        <v>1608</v>
      </c>
      <c r="G246" s="231" t="s">
        <v>1145</v>
      </c>
      <c r="H246" s="232">
        <v>7</v>
      </c>
      <c r="I246" s="233"/>
      <c r="J246" s="234">
        <f>ROUND(I246*H246,2)</f>
        <v>0</v>
      </c>
      <c r="K246" s="230" t="s">
        <v>1</v>
      </c>
      <c r="L246" s="45"/>
      <c r="M246" s="235" t="s">
        <v>1</v>
      </c>
      <c r="N246" s="236" t="s">
        <v>38</v>
      </c>
      <c r="O246" s="92"/>
      <c r="P246" s="237">
        <f>O246*H246</f>
        <v>0</v>
      </c>
      <c r="Q246" s="237">
        <v>0</v>
      </c>
      <c r="R246" s="237">
        <f>Q246*H246</f>
        <v>0</v>
      </c>
      <c r="S246" s="237">
        <v>0</v>
      </c>
      <c r="T246" s="238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9" t="s">
        <v>269</v>
      </c>
      <c r="AT246" s="239" t="s">
        <v>167</v>
      </c>
      <c r="AU246" s="239" t="s">
        <v>81</v>
      </c>
      <c r="AY246" s="18" t="s">
        <v>165</v>
      </c>
      <c r="BE246" s="240">
        <f>IF(N246="základní",J246,0)</f>
        <v>0</v>
      </c>
      <c r="BF246" s="240">
        <f>IF(N246="snížená",J246,0)</f>
        <v>0</v>
      </c>
      <c r="BG246" s="240">
        <f>IF(N246="zákl. přenesená",J246,0)</f>
        <v>0</v>
      </c>
      <c r="BH246" s="240">
        <f>IF(N246="sníž. přenesená",J246,0)</f>
        <v>0</v>
      </c>
      <c r="BI246" s="240">
        <f>IF(N246="nulová",J246,0)</f>
        <v>0</v>
      </c>
      <c r="BJ246" s="18" t="s">
        <v>81</v>
      </c>
      <c r="BK246" s="240">
        <f>ROUND(I246*H246,2)</f>
        <v>0</v>
      </c>
      <c r="BL246" s="18" t="s">
        <v>269</v>
      </c>
      <c r="BM246" s="239" t="s">
        <v>702</v>
      </c>
    </row>
    <row r="247" s="2" customFormat="1">
      <c r="A247" s="39"/>
      <c r="B247" s="40"/>
      <c r="C247" s="41"/>
      <c r="D247" s="243" t="s">
        <v>1086</v>
      </c>
      <c r="E247" s="41"/>
      <c r="F247" s="303" t="s">
        <v>1562</v>
      </c>
      <c r="G247" s="41"/>
      <c r="H247" s="41"/>
      <c r="I247" s="304"/>
      <c r="J247" s="41"/>
      <c r="K247" s="41"/>
      <c r="L247" s="45"/>
      <c r="M247" s="305"/>
      <c r="N247" s="306"/>
      <c r="O247" s="92"/>
      <c r="P247" s="92"/>
      <c r="Q247" s="92"/>
      <c r="R247" s="92"/>
      <c r="S247" s="92"/>
      <c r="T247" s="93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1086</v>
      </c>
      <c r="AU247" s="18" t="s">
        <v>81</v>
      </c>
    </row>
    <row r="248" s="2" customFormat="1" ht="16.5" customHeight="1">
      <c r="A248" s="39"/>
      <c r="B248" s="40"/>
      <c r="C248" s="228" t="s">
        <v>577</v>
      </c>
      <c r="D248" s="228" t="s">
        <v>167</v>
      </c>
      <c r="E248" s="229" t="s">
        <v>1609</v>
      </c>
      <c r="F248" s="230" t="s">
        <v>1610</v>
      </c>
      <c r="G248" s="231" t="s">
        <v>1145</v>
      </c>
      <c r="H248" s="232">
        <v>6</v>
      </c>
      <c r="I248" s="233"/>
      <c r="J248" s="234">
        <f>ROUND(I248*H248,2)</f>
        <v>0</v>
      </c>
      <c r="K248" s="230" t="s">
        <v>1</v>
      </c>
      <c r="L248" s="45"/>
      <c r="M248" s="235" t="s">
        <v>1</v>
      </c>
      <c r="N248" s="236" t="s">
        <v>38</v>
      </c>
      <c r="O248" s="92"/>
      <c r="P248" s="237">
        <f>O248*H248</f>
        <v>0</v>
      </c>
      <c r="Q248" s="237">
        <v>0</v>
      </c>
      <c r="R248" s="237">
        <f>Q248*H248</f>
        <v>0</v>
      </c>
      <c r="S248" s="237">
        <v>0</v>
      </c>
      <c r="T248" s="238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9" t="s">
        <v>269</v>
      </c>
      <c r="AT248" s="239" t="s">
        <v>167</v>
      </c>
      <c r="AU248" s="239" t="s">
        <v>81</v>
      </c>
      <c r="AY248" s="18" t="s">
        <v>165</v>
      </c>
      <c r="BE248" s="240">
        <f>IF(N248="základní",J248,0)</f>
        <v>0</v>
      </c>
      <c r="BF248" s="240">
        <f>IF(N248="snížená",J248,0)</f>
        <v>0</v>
      </c>
      <c r="BG248" s="240">
        <f>IF(N248="zákl. přenesená",J248,0)</f>
        <v>0</v>
      </c>
      <c r="BH248" s="240">
        <f>IF(N248="sníž. přenesená",J248,0)</f>
        <v>0</v>
      </c>
      <c r="BI248" s="240">
        <f>IF(N248="nulová",J248,0)</f>
        <v>0</v>
      </c>
      <c r="BJ248" s="18" t="s">
        <v>81</v>
      </c>
      <c r="BK248" s="240">
        <f>ROUND(I248*H248,2)</f>
        <v>0</v>
      </c>
      <c r="BL248" s="18" t="s">
        <v>269</v>
      </c>
      <c r="BM248" s="239" t="s">
        <v>964</v>
      </c>
    </row>
    <row r="249" s="2" customFormat="1">
      <c r="A249" s="39"/>
      <c r="B249" s="40"/>
      <c r="C249" s="41"/>
      <c r="D249" s="243" t="s">
        <v>1086</v>
      </c>
      <c r="E249" s="41"/>
      <c r="F249" s="303" t="s">
        <v>1553</v>
      </c>
      <c r="G249" s="41"/>
      <c r="H249" s="41"/>
      <c r="I249" s="304"/>
      <c r="J249" s="41"/>
      <c r="K249" s="41"/>
      <c r="L249" s="45"/>
      <c r="M249" s="305"/>
      <c r="N249" s="306"/>
      <c r="O249" s="92"/>
      <c r="P249" s="92"/>
      <c r="Q249" s="92"/>
      <c r="R249" s="92"/>
      <c r="S249" s="92"/>
      <c r="T249" s="93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1086</v>
      </c>
      <c r="AU249" s="18" t="s">
        <v>81</v>
      </c>
    </row>
    <row r="250" s="2" customFormat="1" ht="16.5" customHeight="1">
      <c r="A250" s="39"/>
      <c r="B250" s="40"/>
      <c r="C250" s="228" t="s">
        <v>583</v>
      </c>
      <c r="D250" s="228" t="s">
        <v>167</v>
      </c>
      <c r="E250" s="229" t="s">
        <v>1611</v>
      </c>
      <c r="F250" s="230" t="s">
        <v>1612</v>
      </c>
      <c r="G250" s="231" t="s">
        <v>1145</v>
      </c>
      <c r="H250" s="232">
        <v>6</v>
      </c>
      <c r="I250" s="233"/>
      <c r="J250" s="234">
        <f>ROUND(I250*H250,2)</f>
        <v>0</v>
      </c>
      <c r="K250" s="230" t="s">
        <v>1</v>
      </c>
      <c r="L250" s="45"/>
      <c r="M250" s="235" t="s">
        <v>1</v>
      </c>
      <c r="N250" s="236" t="s">
        <v>38</v>
      </c>
      <c r="O250" s="92"/>
      <c r="P250" s="237">
        <f>O250*H250</f>
        <v>0</v>
      </c>
      <c r="Q250" s="237">
        <v>0</v>
      </c>
      <c r="R250" s="237">
        <f>Q250*H250</f>
        <v>0</v>
      </c>
      <c r="S250" s="237">
        <v>0</v>
      </c>
      <c r="T250" s="238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9" t="s">
        <v>269</v>
      </c>
      <c r="AT250" s="239" t="s">
        <v>167</v>
      </c>
      <c r="AU250" s="239" t="s">
        <v>81</v>
      </c>
      <c r="AY250" s="18" t="s">
        <v>165</v>
      </c>
      <c r="BE250" s="240">
        <f>IF(N250="základní",J250,0)</f>
        <v>0</v>
      </c>
      <c r="BF250" s="240">
        <f>IF(N250="snížená",J250,0)</f>
        <v>0</v>
      </c>
      <c r="BG250" s="240">
        <f>IF(N250="zákl. přenesená",J250,0)</f>
        <v>0</v>
      </c>
      <c r="BH250" s="240">
        <f>IF(N250="sníž. přenesená",J250,0)</f>
        <v>0</v>
      </c>
      <c r="BI250" s="240">
        <f>IF(N250="nulová",J250,0)</f>
        <v>0</v>
      </c>
      <c r="BJ250" s="18" t="s">
        <v>81</v>
      </c>
      <c r="BK250" s="240">
        <f>ROUND(I250*H250,2)</f>
        <v>0</v>
      </c>
      <c r="BL250" s="18" t="s">
        <v>269</v>
      </c>
      <c r="BM250" s="239" t="s">
        <v>978</v>
      </c>
    </row>
    <row r="251" s="2" customFormat="1">
      <c r="A251" s="39"/>
      <c r="B251" s="40"/>
      <c r="C251" s="41"/>
      <c r="D251" s="243" t="s">
        <v>1086</v>
      </c>
      <c r="E251" s="41"/>
      <c r="F251" s="303" t="s">
        <v>1562</v>
      </c>
      <c r="G251" s="41"/>
      <c r="H251" s="41"/>
      <c r="I251" s="304"/>
      <c r="J251" s="41"/>
      <c r="K251" s="41"/>
      <c r="L251" s="45"/>
      <c r="M251" s="305"/>
      <c r="N251" s="306"/>
      <c r="O251" s="92"/>
      <c r="P251" s="92"/>
      <c r="Q251" s="92"/>
      <c r="R251" s="92"/>
      <c r="S251" s="92"/>
      <c r="T251" s="93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1086</v>
      </c>
      <c r="AU251" s="18" t="s">
        <v>81</v>
      </c>
    </row>
    <row r="252" s="2" customFormat="1" ht="16.5" customHeight="1">
      <c r="A252" s="39"/>
      <c r="B252" s="40"/>
      <c r="C252" s="228" t="s">
        <v>590</v>
      </c>
      <c r="D252" s="228" t="s">
        <v>167</v>
      </c>
      <c r="E252" s="229" t="s">
        <v>1613</v>
      </c>
      <c r="F252" s="230" t="s">
        <v>1614</v>
      </c>
      <c r="G252" s="231" t="s">
        <v>1145</v>
      </c>
      <c r="H252" s="232">
        <v>6</v>
      </c>
      <c r="I252" s="233"/>
      <c r="J252" s="234">
        <f>ROUND(I252*H252,2)</f>
        <v>0</v>
      </c>
      <c r="K252" s="230" t="s">
        <v>1</v>
      </c>
      <c r="L252" s="45"/>
      <c r="M252" s="235" t="s">
        <v>1</v>
      </c>
      <c r="N252" s="236" t="s">
        <v>38</v>
      </c>
      <c r="O252" s="92"/>
      <c r="P252" s="237">
        <f>O252*H252</f>
        <v>0</v>
      </c>
      <c r="Q252" s="237">
        <v>0</v>
      </c>
      <c r="R252" s="237">
        <f>Q252*H252</f>
        <v>0</v>
      </c>
      <c r="S252" s="237">
        <v>0</v>
      </c>
      <c r="T252" s="238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9" t="s">
        <v>269</v>
      </c>
      <c r="AT252" s="239" t="s">
        <v>167</v>
      </c>
      <c r="AU252" s="239" t="s">
        <v>81</v>
      </c>
      <c r="AY252" s="18" t="s">
        <v>165</v>
      </c>
      <c r="BE252" s="240">
        <f>IF(N252="základní",J252,0)</f>
        <v>0</v>
      </c>
      <c r="BF252" s="240">
        <f>IF(N252="snížená",J252,0)</f>
        <v>0</v>
      </c>
      <c r="BG252" s="240">
        <f>IF(N252="zákl. přenesená",J252,0)</f>
        <v>0</v>
      </c>
      <c r="BH252" s="240">
        <f>IF(N252="sníž. přenesená",J252,0)</f>
        <v>0</v>
      </c>
      <c r="BI252" s="240">
        <f>IF(N252="nulová",J252,0)</f>
        <v>0</v>
      </c>
      <c r="BJ252" s="18" t="s">
        <v>81</v>
      </c>
      <c r="BK252" s="240">
        <f>ROUND(I252*H252,2)</f>
        <v>0</v>
      </c>
      <c r="BL252" s="18" t="s">
        <v>269</v>
      </c>
      <c r="BM252" s="239" t="s">
        <v>997</v>
      </c>
    </row>
    <row r="253" s="2" customFormat="1">
      <c r="A253" s="39"/>
      <c r="B253" s="40"/>
      <c r="C253" s="41"/>
      <c r="D253" s="243" t="s">
        <v>1086</v>
      </c>
      <c r="E253" s="41"/>
      <c r="F253" s="303" t="s">
        <v>1553</v>
      </c>
      <c r="G253" s="41"/>
      <c r="H253" s="41"/>
      <c r="I253" s="304"/>
      <c r="J253" s="41"/>
      <c r="K253" s="41"/>
      <c r="L253" s="45"/>
      <c r="M253" s="305"/>
      <c r="N253" s="306"/>
      <c r="O253" s="92"/>
      <c r="P253" s="92"/>
      <c r="Q253" s="92"/>
      <c r="R253" s="92"/>
      <c r="S253" s="92"/>
      <c r="T253" s="93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1086</v>
      </c>
      <c r="AU253" s="18" t="s">
        <v>81</v>
      </c>
    </row>
    <row r="254" s="2" customFormat="1" ht="16.5" customHeight="1">
      <c r="A254" s="39"/>
      <c r="B254" s="40"/>
      <c r="C254" s="228" t="s">
        <v>596</v>
      </c>
      <c r="D254" s="228" t="s">
        <v>167</v>
      </c>
      <c r="E254" s="229" t="s">
        <v>1615</v>
      </c>
      <c r="F254" s="230" t="s">
        <v>1616</v>
      </c>
      <c r="G254" s="231" t="s">
        <v>1145</v>
      </c>
      <c r="H254" s="232">
        <v>6</v>
      </c>
      <c r="I254" s="233"/>
      <c r="J254" s="234">
        <f>ROUND(I254*H254,2)</f>
        <v>0</v>
      </c>
      <c r="K254" s="230" t="s">
        <v>1</v>
      </c>
      <c r="L254" s="45"/>
      <c r="M254" s="235" t="s">
        <v>1</v>
      </c>
      <c r="N254" s="236" t="s">
        <v>38</v>
      </c>
      <c r="O254" s="92"/>
      <c r="P254" s="237">
        <f>O254*H254</f>
        <v>0</v>
      </c>
      <c r="Q254" s="237">
        <v>0</v>
      </c>
      <c r="R254" s="237">
        <f>Q254*H254</f>
        <v>0</v>
      </c>
      <c r="S254" s="237">
        <v>0</v>
      </c>
      <c r="T254" s="238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9" t="s">
        <v>269</v>
      </c>
      <c r="AT254" s="239" t="s">
        <v>167</v>
      </c>
      <c r="AU254" s="239" t="s">
        <v>81</v>
      </c>
      <c r="AY254" s="18" t="s">
        <v>165</v>
      </c>
      <c r="BE254" s="240">
        <f>IF(N254="základní",J254,0)</f>
        <v>0</v>
      </c>
      <c r="BF254" s="240">
        <f>IF(N254="snížená",J254,0)</f>
        <v>0</v>
      </c>
      <c r="BG254" s="240">
        <f>IF(N254="zákl. přenesená",J254,0)</f>
        <v>0</v>
      </c>
      <c r="BH254" s="240">
        <f>IF(N254="sníž. přenesená",J254,0)</f>
        <v>0</v>
      </c>
      <c r="BI254" s="240">
        <f>IF(N254="nulová",J254,0)</f>
        <v>0</v>
      </c>
      <c r="BJ254" s="18" t="s">
        <v>81</v>
      </c>
      <c r="BK254" s="240">
        <f>ROUND(I254*H254,2)</f>
        <v>0</v>
      </c>
      <c r="BL254" s="18" t="s">
        <v>269</v>
      </c>
      <c r="BM254" s="239" t="s">
        <v>1007</v>
      </c>
    </row>
    <row r="255" s="2" customFormat="1">
      <c r="A255" s="39"/>
      <c r="B255" s="40"/>
      <c r="C255" s="41"/>
      <c r="D255" s="243" t="s">
        <v>1086</v>
      </c>
      <c r="E255" s="41"/>
      <c r="F255" s="303" t="s">
        <v>1562</v>
      </c>
      <c r="G255" s="41"/>
      <c r="H255" s="41"/>
      <c r="I255" s="304"/>
      <c r="J255" s="41"/>
      <c r="K255" s="41"/>
      <c r="L255" s="45"/>
      <c r="M255" s="305"/>
      <c r="N255" s="306"/>
      <c r="O255" s="92"/>
      <c r="P255" s="92"/>
      <c r="Q255" s="92"/>
      <c r="R255" s="92"/>
      <c r="S255" s="92"/>
      <c r="T255" s="93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1086</v>
      </c>
      <c r="AU255" s="18" t="s">
        <v>81</v>
      </c>
    </row>
    <row r="256" s="2" customFormat="1" ht="16.5" customHeight="1">
      <c r="A256" s="39"/>
      <c r="B256" s="40"/>
      <c r="C256" s="228" t="s">
        <v>604</v>
      </c>
      <c r="D256" s="228" t="s">
        <v>167</v>
      </c>
      <c r="E256" s="229" t="s">
        <v>1617</v>
      </c>
      <c r="F256" s="230" t="s">
        <v>1618</v>
      </c>
      <c r="G256" s="231" t="s">
        <v>1145</v>
      </c>
      <c r="H256" s="232">
        <v>2</v>
      </c>
      <c r="I256" s="233"/>
      <c r="J256" s="234">
        <f>ROUND(I256*H256,2)</f>
        <v>0</v>
      </c>
      <c r="K256" s="230" t="s">
        <v>1</v>
      </c>
      <c r="L256" s="45"/>
      <c r="M256" s="235" t="s">
        <v>1</v>
      </c>
      <c r="N256" s="236" t="s">
        <v>38</v>
      </c>
      <c r="O256" s="92"/>
      <c r="P256" s="237">
        <f>O256*H256</f>
        <v>0</v>
      </c>
      <c r="Q256" s="237">
        <v>0</v>
      </c>
      <c r="R256" s="237">
        <f>Q256*H256</f>
        <v>0</v>
      </c>
      <c r="S256" s="237">
        <v>0</v>
      </c>
      <c r="T256" s="238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9" t="s">
        <v>269</v>
      </c>
      <c r="AT256" s="239" t="s">
        <v>167</v>
      </c>
      <c r="AU256" s="239" t="s">
        <v>81</v>
      </c>
      <c r="AY256" s="18" t="s">
        <v>165</v>
      </c>
      <c r="BE256" s="240">
        <f>IF(N256="základní",J256,0)</f>
        <v>0</v>
      </c>
      <c r="BF256" s="240">
        <f>IF(N256="snížená",J256,0)</f>
        <v>0</v>
      </c>
      <c r="BG256" s="240">
        <f>IF(N256="zákl. přenesená",J256,0)</f>
        <v>0</v>
      </c>
      <c r="BH256" s="240">
        <f>IF(N256="sníž. přenesená",J256,0)</f>
        <v>0</v>
      </c>
      <c r="BI256" s="240">
        <f>IF(N256="nulová",J256,0)</f>
        <v>0</v>
      </c>
      <c r="BJ256" s="18" t="s">
        <v>81</v>
      </c>
      <c r="BK256" s="240">
        <f>ROUND(I256*H256,2)</f>
        <v>0</v>
      </c>
      <c r="BL256" s="18" t="s">
        <v>269</v>
      </c>
      <c r="BM256" s="239" t="s">
        <v>1019</v>
      </c>
    </row>
    <row r="257" s="2" customFormat="1">
      <c r="A257" s="39"/>
      <c r="B257" s="40"/>
      <c r="C257" s="41"/>
      <c r="D257" s="243" t="s">
        <v>1086</v>
      </c>
      <c r="E257" s="41"/>
      <c r="F257" s="303" t="s">
        <v>1553</v>
      </c>
      <c r="G257" s="41"/>
      <c r="H257" s="41"/>
      <c r="I257" s="304"/>
      <c r="J257" s="41"/>
      <c r="K257" s="41"/>
      <c r="L257" s="45"/>
      <c r="M257" s="305"/>
      <c r="N257" s="306"/>
      <c r="O257" s="92"/>
      <c r="P257" s="92"/>
      <c r="Q257" s="92"/>
      <c r="R257" s="92"/>
      <c r="S257" s="92"/>
      <c r="T257" s="93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1086</v>
      </c>
      <c r="AU257" s="18" t="s">
        <v>81</v>
      </c>
    </row>
    <row r="258" s="2" customFormat="1" ht="16.5" customHeight="1">
      <c r="A258" s="39"/>
      <c r="B258" s="40"/>
      <c r="C258" s="228" t="s">
        <v>612</v>
      </c>
      <c r="D258" s="228" t="s">
        <v>167</v>
      </c>
      <c r="E258" s="229" t="s">
        <v>1619</v>
      </c>
      <c r="F258" s="230" t="s">
        <v>1620</v>
      </c>
      <c r="G258" s="231" t="s">
        <v>1145</v>
      </c>
      <c r="H258" s="232">
        <v>2</v>
      </c>
      <c r="I258" s="233"/>
      <c r="J258" s="234">
        <f>ROUND(I258*H258,2)</f>
        <v>0</v>
      </c>
      <c r="K258" s="230" t="s">
        <v>1</v>
      </c>
      <c r="L258" s="45"/>
      <c r="M258" s="235" t="s">
        <v>1</v>
      </c>
      <c r="N258" s="236" t="s">
        <v>38</v>
      </c>
      <c r="O258" s="92"/>
      <c r="P258" s="237">
        <f>O258*H258</f>
        <v>0</v>
      </c>
      <c r="Q258" s="237">
        <v>0</v>
      </c>
      <c r="R258" s="237">
        <f>Q258*H258</f>
        <v>0</v>
      </c>
      <c r="S258" s="237">
        <v>0</v>
      </c>
      <c r="T258" s="238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9" t="s">
        <v>269</v>
      </c>
      <c r="AT258" s="239" t="s">
        <v>167</v>
      </c>
      <c r="AU258" s="239" t="s">
        <v>81</v>
      </c>
      <c r="AY258" s="18" t="s">
        <v>165</v>
      </c>
      <c r="BE258" s="240">
        <f>IF(N258="základní",J258,0)</f>
        <v>0</v>
      </c>
      <c r="BF258" s="240">
        <f>IF(N258="snížená",J258,0)</f>
        <v>0</v>
      </c>
      <c r="BG258" s="240">
        <f>IF(N258="zákl. přenesená",J258,0)</f>
        <v>0</v>
      </c>
      <c r="BH258" s="240">
        <f>IF(N258="sníž. přenesená",J258,0)</f>
        <v>0</v>
      </c>
      <c r="BI258" s="240">
        <f>IF(N258="nulová",J258,0)</f>
        <v>0</v>
      </c>
      <c r="BJ258" s="18" t="s">
        <v>81</v>
      </c>
      <c r="BK258" s="240">
        <f>ROUND(I258*H258,2)</f>
        <v>0</v>
      </c>
      <c r="BL258" s="18" t="s">
        <v>269</v>
      </c>
      <c r="BM258" s="239" t="s">
        <v>1052</v>
      </c>
    </row>
    <row r="259" s="2" customFormat="1">
      <c r="A259" s="39"/>
      <c r="B259" s="40"/>
      <c r="C259" s="41"/>
      <c r="D259" s="243" t="s">
        <v>1086</v>
      </c>
      <c r="E259" s="41"/>
      <c r="F259" s="303" t="s">
        <v>1562</v>
      </c>
      <c r="G259" s="41"/>
      <c r="H259" s="41"/>
      <c r="I259" s="304"/>
      <c r="J259" s="41"/>
      <c r="K259" s="41"/>
      <c r="L259" s="45"/>
      <c r="M259" s="305"/>
      <c r="N259" s="306"/>
      <c r="O259" s="92"/>
      <c r="P259" s="92"/>
      <c r="Q259" s="92"/>
      <c r="R259" s="92"/>
      <c r="S259" s="92"/>
      <c r="T259" s="93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1086</v>
      </c>
      <c r="AU259" s="18" t="s">
        <v>81</v>
      </c>
    </row>
    <row r="260" s="2" customFormat="1" ht="16.5" customHeight="1">
      <c r="A260" s="39"/>
      <c r="B260" s="40"/>
      <c r="C260" s="228" t="s">
        <v>618</v>
      </c>
      <c r="D260" s="228" t="s">
        <v>167</v>
      </c>
      <c r="E260" s="229" t="s">
        <v>1621</v>
      </c>
      <c r="F260" s="230" t="s">
        <v>1622</v>
      </c>
      <c r="G260" s="231" t="s">
        <v>1145</v>
      </c>
      <c r="H260" s="232">
        <v>1</v>
      </c>
      <c r="I260" s="233"/>
      <c r="J260" s="234">
        <f>ROUND(I260*H260,2)</f>
        <v>0</v>
      </c>
      <c r="K260" s="230" t="s">
        <v>1</v>
      </c>
      <c r="L260" s="45"/>
      <c r="M260" s="235" t="s">
        <v>1</v>
      </c>
      <c r="N260" s="236" t="s">
        <v>38</v>
      </c>
      <c r="O260" s="92"/>
      <c r="P260" s="237">
        <f>O260*H260</f>
        <v>0</v>
      </c>
      <c r="Q260" s="237">
        <v>0</v>
      </c>
      <c r="R260" s="237">
        <f>Q260*H260</f>
        <v>0</v>
      </c>
      <c r="S260" s="237">
        <v>0</v>
      </c>
      <c r="T260" s="238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9" t="s">
        <v>269</v>
      </c>
      <c r="AT260" s="239" t="s">
        <v>167</v>
      </c>
      <c r="AU260" s="239" t="s">
        <v>81</v>
      </c>
      <c r="AY260" s="18" t="s">
        <v>165</v>
      </c>
      <c r="BE260" s="240">
        <f>IF(N260="základní",J260,0)</f>
        <v>0</v>
      </c>
      <c r="BF260" s="240">
        <f>IF(N260="snížená",J260,0)</f>
        <v>0</v>
      </c>
      <c r="BG260" s="240">
        <f>IF(N260="zákl. přenesená",J260,0)</f>
        <v>0</v>
      </c>
      <c r="BH260" s="240">
        <f>IF(N260="sníž. přenesená",J260,0)</f>
        <v>0</v>
      </c>
      <c r="BI260" s="240">
        <f>IF(N260="nulová",J260,0)</f>
        <v>0</v>
      </c>
      <c r="BJ260" s="18" t="s">
        <v>81</v>
      </c>
      <c r="BK260" s="240">
        <f>ROUND(I260*H260,2)</f>
        <v>0</v>
      </c>
      <c r="BL260" s="18" t="s">
        <v>269</v>
      </c>
      <c r="BM260" s="239" t="s">
        <v>1340</v>
      </c>
    </row>
    <row r="261" s="2" customFormat="1" ht="16.5" customHeight="1">
      <c r="A261" s="39"/>
      <c r="B261" s="40"/>
      <c r="C261" s="228" t="s">
        <v>623</v>
      </c>
      <c r="D261" s="228" t="s">
        <v>167</v>
      </c>
      <c r="E261" s="229" t="s">
        <v>1623</v>
      </c>
      <c r="F261" s="230" t="s">
        <v>1624</v>
      </c>
      <c r="G261" s="231" t="s">
        <v>1145</v>
      </c>
      <c r="H261" s="232">
        <v>1</v>
      </c>
      <c r="I261" s="233"/>
      <c r="J261" s="234">
        <f>ROUND(I261*H261,2)</f>
        <v>0</v>
      </c>
      <c r="K261" s="230" t="s">
        <v>1</v>
      </c>
      <c r="L261" s="45"/>
      <c r="M261" s="235" t="s">
        <v>1</v>
      </c>
      <c r="N261" s="236" t="s">
        <v>38</v>
      </c>
      <c r="O261" s="92"/>
      <c r="P261" s="237">
        <f>O261*H261</f>
        <v>0</v>
      </c>
      <c r="Q261" s="237">
        <v>0</v>
      </c>
      <c r="R261" s="237">
        <f>Q261*H261</f>
        <v>0</v>
      </c>
      <c r="S261" s="237">
        <v>0</v>
      </c>
      <c r="T261" s="238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9" t="s">
        <v>269</v>
      </c>
      <c r="AT261" s="239" t="s">
        <v>167</v>
      </c>
      <c r="AU261" s="239" t="s">
        <v>81</v>
      </c>
      <c r="AY261" s="18" t="s">
        <v>165</v>
      </c>
      <c r="BE261" s="240">
        <f>IF(N261="základní",J261,0)</f>
        <v>0</v>
      </c>
      <c r="BF261" s="240">
        <f>IF(N261="snížená",J261,0)</f>
        <v>0</v>
      </c>
      <c r="BG261" s="240">
        <f>IF(N261="zákl. přenesená",J261,0)</f>
        <v>0</v>
      </c>
      <c r="BH261" s="240">
        <f>IF(N261="sníž. přenesená",J261,0)</f>
        <v>0</v>
      </c>
      <c r="BI261" s="240">
        <f>IF(N261="nulová",J261,0)</f>
        <v>0</v>
      </c>
      <c r="BJ261" s="18" t="s">
        <v>81</v>
      </c>
      <c r="BK261" s="240">
        <f>ROUND(I261*H261,2)</f>
        <v>0</v>
      </c>
      <c r="BL261" s="18" t="s">
        <v>269</v>
      </c>
      <c r="BM261" s="239" t="s">
        <v>1343</v>
      </c>
    </row>
    <row r="262" s="2" customFormat="1" ht="16.5" customHeight="1">
      <c r="A262" s="39"/>
      <c r="B262" s="40"/>
      <c r="C262" s="228" t="s">
        <v>630</v>
      </c>
      <c r="D262" s="228" t="s">
        <v>167</v>
      </c>
      <c r="E262" s="229" t="s">
        <v>1625</v>
      </c>
      <c r="F262" s="230" t="s">
        <v>1626</v>
      </c>
      <c r="G262" s="231" t="s">
        <v>1145</v>
      </c>
      <c r="H262" s="232">
        <v>1</v>
      </c>
      <c r="I262" s="233"/>
      <c r="J262" s="234">
        <f>ROUND(I262*H262,2)</f>
        <v>0</v>
      </c>
      <c r="K262" s="230" t="s">
        <v>1</v>
      </c>
      <c r="L262" s="45"/>
      <c r="M262" s="235" t="s">
        <v>1</v>
      </c>
      <c r="N262" s="236" t="s">
        <v>38</v>
      </c>
      <c r="O262" s="92"/>
      <c r="P262" s="237">
        <f>O262*H262</f>
        <v>0</v>
      </c>
      <c r="Q262" s="237">
        <v>0</v>
      </c>
      <c r="R262" s="237">
        <f>Q262*H262</f>
        <v>0</v>
      </c>
      <c r="S262" s="237">
        <v>0</v>
      </c>
      <c r="T262" s="238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9" t="s">
        <v>269</v>
      </c>
      <c r="AT262" s="239" t="s">
        <v>167</v>
      </c>
      <c r="AU262" s="239" t="s">
        <v>81</v>
      </c>
      <c r="AY262" s="18" t="s">
        <v>165</v>
      </c>
      <c r="BE262" s="240">
        <f>IF(N262="základní",J262,0)</f>
        <v>0</v>
      </c>
      <c r="BF262" s="240">
        <f>IF(N262="snížená",J262,0)</f>
        <v>0</v>
      </c>
      <c r="BG262" s="240">
        <f>IF(N262="zákl. přenesená",J262,0)</f>
        <v>0</v>
      </c>
      <c r="BH262" s="240">
        <f>IF(N262="sníž. přenesená",J262,0)</f>
        <v>0</v>
      </c>
      <c r="BI262" s="240">
        <f>IF(N262="nulová",J262,0)</f>
        <v>0</v>
      </c>
      <c r="BJ262" s="18" t="s">
        <v>81</v>
      </c>
      <c r="BK262" s="240">
        <f>ROUND(I262*H262,2)</f>
        <v>0</v>
      </c>
      <c r="BL262" s="18" t="s">
        <v>269</v>
      </c>
      <c r="BM262" s="239" t="s">
        <v>1346</v>
      </c>
    </row>
    <row r="263" s="2" customFormat="1" ht="16.5" customHeight="1">
      <c r="A263" s="39"/>
      <c r="B263" s="40"/>
      <c r="C263" s="228" t="s">
        <v>635</v>
      </c>
      <c r="D263" s="228" t="s">
        <v>167</v>
      </c>
      <c r="E263" s="229" t="s">
        <v>1627</v>
      </c>
      <c r="F263" s="230" t="s">
        <v>1628</v>
      </c>
      <c r="G263" s="231" t="s">
        <v>1145</v>
      </c>
      <c r="H263" s="232">
        <v>1</v>
      </c>
      <c r="I263" s="233"/>
      <c r="J263" s="234">
        <f>ROUND(I263*H263,2)</f>
        <v>0</v>
      </c>
      <c r="K263" s="230" t="s">
        <v>1</v>
      </c>
      <c r="L263" s="45"/>
      <c r="M263" s="235" t="s">
        <v>1</v>
      </c>
      <c r="N263" s="236" t="s">
        <v>38</v>
      </c>
      <c r="O263" s="92"/>
      <c r="P263" s="237">
        <f>O263*H263</f>
        <v>0</v>
      </c>
      <c r="Q263" s="237">
        <v>0</v>
      </c>
      <c r="R263" s="237">
        <f>Q263*H263</f>
        <v>0</v>
      </c>
      <c r="S263" s="237">
        <v>0</v>
      </c>
      <c r="T263" s="238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9" t="s">
        <v>269</v>
      </c>
      <c r="AT263" s="239" t="s">
        <v>167</v>
      </c>
      <c r="AU263" s="239" t="s">
        <v>81</v>
      </c>
      <c r="AY263" s="18" t="s">
        <v>165</v>
      </c>
      <c r="BE263" s="240">
        <f>IF(N263="základní",J263,0)</f>
        <v>0</v>
      </c>
      <c r="BF263" s="240">
        <f>IF(N263="snížená",J263,0)</f>
        <v>0</v>
      </c>
      <c r="BG263" s="240">
        <f>IF(N263="zákl. přenesená",J263,0)</f>
        <v>0</v>
      </c>
      <c r="BH263" s="240">
        <f>IF(N263="sníž. přenesená",J263,0)</f>
        <v>0</v>
      </c>
      <c r="BI263" s="240">
        <f>IF(N263="nulová",J263,0)</f>
        <v>0</v>
      </c>
      <c r="BJ263" s="18" t="s">
        <v>81</v>
      </c>
      <c r="BK263" s="240">
        <f>ROUND(I263*H263,2)</f>
        <v>0</v>
      </c>
      <c r="BL263" s="18" t="s">
        <v>269</v>
      </c>
      <c r="BM263" s="239" t="s">
        <v>1349</v>
      </c>
    </row>
    <row r="264" s="2" customFormat="1" ht="16.5" customHeight="1">
      <c r="A264" s="39"/>
      <c r="B264" s="40"/>
      <c r="C264" s="228" t="s">
        <v>640</v>
      </c>
      <c r="D264" s="228" t="s">
        <v>167</v>
      </c>
      <c r="E264" s="229" t="s">
        <v>1629</v>
      </c>
      <c r="F264" s="230" t="s">
        <v>1630</v>
      </c>
      <c r="G264" s="231" t="s">
        <v>1145</v>
      </c>
      <c r="H264" s="232">
        <v>5</v>
      </c>
      <c r="I264" s="233"/>
      <c r="J264" s="234">
        <f>ROUND(I264*H264,2)</f>
        <v>0</v>
      </c>
      <c r="K264" s="230" t="s">
        <v>1</v>
      </c>
      <c r="L264" s="45"/>
      <c r="M264" s="235" t="s">
        <v>1</v>
      </c>
      <c r="N264" s="236" t="s">
        <v>38</v>
      </c>
      <c r="O264" s="92"/>
      <c r="P264" s="237">
        <f>O264*H264</f>
        <v>0</v>
      </c>
      <c r="Q264" s="237">
        <v>0</v>
      </c>
      <c r="R264" s="237">
        <f>Q264*H264</f>
        <v>0</v>
      </c>
      <c r="S264" s="237">
        <v>0</v>
      </c>
      <c r="T264" s="238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9" t="s">
        <v>269</v>
      </c>
      <c r="AT264" s="239" t="s">
        <v>167</v>
      </c>
      <c r="AU264" s="239" t="s">
        <v>81</v>
      </c>
      <c r="AY264" s="18" t="s">
        <v>165</v>
      </c>
      <c r="BE264" s="240">
        <f>IF(N264="základní",J264,0)</f>
        <v>0</v>
      </c>
      <c r="BF264" s="240">
        <f>IF(N264="snížená",J264,0)</f>
        <v>0</v>
      </c>
      <c r="BG264" s="240">
        <f>IF(N264="zákl. přenesená",J264,0)</f>
        <v>0</v>
      </c>
      <c r="BH264" s="240">
        <f>IF(N264="sníž. přenesená",J264,0)</f>
        <v>0</v>
      </c>
      <c r="BI264" s="240">
        <f>IF(N264="nulová",J264,0)</f>
        <v>0</v>
      </c>
      <c r="BJ264" s="18" t="s">
        <v>81</v>
      </c>
      <c r="BK264" s="240">
        <f>ROUND(I264*H264,2)</f>
        <v>0</v>
      </c>
      <c r="BL264" s="18" t="s">
        <v>269</v>
      </c>
      <c r="BM264" s="239" t="s">
        <v>1352</v>
      </c>
    </row>
    <row r="265" s="2" customFormat="1" ht="16.5" customHeight="1">
      <c r="A265" s="39"/>
      <c r="B265" s="40"/>
      <c r="C265" s="228" t="s">
        <v>645</v>
      </c>
      <c r="D265" s="228" t="s">
        <v>167</v>
      </c>
      <c r="E265" s="229" t="s">
        <v>1631</v>
      </c>
      <c r="F265" s="230" t="s">
        <v>1632</v>
      </c>
      <c r="G265" s="231" t="s">
        <v>1145</v>
      </c>
      <c r="H265" s="232">
        <v>5</v>
      </c>
      <c r="I265" s="233"/>
      <c r="J265" s="234">
        <f>ROUND(I265*H265,2)</f>
        <v>0</v>
      </c>
      <c r="K265" s="230" t="s">
        <v>1</v>
      </c>
      <c r="L265" s="45"/>
      <c r="M265" s="235" t="s">
        <v>1</v>
      </c>
      <c r="N265" s="236" t="s">
        <v>38</v>
      </c>
      <c r="O265" s="92"/>
      <c r="P265" s="237">
        <f>O265*H265</f>
        <v>0</v>
      </c>
      <c r="Q265" s="237">
        <v>0</v>
      </c>
      <c r="R265" s="237">
        <f>Q265*H265</f>
        <v>0</v>
      </c>
      <c r="S265" s="237">
        <v>0</v>
      </c>
      <c r="T265" s="238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9" t="s">
        <v>269</v>
      </c>
      <c r="AT265" s="239" t="s">
        <v>167</v>
      </c>
      <c r="AU265" s="239" t="s">
        <v>81</v>
      </c>
      <c r="AY265" s="18" t="s">
        <v>165</v>
      </c>
      <c r="BE265" s="240">
        <f>IF(N265="základní",J265,0)</f>
        <v>0</v>
      </c>
      <c r="BF265" s="240">
        <f>IF(N265="snížená",J265,0)</f>
        <v>0</v>
      </c>
      <c r="BG265" s="240">
        <f>IF(N265="zákl. přenesená",J265,0)</f>
        <v>0</v>
      </c>
      <c r="BH265" s="240">
        <f>IF(N265="sníž. přenesená",J265,0)</f>
        <v>0</v>
      </c>
      <c r="BI265" s="240">
        <f>IF(N265="nulová",J265,0)</f>
        <v>0</v>
      </c>
      <c r="BJ265" s="18" t="s">
        <v>81</v>
      </c>
      <c r="BK265" s="240">
        <f>ROUND(I265*H265,2)</f>
        <v>0</v>
      </c>
      <c r="BL265" s="18" t="s">
        <v>269</v>
      </c>
      <c r="BM265" s="239" t="s">
        <v>1355</v>
      </c>
    </row>
    <row r="266" s="2" customFormat="1" ht="16.5" customHeight="1">
      <c r="A266" s="39"/>
      <c r="B266" s="40"/>
      <c r="C266" s="228" t="s">
        <v>650</v>
      </c>
      <c r="D266" s="228" t="s">
        <v>167</v>
      </c>
      <c r="E266" s="229" t="s">
        <v>1633</v>
      </c>
      <c r="F266" s="230" t="s">
        <v>1634</v>
      </c>
      <c r="G266" s="231" t="s">
        <v>1145</v>
      </c>
      <c r="H266" s="232">
        <v>1</v>
      </c>
      <c r="I266" s="233"/>
      <c r="J266" s="234">
        <f>ROUND(I266*H266,2)</f>
        <v>0</v>
      </c>
      <c r="K266" s="230" t="s">
        <v>1</v>
      </c>
      <c r="L266" s="45"/>
      <c r="M266" s="235" t="s">
        <v>1</v>
      </c>
      <c r="N266" s="236" t="s">
        <v>38</v>
      </c>
      <c r="O266" s="92"/>
      <c r="P266" s="237">
        <f>O266*H266</f>
        <v>0</v>
      </c>
      <c r="Q266" s="237">
        <v>0</v>
      </c>
      <c r="R266" s="237">
        <f>Q266*H266</f>
        <v>0</v>
      </c>
      <c r="S266" s="237">
        <v>0</v>
      </c>
      <c r="T266" s="238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9" t="s">
        <v>269</v>
      </c>
      <c r="AT266" s="239" t="s">
        <v>167</v>
      </c>
      <c r="AU266" s="239" t="s">
        <v>81</v>
      </c>
      <c r="AY266" s="18" t="s">
        <v>165</v>
      </c>
      <c r="BE266" s="240">
        <f>IF(N266="základní",J266,0)</f>
        <v>0</v>
      </c>
      <c r="BF266" s="240">
        <f>IF(N266="snížená",J266,0)</f>
        <v>0</v>
      </c>
      <c r="BG266" s="240">
        <f>IF(N266="zákl. přenesená",J266,0)</f>
        <v>0</v>
      </c>
      <c r="BH266" s="240">
        <f>IF(N266="sníž. přenesená",J266,0)</f>
        <v>0</v>
      </c>
      <c r="BI266" s="240">
        <f>IF(N266="nulová",J266,0)</f>
        <v>0</v>
      </c>
      <c r="BJ266" s="18" t="s">
        <v>81</v>
      </c>
      <c r="BK266" s="240">
        <f>ROUND(I266*H266,2)</f>
        <v>0</v>
      </c>
      <c r="BL266" s="18" t="s">
        <v>269</v>
      </c>
      <c r="BM266" s="239" t="s">
        <v>1635</v>
      </c>
    </row>
    <row r="267" s="2" customFormat="1" ht="16.5" customHeight="1">
      <c r="A267" s="39"/>
      <c r="B267" s="40"/>
      <c r="C267" s="228" t="s">
        <v>657</v>
      </c>
      <c r="D267" s="228" t="s">
        <v>167</v>
      </c>
      <c r="E267" s="229" t="s">
        <v>1636</v>
      </c>
      <c r="F267" s="230" t="s">
        <v>1637</v>
      </c>
      <c r="G267" s="231" t="s">
        <v>1145</v>
      </c>
      <c r="H267" s="232">
        <v>1</v>
      </c>
      <c r="I267" s="233"/>
      <c r="J267" s="234">
        <f>ROUND(I267*H267,2)</f>
        <v>0</v>
      </c>
      <c r="K267" s="230" t="s">
        <v>1</v>
      </c>
      <c r="L267" s="45"/>
      <c r="M267" s="235" t="s">
        <v>1</v>
      </c>
      <c r="N267" s="236" t="s">
        <v>38</v>
      </c>
      <c r="O267" s="92"/>
      <c r="P267" s="237">
        <f>O267*H267</f>
        <v>0</v>
      </c>
      <c r="Q267" s="237">
        <v>0</v>
      </c>
      <c r="R267" s="237">
        <f>Q267*H267</f>
        <v>0</v>
      </c>
      <c r="S267" s="237">
        <v>0</v>
      </c>
      <c r="T267" s="238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9" t="s">
        <v>269</v>
      </c>
      <c r="AT267" s="239" t="s">
        <v>167</v>
      </c>
      <c r="AU267" s="239" t="s">
        <v>81</v>
      </c>
      <c r="AY267" s="18" t="s">
        <v>165</v>
      </c>
      <c r="BE267" s="240">
        <f>IF(N267="základní",J267,0)</f>
        <v>0</v>
      </c>
      <c r="BF267" s="240">
        <f>IF(N267="snížená",J267,0)</f>
        <v>0</v>
      </c>
      <c r="BG267" s="240">
        <f>IF(N267="zákl. přenesená",J267,0)</f>
        <v>0</v>
      </c>
      <c r="BH267" s="240">
        <f>IF(N267="sníž. přenesená",J267,0)</f>
        <v>0</v>
      </c>
      <c r="BI267" s="240">
        <f>IF(N267="nulová",J267,0)</f>
        <v>0</v>
      </c>
      <c r="BJ267" s="18" t="s">
        <v>81</v>
      </c>
      <c r="BK267" s="240">
        <f>ROUND(I267*H267,2)</f>
        <v>0</v>
      </c>
      <c r="BL267" s="18" t="s">
        <v>269</v>
      </c>
      <c r="BM267" s="239" t="s">
        <v>1638</v>
      </c>
    </row>
    <row r="268" s="2" customFormat="1" ht="16.5" customHeight="1">
      <c r="A268" s="39"/>
      <c r="B268" s="40"/>
      <c r="C268" s="228" t="s">
        <v>663</v>
      </c>
      <c r="D268" s="228" t="s">
        <v>167</v>
      </c>
      <c r="E268" s="229" t="s">
        <v>1639</v>
      </c>
      <c r="F268" s="230" t="s">
        <v>1640</v>
      </c>
      <c r="G268" s="231" t="s">
        <v>1145</v>
      </c>
      <c r="H268" s="232">
        <v>1</v>
      </c>
      <c r="I268" s="233"/>
      <c r="J268" s="234">
        <f>ROUND(I268*H268,2)</f>
        <v>0</v>
      </c>
      <c r="K268" s="230" t="s">
        <v>1</v>
      </c>
      <c r="L268" s="45"/>
      <c r="M268" s="235" t="s">
        <v>1</v>
      </c>
      <c r="N268" s="236" t="s">
        <v>38</v>
      </c>
      <c r="O268" s="92"/>
      <c r="P268" s="237">
        <f>O268*H268</f>
        <v>0</v>
      </c>
      <c r="Q268" s="237">
        <v>0</v>
      </c>
      <c r="R268" s="237">
        <f>Q268*H268</f>
        <v>0</v>
      </c>
      <c r="S268" s="237">
        <v>0</v>
      </c>
      <c r="T268" s="238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9" t="s">
        <v>269</v>
      </c>
      <c r="AT268" s="239" t="s">
        <v>167</v>
      </c>
      <c r="AU268" s="239" t="s">
        <v>81</v>
      </c>
      <c r="AY268" s="18" t="s">
        <v>165</v>
      </c>
      <c r="BE268" s="240">
        <f>IF(N268="základní",J268,0)</f>
        <v>0</v>
      </c>
      <c r="BF268" s="240">
        <f>IF(N268="snížená",J268,0)</f>
        <v>0</v>
      </c>
      <c r="BG268" s="240">
        <f>IF(N268="zákl. přenesená",J268,0)</f>
        <v>0</v>
      </c>
      <c r="BH268" s="240">
        <f>IF(N268="sníž. přenesená",J268,0)</f>
        <v>0</v>
      </c>
      <c r="BI268" s="240">
        <f>IF(N268="nulová",J268,0)</f>
        <v>0</v>
      </c>
      <c r="BJ268" s="18" t="s">
        <v>81</v>
      </c>
      <c r="BK268" s="240">
        <f>ROUND(I268*H268,2)</f>
        <v>0</v>
      </c>
      <c r="BL268" s="18" t="s">
        <v>269</v>
      </c>
      <c r="BM268" s="239" t="s">
        <v>707</v>
      </c>
    </row>
    <row r="269" s="12" customFormat="1" ht="25.92" customHeight="1">
      <c r="A269" s="12"/>
      <c r="B269" s="212"/>
      <c r="C269" s="213"/>
      <c r="D269" s="214" t="s">
        <v>72</v>
      </c>
      <c r="E269" s="215" t="s">
        <v>83</v>
      </c>
      <c r="F269" s="215" t="s">
        <v>1641</v>
      </c>
      <c r="G269" s="213"/>
      <c r="H269" s="213"/>
      <c r="I269" s="216"/>
      <c r="J269" s="217">
        <f>BK269</f>
        <v>0</v>
      </c>
      <c r="K269" s="213"/>
      <c r="L269" s="218"/>
      <c r="M269" s="219"/>
      <c r="N269" s="220"/>
      <c r="O269" s="220"/>
      <c r="P269" s="221">
        <f>SUM(P270:P273)</f>
        <v>0</v>
      </c>
      <c r="Q269" s="220"/>
      <c r="R269" s="221">
        <f>SUM(R270:R273)</f>
        <v>0</v>
      </c>
      <c r="S269" s="220"/>
      <c r="T269" s="222">
        <f>SUM(T270:T273)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23" t="s">
        <v>81</v>
      </c>
      <c r="AT269" s="224" t="s">
        <v>72</v>
      </c>
      <c r="AU269" s="224" t="s">
        <v>73</v>
      </c>
      <c r="AY269" s="223" t="s">
        <v>165</v>
      </c>
      <c r="BK269" s="225">
        <f>SUM(BK270:BK273)</f>
        <v>0</v>
      </c>
    </row>
    <row r="270" s="2" customFormat="1">
      <c r="A270" s="39"/>
      <c r="B270" s="40"/>
      <c r="C270" s="228" t="s">
        <v>668</v>
      </c>
      <c r="D270" s="228" t="s">
        <v>167</v>
      </c>
      <c r="E270" s="229" t="s">
        <v>1642</v>
      </c>
      <c r="F270" s="230" t="s">
        <v>1643</v>
      </c>
      <c r="G270" s="231" t="s">
        <v>1145</v>
      </c>
      <c r="H270" s="232">
        <v>1</v>
      </c>
      <c r="I270" s="233"/>
      <c r="J270" s="234">
        <f>ROUND(I270*H270,2)</f>
        <v>0</v>
      </c>
      <c r="K270" s="230" t="s">
        <v>1</v>
      </c>
      <c r="L270" s="45"/>
      <c r="M270" s="235" t="s">
        <v>1</v>
      </c>
      <c r="N270" s="236" t="s">
        <v>38</v>
      </c>
      <c r="O270" s="92"/>
      <c r="P270" s="237">
        <f>O270*H270</f>
        <v>0</v>
      </c>
      <c r="Q270" s="237">
        <v>0</v>
      </c>
      <c r="R270" s="237">
        <f>Q270*H270</f>
        <v>0</v>
      </c>
      <c r="S270" s="237">
        <v>0</v>
      </c>
      <c r="T270" s="238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9" t="s">
        <v>269</v>
      </c>
      <c r="AT270" s="239" t="s">
        <v>167</v>
      </c>
      <c r="AU270" s="239" t="s">
        <v>81</v>
      </c>
      <c r="AY270" s="18" t="s">
        <v>165</v>
      </c>
      <c r="BE270" s="240">
        <f>IF(N270="základní",J270,0)</f>
        <v>0</v>
      </c>
      <c r="BF270" s="240">
        <f>IF(N270="snížená",J270,0)</f>
        <v>0</v>
      </c>
      <c r="BG270" s="240">
        <f>IF(N270="zákl. přenesená",J270,0)</f>
        <v>0</v>
      </c>
      <c r="BH270" s="240">
        <f>IF(N270="sníž. přenesená",J270,0)</f>
        <v>0</v>
      </c>
      <c r="BI270" s="240">
        <f>IF(N270="nulová",J270,0)</f>
        <v>0</v>
      </c>
      <c r="BJ270" s="18" t="s">
        <v>81</v>
      </c>
      <c r="BK270" s="240">
        <f>ROUND(I270*H270,2)</f>
        <v>0</v>
      </c>
      <c r="BL270" s="18" t="s">
        <v>269</v>
      </c>
      <c r="BM270" s="239" t="s">
        <v>1644</v>
      </c>
    </row>
    <row r="271" s="2" customFormat="1">
      <c r="A271" s="39"/>
      <c r="B271" s="40"/>
      <c r="C271" s="41"/>
      <c r="D271" s="243" t="s">
        <v>1086</v>
      </c>
      <c r="E271" s="41"/>
      <c r="F271" s="303" t="s">
        <v>1645</v>
      </c>
      <c r="G271" s="41"/>
      <c r="H271" s="41"/>
      <c r="I271" s="304"/>
      <c r="J271" s="41"/>
      <c r="K271" s="41"/>
      <c r="L271" s="45"/>
      <c r="M271" s="305"/>
      <c r="N271" s="306"/>
      <c r="O271" s="92"/>
      <c r="P271" s="92"/>
      <c r="Q271" s="92"/>
      <c r="R271" s="92"/>
      <c r="S271" s="92"/>
      <c r="T271" s="93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1086</v>
      </c>
      <c r="AU271" s="18" t="s">
        <v>81</v>
      </c>
    </row>
    <row r="272" s="2" customFormat="1" ht="16.5" customHeight="1">
      <c r="A272" s="39"/>
      <c r="B272" s="40"/>
      <c r="C272" s="228" t="s">
        <v>675</v>
      </c>
      <c r="D272" s="228" t="s">
        <v>167</v>
      </c>
      <c r="E272" s="229" t="s">
        <v>1646</v>
      </c>
      <c r="F272" s="230" t="s">
        <v>1647</v>
      </c>
      <c r="G272" s="231" t="s">
        <v>1145</v>
      </c>
      <c r="H272" s="232">
        <v>1</v>
      </c>
      <c r="I272" s="233"/>
      <c r="J272" s="234">
        <f>ROUND(I272*H272,2)</f>
        <v>0</v>
      </c>
      <c r="K272" s="230" t="s">
        <v>1</v>
      </c>
      <c r="L272" s="45"/>
      <c r="M272" s="235" t="s">
        <v>1</v>
      </c>
      <c r="N272" s="236" t="s">
        <v>38</v>
      </c>
      <c r="O272" s="92"/>
      <c r="P272" s="237">
        <f>O272*H272</f>
        <v>0</v>
      </c>
      <c r="Q272" s="237">
        <v>0</v>
      </c>
      <c r="R272" s="237">
        <f>Q272*H272</f>
        <v>0</v>
      </c>
      <c r="S272" s="237">
        <v>0</v>
      </c>
      <c r="T272" s="238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9" t="s">
        <v>269</v>
      </c>
      <c r="AT272" s="239" t="s">
        <v>167</v>
      </c>
      <c r="AU272" s="239" t="s">
        <v>81</v>
      </c>
      <c r="AY272" s="18" t="s">
        <v>165</v>
      </c>
      <c r="BE272" s="240">
        <f>IF(N272="základní",J272,0)</f>
        <v>0</v>
      </c>
      <c r="BF272" s="240">
        <f>IF(N272="snížená",J272,0)</f>
        <v>0</v>
      </c>
      <c r="BG272" s="240">
        <f>IF(N272="zákl. přenesená",J272,0)</f>
        <v>0</v>
      </c>
      <c r="BH272" s="240">
        <f>IF(N272="sníž. přenesená",J272,0)</f>
        <v>0</v>
      </c>
      <c r="BI272" s="240">
        <f>IF(N272="nulová",J272,0)</f>
        <v>0</v>
      </c>
      <c r="BJ272" s="18" t="s">
        <v>81</v>
      </c>
      <c r="BK272" s="240">
        <f>ROUND(I272*H272,2)</f>
        <v>0</v>
      </c>
      <c r="BL272" s="18" t="s">
        <v>269</v>
      </c>
      <c r="BM272" s="239" t="s">
        <v>1648</v>
      </c>
    </row>
    <row r="273" s="2" customFormat="1">
      <c r="A273" s="39"/>
      <c r="B273" s="40"/>
      <c r="C273" s="41"/>
      <c r="D273" s="243" t="s">
        <v>1086</v>
      </c>
      <c r="E273" s="41"/>
      <c r="F273" s="303" t="s">
        <v>1649</v>
      </c>
      <c r="G273" s="41"/>
      <c r="H273" s="41"/>
      <c r="I273" s="304"/>
      <c r="J273" s="41"/>
      <c r="K273" s="41"/>
      <c r="L273" s="45"/>
      <c r="M273" s="305"/>
      <c r="N273" s="306"/>
      <c r="O273" s="92"/>
      <c r="P273" s="92"/>
      <c r="Q273" s="92"/>
      <c r="R273" s="92"/>
      <c r="S273" s="92"/>
      <c r="T273" s="93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1086</v>
      </c>
      <c r="AU273" s="18" t="s">
        <v>81</v>
      </c>
    </row>
    <row r="274" s="12" customFormat="1" ht="25.92" customHeight="1">
      <c r="A274" s="12"/>
      <c r="B274" s="212"/>
      <c r="C274" s="213"/>
      <c r="D274" s="214" t="s">
        <v>72</v>
      </c>
      <c r="E274" s="215" t="s">
        <v>184</v>
      </c>
      <c r="F274" s="215" t="s">
        <v>1650</v>
      </c>
      <c r="G274" s="213"/>
      <c r="H274" s="213"/>
      <c r="I274" s="216"/>
      <c r="J274" s="217">
        <f>BK274</f>
        <v>0</v>
      </c>
      <c r="K274" s="213"/>
      <c r="L274" s="218"/>
      <c r="M274" s="219"/>
      <c r="N274" s="220"/>
      <c r="O274" s="220"/>
      <c r="P274" s="221">
        <f>SUM(P275:P330)</f>
        <v>0</v>
      </c>
      <c r="Q274" s="220"/>
      <c r="R274" s="221">
        <f>SUM(R275:R330)</f>
        <v>0</v>
      </c>
      <c r="S274" s="220"/>
      <c r="T274" s="222">
        <f>SUM(T275:T330)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23" t="s">
        <v>81</v>
      </c>
      <c r="AT274" s="224" t="s">
        <v>72</v>
      </c>
      <c r="AU274" s="224" t="s">
        <v>73</v>
      </c>
      <c r="AY274" s="223" t="s">
        <v>165</v>
      </c>
      <c r="BK274" s="225">
        <f>SUM(BK275:BK330)</f>
        <v>0</v>
      </c>
    </row>
    <row r="275" s="2" customFormat="1" ht="21.75" customHeight="1">
      <c r="A275" s="39"/>
      <c r="B275" s="40"/>
      <c r="C275" s="228" t="s">
        <v>685</v>
      </c>
      <c r="D275" s="228" t="s">
        <v>167</v>
      </c>
      <c r="E275" s="229" t="s">
        <v>1651</v>
      </c>
      <c r="F275" s="230" t="s">
        <v>1652</v>
      </c>
      <c r="G275" s="231" t="s">
        <v>1145</v>
      </c>
      <c r="H275" s="232">
        <v>2</v>
      </c>
      <c r="I275" s="233"/>
      <c r="J275" s="234">
        <f>ROUND(I275*H275,2)</f>
        <v>0</v>
      </c>
      <c r="K275" s="230" t="s">
        <v>1</v>
      </c>
      <c r="L275" s="45"/>
      <c r="M275" s="235" t="s">
        <v>1</v>
      </c>
      <c r="N275" s="236" t="s">
        <v>38</v>
      </c>
      <c r="O275" s="92"/>
      <c r="P275" s="237">
        <f>O275*H275</f>
        <v>0</v>
      </c>
      <c r="Q275" s="237">
        <v>0</v>
      </c>
      <c r="R275" s="237">
        <f>Q275*H275</f>
        <v>0</v>
      </c>
      <c r="S275" s="237">
        <v>0</v>
      </c>
      <c r="T275" s="238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9" t="s">
        <v>269</v>
      </c>
      <c r="AT275" s="239" t="s">
        <v>167</v>
      </c>
      <c r="AU275" s="239" t="s">
        <v>81</v>
      </c>
      <c r="AY275" s="18" t="s">
        <v>165</v>
      </c>
      <c r="BE275" s="240">
        <f>IF(N275="základní",J275,0)</f>
        <v>0</v>
      </c>
      <c r="BF275" s="240">
        <f>IF(N275="snížená",J275,0)</f>
        <v>0</v>
      </c>
      <c r="BG275" s="240">
        <f>IF(N275="zákl. přenesená",J275,0)</f>
        <v>0</v>
      </c>
      <c r="BH275" s="240">
        <f>IF(N275="sníž. přenesená",J275,0)</f>
        <v>0</v>
      </c>
      <c r="BI275" s="240">
        <f>IF(N275="nulová",J275,0)</f>
        <v>0</v>
      </c>
      <c r="BJ275" s="18" t="s">
        <v>81</v>
      </c>
      <c r="BK275" s="240">
        <f>ROUND(I275*H275,2)</f>
        <v>0</v>
      </c>
      <c r="BL275" s="18" t="s">
        <v>269</v>
      </c>
      <c r="BM275" s="239" t="s">
        <v>1653</v>
      </c>
    </row>
    <row r="276" s="2" customFormat="1">
      <c r="A276" s="39"/>
      <c r="B276" s="40"/>
      <c r="C276" s="41"/>
      <c r="D276" s="243" t="s">
        <v>1086</v>
      </c>
      <c r="E276" s="41"/>
      <c r="F276" s="303" t="s">
        <v>1654</v>
      </c>
      <c r="G276" s="41"/>
      <c r="H276" s="41"/>
      <c r="I276" s="304"/>
      <c r="J276" s="41"/>
      <c r="K276" s="41"/>
      <c r="L276" s="45"/>
      <c r="M276" s="305"/>
      <c r="N276" s="306"/>
      <c r="O276" s="92"/>
      <c r="P276" s="92"/>
      <c r="Q276" s="92"/>
      <c r="R276" s="92"/>
      <c r="S276" s="92"/>
      <c r="T276" s="93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1086</v>
      </c>
      <c r="AU276" s="18" t="s">
        <v>81</v>
      </c>
    </row>
    <row r="277" s="2" customFormat="1" ht="21.75" customHeight="1">
      <c r="A277" s="39"/>
      <c r="B277" s="40"/>
      <c r="C277" s="228" t="s">
        <v>689</v>
      </c>
      <c r="D277" s="228" t="s">
        <v>167</v>
      </c>
      <c r="E277" s="229" t="s">
        <v>1655</v>
      </c>
      <c r="F277" s="230" t="s">
        <v>1656</v>
      </c>
      <c r="G277" s="231" t="s">
        <v>1145</v>
      </c>
      <c r="H277" s="232">
        <v>2</v>
      </c>
      <c r="I277" s="233"/>
      <c r="J277" s="234">
        <f>ROUND(I277*H277,2)</f>
        <v>0</v>
      </c>
      <c r="K277" s="230" t="s">
        <v>1</v>
      </c>
      <c r="L277" s="45"/>
      <c r="M277" s="235" t="s">
        <v>1</v>
      </c>
      <c r="N277" s="236" t="s">
        <v>38</v>
      </c>
      <c r="O277" s="92"/>
      <c r="P277" s="237">
        <f>O277*H277</f>
        <v>0</v>
      </c>
      <c r="Q277" s="237">
        <v>0</v>
      </c>
      <c r="R277" s="237">
        <f>Q277*H277</f>
        <v>0</v>
      </c>
      <c r="S277" s="237">
        <v>0</v>
      </c>
      <c r="T277" s="238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9" t="s">
        <v>269</v>
      </c>
      <c r="AT277" s="239" t="s">
        <v>167</v>
      </c>
      <c r="AU277" s="239" t="s">
        <v>81</v>
      </c>
      <c r="AY277" s="18" t="s">
        <v>165</v>
      </c>
      <c r="BE277" s="240">
        <f>IF(N277="základní",J277,0)</f>
        <v>0</v>
      </c>
      <c r="BF277" s="240">
        <f>IF(N277="snížená",J277,0)</f>
        <v>0</v>
      </c>
      <c r="BG277" s="240">
        <f>IF(N277="zákl. přenesená",J277,0)</f>
        <v>0</v>
      </c>
      <c r="BH277" s="240">
        <f>IF(N277="sníž. přenesená",J277,0)</f>
        <v>0</v>
      </c>
      <c r="BI277" s="240">
        <f>IF(N277="nulová",J277,0)</f>
        <v>0</v>
      </c>
      <c r="BJ277" s="18" t="s">
        <v>81</v>
      </c>
      <c r="BK277" s="240">
        <f>ROUND(I277*H277,2)</f>
        <v>0</v>
      </c>
      <c r="BL277" s="18" t="s">
        <v>269</v>
      </c>
      <c r="BM277" s="239" t="s">
        <v>1657</v>
      </c>
    </row>
    <row r="278" s="2" customFormat="1">
      <c r="A278" s="39"/>
      <c r="B278" s="40"/>
      <c r="C278" s="41"/>
      <c r="D278" s="243" t="s">
        <v>1086</v>
      </c>
      <c r="E278" s="41"/>
      <c r="F278" s="303" t="s">
        <v>1510</v>
      </c>
      <c r="G278" s="41"/>
      <c r="H278" s="41"/>
      <c r="I278" s="304"/>
      <c r="J278" s="41"/>
      <c r="K278" s="41"/>
      <c r="L278" s="45"/>
      <c r="M278" s="305"/>
      <c r="N278" s="306"/>
      <c r="O278" s="92"/>
      <c r="P278" s="92"/>
      <c r="Q278" s="92"/>
      <c r="R278" s="92"/>
      <c r="S278" s="92"/>
      <c r="T278" s="93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1086</v>
      </c>
      <c r="AU278" s="18" t="s">
        <v>81</v>
      </c>
    </row>
    <row r="279" s="2" customFormat="1" ht="21.75" customHeight="1">
      <c r="A279" s="39"/>
      <c r="B279" s="40"/>
      <c r="C279" s="228" t="s">
        <v>693</v>
      </c>
      <c r="D279" s="228" t="s">
        <v>167</v>
      </c>
      <c r="E279" s="229" t="s">
        <v>1658</v>
      </c>
      <c r="F279" s="230" t="s">
        <v>1659</v>
      </c>
      <c r="G279" s="231" t="s">
        <v>1145</v>
      </c>
      <c r="H279" s="232">
        <v>7</v>
      </c>
      <c r="I279" s="233"/>
      <c r="J279" s="234">
        <f>ROUND(I279*H279,2)</f>
        <v>0</v>
      </c>
      <c r="K279" s="230" t="s">
        <v>1</v>
      </c>
      <c r="L279" s="45"/>
      <c r="M279" s="235" t="s">
        <v>1</v>
      </c>
      <c r="N279" s="236" t="s">
        <v>38</v>
      </c>
      <c r="O279" s="92"/>
      <c r="P279" s="237">
        <f>O279*H279</f>
        <v>0</v>
      </c>
      <c r="Q279" s="237">
        <v>0</v>
      </c>
      <c r="R279" s="237">
        <f>Q279*H279</f>
        <v>0</v>
      </c>
      <c r="S279" s="237">
        <v>0</v>
      </c>
      <c r="T279" s="238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39" t="s">
        <v>269</v>
      </c>
      <c r="AT279" s="239" t="s">
        <v>167</v>
      </c>
      <c r="AU279" s="239" t="s">
        <v>81</v>
      </c>
      <c r="AY279" s="18" t="s">
        <v>165</v>
      </c>
      <c r="BE279" s="240">
        <f>IF(N279="základní",J279,0)</f>
        <v>0</v>
      </c>
      <c r="BF279" s="240">
        <f>IF(N279="snížená",J279,0)</f>
        <v>0</v>
      </c>
      <c r="BG279" s="240">
        <f>IF(N279="zákl. přenesená",J279,0)</f>
        <v>0</v>
      </c>
      <c r="BH279" s="240">
        <f>IF(N279="sníž. přenesená",J279,0)</f>
        <v>0</v>
      </c>
      <c r="BI279" s="240">
        <f>IF(N279="nulová",J279,0)</f>
        <v>0</v>
      </c>
      <c r="BJ279" s="18" t="s">
        <v>81</v>
      </c>
      <c r="BK279" s="240">
        <f>ROUND(I279*H279,2)</f>
        <v>0</v>
      </c>
      <c r="BL279" s="18" t="s">
        <v>269</v>
      </c>
      <c r="BM279" s="239" t="s">
        <v>1660</v>
      </c>
    </row>
    <row r="280" s="2" customFormat="1">
      <c r="A280" s="39"/>
      <c r="B280" s="40"/>
      <c r="C280" s="41"/>
      <c r="D280" s="243" t="s">
        <v>1086</v>
      </c>
      <c r="E280" s="41"/>
      <c r="F280" s="303" t="s">
        <v>1654</v>
      </c>
      <c r="G280" s="41"/>
      <c r="H280" s="41"/>
      <c r="I280" s="304"/>
      <c r="J280" s="41"/>
      <c r="K280" s="41"/>
      <c r="L280" s="45"/>
      <c r="M280" s="305"/>
      <c r="N280" s="306"/>
      <c r="O280" s="92"/>
      <c r="P280" s="92"/>
      <c r="Q280" s="92"/>
      <c r="R280" s="92"/>
      <c r="S280" s="92"/>
      <c r="T280" s="93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1086</v>
      </c>
      <c r="AU280" s="18" t="s">
        <v>81</v>
      </c>
    </row>
    <row r="281" s="2" customFormat="1" ht="21.75" customHeight="1">
      <c r="A281" s="39"/>
      <c r="B281" s="40"/>
      <c r="C281" s="228" t="s">
        <v>697</v>
      </c>
      <c r="D281" s="228" t="s">
        <v>167</v>
      </c>
      <c r="E281" s="229" t="s">
        <v>1661</v>
      </c>
      <c r="F281" s="230" t="s">
        <v>1662</v>
      </c>
      <c r="G281" s="231" t="s">
        <v>1145</v>
      </c>
      <c r="H281" s="232">
        <v>7</v>
      </c>
      <c r="I281" s="233"/>
      <c r="J281" s="234">
        <f>ROUND(I281*H281,2)</f>
        <v>0</v>
      </c>
      <c r="K281" s="230" t="s">
        <v>1</v>
      </c>
      <c r="L281" s="45"/>
      <c r="M281" s="235" t="s">
        <v>1</v>
      </c>
      <c r="N281" s="236" t="s">
        <v>38</v>
      </c>
      <c r="O281" s="92"/>
      <c r="P281" s="237">
        <f>O281*H281</f>
        <v>0</v>
      </c>
      <c r="Q281" s="237">
        <v>0</v>
      </c>
      <c r="R281" s="237">
        <f>Q281*H281</f>
        <v>0</v>
      </c>
      <c r="S281" s="237">
        <v>0</v>
      </c>
      <c r="T281" s="238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39" t="s">
        <v>269</v>
      </c>
      <c r="AT281" s="239" t="s">
        <v>167</v>
      </c>
      <c r="AU281" s="239" t="s">
        <v>81</v>
      </c>
      <c r="AY281" s="18" t="s">
        <v>165</v>
      </c>
      <c r="BE281" s="240">
        <f>IF(N281="základní",J281,0)</f>
        <v>0</v>
      </c>
      <c r="BF281" s="240">
        <f>IF(N281="snížená",J281,0)</f>
        <v>0</v>
      </c>
      <c r="BG281" s="240">
        <f>IF(N281="zákl. přenesená",J281,0)</f>
        <v>0</v>
      </c>
      <c r="BH281" s="240">
        <f>IF(N281="sníž. přenesená",J281,0)</f>
        <v>0</v>
      </c>
      <c r="BI281" s="240">
        <f>IF(N281="nulová",J281,0)</f>
        <v>0</v>
      </c>
      <c r="BJ281" s="18" t="s">
        <v>81</v>
      </c>
      <c r="BK281" s="240">
        <f>ROUND(I281*H281,2)</f>
        <v>0</v>
      </c>
      <c r="BL281" s="18" t="s">
        <v>269</v>
      </c>
      <c r="BM281" s="239" t="s">
        <v>1663</v>
      </c>
    </row>
    <row r="282" s="2" customFormat="1">
      <c r="A282" s="39"/>
      <c r="B282" s="40"/>
      <c r="C282" s="41"/>
      <c r="D282" s="243" t="s">
        <v>1086</v>
      </c>
      <c r="E282" s="41"/>
      <c r="F282" s="303" t="s">
        <v>1510</v>
      </c>
      <c r="G282" s="41"/>
      <c r="H282" s="41"/>
      <c r="I282" s="304"/>
      <c r="J282" s="41"/>
      <c r="K282" s="41"/>
      <c r="L282" s="45"/>
      <c r="M282" s="305"/>
      <c r="N282" s="306"/>
      <c r="O282" s="92"/>
      <c r="P282" s="92"/>
      <c r="Q282" s="92"/>
      <c r="R282" s="92"/>
      <c r="S282" s="92"/>
      <c r="T282" s="93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1086</v>
      </c>
      <c r="AU282" s="18" t="s">
        <v>81</v>
      </c>
    </row>
    <row r="283" s="2" customFormat="1" ht="21.75" customHeight="1">
      <c r="A283" s="39"/>
      <c r="B283" s="40"/>
      <c r="C283" s="228" t="s">
        <v>703</v>
      </c>
      <c r="D283" s="228" t="s">
        <v>167</v>
      </c>
      <c r="E283" s="229" t="s">
        <v>1664</v>
      </c>
      <c r="F283" s="230" t="s">
        <v>1665</v>
      </c>
      <c r="G283" s="231" t="s">
        <v>1145</v>
      </c>
      <c r="H283" s="232">
        <v>2</v>
      </c>
      <c r="I283" s="233"/>
      <c r="J283" s="234">
        <f>ROUND(I283*H283,2)</f>
        <v>0</v>
      </c>
      <c r="K283" s="230" t="s">
        <v>1</v>
      </c>
      <c r="L283" s="45"/>
      <c r="M283" s="235" t="s">
        <v>1</v>
      </c>
      <c r="N283" s="236" t="s">
        <v>38</v>
      </c>
      <c r="O283" s="92"/>
      <c r="P283" s="237">
        <f>O283*H283</f>
        <v>0</v>
      </c>
      <c r="Q283" s="237">
        <v>0</v>
      </c>
      <c r="R283" s="237">
        <f>Q283*H283</f>
        <v>0</v>
      </c>
      <c r="S283" s="237">
        <v>0</v>
      </c>
      <c r="T283" s="238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9" t="s">
        <v>269</v>
      </c>
      <c r="AT283" s="239" t="s">
        <v>167</v>
      </c>
      <c r="AU283" s="239" t="s">
        <v>81</v>
      </c>
      <c r="AY283" s="18" t="s">
        <v>165</v>
      </c>
      <c r="BE283" s="240">
        <f>IF(N283="základní",J283,0)</f>
        <v>0</v>
      </c>
      <c r="BF283" s="240">
        <f>IF(N283="snížená",J283,0)</f>
        <v>0</v>
      </c>
      <c r="BG283" s="240">
        <f>IF(N283="zákl. přenesená",J283,0)</f>
        <v>0</v>
      </c>
      <c r="BH283" s="240">
        <f>IF(N283="sníž. přenesená",J283,0)</f>
        <v>0</v>
      </c>
      <c r="BI283" s="240">
        <f>IF(N283="nulová",J283,0)</f>
        <v>0</v>
      </c>
      <c r="BJ283" s="18" t="s">
        <v>81</v>
      </c>
      <c r="BK283" s="240">
        <f>ROUND(I283*H283,2)</f>
        <v>0</v>
      </c>
      <c r="BL283" s="18" t="s">
        <v>269</v>
      </c>
      <c r="BM283" s="239" t="s">
        <v>1666</v>
      </c>
    </row>
    <row r="284" s="2" customFormat="1">
      <c r="A284" s="39"/>
      <c r="B284" s="40"/>
      <c r="C284" s="41"/>
      <c r="D284" s="243" t="s">
        <v>1086</v>
      </c>
      <c r="E284" s="41"/>
      <c r="F284" s="303" t="s">
        <v>1654</v>
      </c>
      <c r="G284" s="41"/>
      <c r="H284" s="41"/>
      <c r="I284" s="304"/>
      <c r="J284" s="41"/>
      <c r="K284" s="41"/>
      <c r="L284" s="45"/>
      <c r="M284" s="305"/>
      <c r="N284" s="306"/>
      <c r="O284" s="92"/>
      <c r="P284" s="92"/>
      <c r="Q284" s="92"/>
      <c r="R284" s="92"/>
      <c r="S284" s="92"/>
      <c r="T284" s="93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1086</v>
      </c>
      <c r="AU284" s="18" t="s">
        <v>81</v>
      </c>
    </row>
    <row r="285" s="2" customFormat="1" ht="21.75" customHeight="1">
      <c r="A285" s="39"/>
      <c r="B285" s="40"/>
      <c r="C285" s="228" t="s">
        <v>710</v>
      </c>
      <c r="D285" s="228" t="s">
        <v>167</v>
      </c>
      <c r="E285" s="229" t="s">
        <v>1667</v>
      </c>
      <c r="F285" s="230" t="s">
        <v>1668</v>
      </c>
      <c r="G285" s="231" t="s">
        <v>1145</v>
      </c>
      <c r="H285" s="232">
        <v>2</v>
      </c>
      <c r="I285" s="233"/>
      <c r="J285" s="234">
        <f>ROUND(I285*H285,2)</f>
        <v>0</v>
      </c>
      <c r="K285" s="230" t="s">
        <v>1</v>
      </c>
      <c r="L285" s="45"/>
      <c r="M285" s="235" t="s">
        <v>1</v>
      </c>
      <c r="N285" s="236" t="s">
        <v>38</v>
      </c>
      <c r="O285" s="92"/>
      <c r="P285" s="237">
        <f>O285*H285</f>
        <v>0</v>
      </c>
      <c r="Q285" s="237">
        <v>0</v>
      </c>
      <c r="R285" s="237">
        <f>Q285*H285</f>
        <v>0</v>
      </c>
      <c r="S285" s="237">
        <v>0</v>
      </c>
      <c r="T285" s="238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39" t="s">
        <v>269</v>
      </c>
      <c r="AT285" s="239" t="s">
        <v>167</v>
      </c>
      <c r="AU285" s="239" t="s">
        <v>81</v>
      </c>
      <c r="AY285" s="18" t="s">
        <v>165</v>
      </c>
      <c r="BE285" s="240">
        <f>IF(N285="základní",J285,0)</f>
        <v>0</v>
      </c>
      <c r="BF285" s="240">
        <f>IF(N285="snížená",J285,0)</f>
        <v>0</v>
      </c>
      <c r="BG285" s="240">
        <f>IF(N285="zákl. přenesená",J285,0)</f>
        <v>0</v>
      </c>
      <c r="BH285" s="240">
        <f>IF(N285="sníž. přenesená",J285,0)</f>
        <v>0</v>
      </c>
      <c r="BI285" s="240">
        <f>IF(N285="nulová",J285,0)</f>
        <v>0</v>
      </c>
      <c r="BJ285" s="18" t="s">
        <v>81</v>
      </c>
      <c r="BK285" s="240">
        <f>ROUND(I285*H285,2)</f>
        <v>0</v>
      </c>
      <c r="BL285" s="18" t="s">
        <v>269</v>
      </c>
      <c r="BM285" s="239" t="s">
        <v>1669</v>
      </c>
    </row>
    <row r="286" s="2" customFormat="1">
      <c r="A286" s="39"/>
      <c r="B286" s="40"/>
      <c r="C286" s="41"/>
      <c r="D286" s="243" t="s">
        <v>1086</v>
      </c>
      <c r="E286" s="41"/>
      <c r="F286" s="303" t="s">
        <v>1510</v>
      </c>
      <c r="G286" s="41"/>
      <c r="H286" s="41"/>
      <c r="I286" s="304"/>
      <c r="J286" s="41"/>
      <c r="K286" s="41"/>
      <c r="L286" s="45"/>
      <c r="M286" s="305"/>
      <c r="N286" s="306"/>
      <c r="O286" s="92"/>
      <c r="P286" s="92"/>
      <c r="Q286" s="92"/>
      <c r="R286" s="92"/>
      <c r="S286" s="92"/>
      <c r="T286" s="93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1086</v>
      </c>
      <c r="AU286" s="18" t="s">
        <v>81</v>
      </c>
    </row>
    <row r="287" s="2" customFormat="1" ht="16.5" customHeight="1">
      <c r="A287" s="39"/>
      <c r="B287" s="40"/>
      <c r="C287" s="228" t="s">
        <v>714</v>
      </c>
      <c r="D287" s="228" t="s">
        <v>167</v>
      </c>
      <c r="E287" s="229" t="s">
        <v>1670</v>
      </c>
      <c r="F287" s="230" t="s">
        <v>1671</v>
      </c>
      <c r="G287" s="231" t="s">
        <v>1145</v>
      </c>
      <c r="H287" s="232">
        <v>2</v>
      </c>
      <c r="I287" s="233"/>
      <c r="J287" s="234">
        <f>ROUND(I287*H287,2)</f>
        <v>0</v>
      </c>
      <c r="K287" s="230" t="s">
        <v>1</v>
      </c>
      <c r="L287" s="45"/>
      <c r="M287" s="235" t="s">
        <v>1</v>
      </c>
      <c r="N287" s="236" t="s">
        <v>38</v>
      </c>
      <c r="O287" s="92"/>
      <c r="P287" s="237">
        <f>O287*H287</f>
        <v>0</v>
      </c>
      <c r="Q287" s="237">
        <v>0</v>
      </c>
      <c r="R287" s="237">
        <f>Q287*H287</f>
        <v>0</v>
      </c>
      <c r="S287" s="237">
        <v>0</v>
      </c>
      <c r="T287" s="238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9" t="s">
        <v>269</v>
      </c>
      <c r="AT287" s="239" t="s">
        <v>167</v>
      </c>
      <c r="AU287" s="239" t="s">
        <v>81</v>
      </c>
      <c r="AY287" s="18" t="s">
        <v>165</v>
      </c>
      <c r="BE287" s="240">
        <f>IF(N287="základní",J287,0)</f>
        <v>0</v>
      </c>
      <c r="BF287" s="240">
        <f>IF(N287="snížená",J287,0)</f>
        <v>0</v>
      </c>
      <c r="BG287" s="240">
        <f>IF(N287="zákl. přenesená",J287,0)</f>
        <v>0</v>
      </c>
      <c r="BH287" s="240">
        <f>IF(N287="sníž. přenesená",J287,0)</f>
        <v>0</v>
      </c>
      <c r="BI287" s="240">
        <f>IF(N287="nulová",J287,0)</f>
        <v>0</v>
      </c>
      <c r="BJ287" s="18" t="s">
        <v>81</v>
      </c>
      <c r="BK287" s="240">
        <f>ROUND(I287*H287,2)</f>
        <v>0</v>
      </c>
      <c r="BL287" s="18" t="s">
        <v>269</v>
      </c>
      <c r="BM287" s="239" t="s">
        <v>1672</v>
      </c>
    </row>
    <row r="288" s="2" customFormat="1">
      <c r="A288" s="39"/>
      <c r="B288" s="40"/>
      <c r="C288" s="41"/>
      <c r="D288" s="243" t="s">
        <v>1086</v>
      </c>
      <c r="E288" s="41"/>
      <c r="F288" s="303" t="s">
        <v>1673</v>
      </c>
      <c r="G288" s="41"/>
      <c r="H288" s="41"/>
      <c r="I288" s="304"/>
      <c r="J288" s="41"/>
      <c r="K288" s="41"/>
      <c r="L288" s="45"/>
      <c r="M288" s="305"/>
      <c r="N288" s="306"/>
      <c r="O288" s="92"/>
      <c r="P288" s="92"/>
      <c r="Q288" s="92"/>
      <c r="R288" s="92"/>
      <c r="S288" s="92"/>
      <c r="T288" s="93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18" t="s">
        <v>1086</v>
      </c>
      <c r="AU288" s="18" t="s">
        <v>81</v>
      </c>
    </row>
    <row r="289" s="2" customFormat="1" ht="16.5" customHeight="1">
      <c r="A289" s="39"/>
      <c r="B289" s="40"/>
      <c r="C289" s="228" t="s">
        <v>718</v>
      </c>
      <c r="D289" s="228" t="s">
        <v>167</v>
      </c>
      <c r="E289" s="229" t="s">
        <v>1674</v>
      </c>
      <c r="F289" s="230" t="s">
        <v>1675</v>
      </c>
      <c r="G289" s="231" t="s">
        <v>1145</v>
      </c>
      <c r="H289" s="232">
        <v>2</v>
      </c>
      <c r="I289" s="233"/>
      <c r="J289" s="234">
        <f>ROUND(I289*H289,2)</f>
        <v>0</v>
      </c>
      <c r="K289" s="230" t="s">
        <v>1</v>
      </c>
      <c r="L289" s="45"/>
      <c r="M289" s="235" t="s">
        <v>1</v>
      </c>
      <c r="N289" s="236" t="s">
        <v>38</v>
      </c>
      <c r="O289" s="92"/>
      <c r="P289" s="237">
        <f>O289*H289</f>
        <v>0</v>
      </c>
      <c r="Q289" s="237">
        <v>0</v>
      </c>
      <c r="R289" s="237">
        <f>Q289*H289</f>
        <v>0</v>
      </c>
      <c r="S289" s="237">
        <v>0</v>
      </c>
      <c r="T289" s="238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39" t="s">
        <v>269</v>
      </c>
      <c r="AT289" s="239" t="s">
        <v>167</v>
      </c>
      <c r="AU289" s="239" t="s">
        <v>81</v>
      </c>
      <c r="AY289" s="18" t="s">
        <v>165</v>
      </c>
      <c r="BE289" s="240">
        <f>IF(N289="základní",J289,0)</f>
        <v>0</v>
      </c>
      <c r="BF289" s="240">
        <f>IF(N289="snížená",J289,0)</f>
        <v>0</v>
      </c>
      <c r="BG289" s="240">
        <f>IF(N289="zákl. přenesená",J289,0)</f>
        <v>0</v>
      </c>
      <c r="BH289" s="240">
        <f>IF(N289="sníž. přenesená",J289,0)</f>
        <v>0</v>
      </c>
      <c r="BI289" s="240">
        <f>IF(N289="nulová",J289,0)</f>
        <v>0</v>
      </c>
      <c r="BJ289" s="18" t="s">
        <v>81</v>
      </c>
      <c r="BK289" s="240">
        <f>ROUND(I289*H289,2)</f>
        <v>0</v>
      </c>
      <c r="BL289" s="18" t="s">
        <v>269</v>
      </c>
      <c r="BM289" s="239" t="s">
        <v>1676</v>
      </c>
    </row>
    <row r="290" s="2" customFormat="1">
      <c r="A290" s="39"/>
      <c r="B290" s="40"/>
      <c r="C290" s="41"/>
      <c r="D290" s="243" t="s">
        <v>1086</v>
      </c>
      <c r="E290" s="41"/>
      <c r="F290" s="303" t="s">
        <v>1677</v>
      </c>
      <c r="G290" s="41"/>
      <c r="H290" s="41"/>
      <c r="I290" s="304"/>
      <c r="J290" s="41"/>
      <c r="K290" s="41"/>
      <c r="L290" s="45"/>
      <c r="M290" s="305"/>
      <c r="N290" s="306"/>
      <c r="O290" s="92"/>
      <c r="P290" s="92"/>
      <c r="Q290" s="92"/>
      <c r="R290" s="92"/>
      <c r="S290" s="92"/>
      <c r="T290" s="93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1086</v>
      </c>
      <c r="AU290" s="18" t="s">
        <v>81</v>
      </c>
    </row>
    <row r="291" s="2" customFormat="1" ht="21.75" customHeight="1">
      <c r="A291" s="39"/>
      <c r="B291" s="40"/>
      <c r="C291" s="228" t="s">
        <v>723</v>
      </c>
      <c r="D291" s="228" t="s">
        <v>167</v>
      </c>
      <c r="E291" s="229" t="s">
        <v>1678</v>
      </c>
      <c r="F291" s="230" t="s">
        <v>1679</v>
      </c>
      <c r="G291" s="231" t="s">
        <v>1145</v>
      </c>
      <c r="H291" s="232">
        <v>27</v>
      </c>
      <c r="I291" s="233"/>
      <c r="J291" s="234">
        <f>ROUND(I291*H291,2)</f>
        <v>0</v>
      </c>
      <c r="K291" s="230" t="s">
        <v>1</v>
      </c>
      <c r="L291" s="45"/>
      <c r="M291" s="235" t="s">
        <v>1</v>
      </c>
      <c r="N291" s="236" t="s">
        <v>38</v>
      </c>
      <c r="O291" s="92"/>
      <c r="P291" s="237">
        <f>O291*H291</f>
        <v>0</v>
      </c>
      <c r="Q291" s="237">
        <v>0</v>
      </c>
      <c r="R291" s="237">
        <f>Q291*H291</f>
        <v>0</v>
      </c>
      <c r="S291" s="237">
        <v>0</v>
      </c>
      <c r="T291" s="238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39" t="s">
        <v>269</v>
      </c>
      <c r="AT291" s="239" t="s">
        <v>167</v>
      </c>
      <c r="AU291" s="239" t="s">
        <v>81</v>
      </c>
      <c r="AY291" s="18" t="s">
        <v>165</v>
      </c>
      <c r="BE291" s="240">
        <f>IF(N291="základní",J291,0)</f>
        <v>0</v>
      </c>
      <c r="BF291" s="240">
        <f>IF(N291="snížená",J291,0)</f>
        <v>0</v>
      </c>
      <c r="BG291" s="240">
        <f>IF(N291="zákl. přenesená",J291,0)</f>
        <v>0</v>
      </c>
      <c r="BH291" s="240">
        <f>IF(N291="sníž. přenesená",J291,0)</f>
        <v>0</v>
      </c>
      <c r="BI291" s="240">
        <f>IF(N291="nulová",J291,0)</f>
        <v>0</v>
      </c>
      <c r="BJ291" s="18" t="s">
        <v>81</v>
      </c>
      <c r="BK291" s="240">
        <f>ROUND(I291*H291,2)</f>
        <v>0</v>
      </c>
      <c r="BL291" s="18" t="s">
        <v>269</v>
      </c>
      <c r="BM291" s="239" t="s">
        <v>1680</v>
      </c>
    </row>
    <row r="292" s="2" customFormat="1">
      <c r="A292" s="39"/>
      <c r="B292" s="40"/>
      <c r="C292" s="41"/>
      <c r="D292" s="243" t="s">
        <v>1086</v>
      </c>
      <c r="E292" s="41"/>
      <c r="F292" s="303" t="s">
        <v>1673</v>
      </c>
      <c r="G292" s="41"/>
      <c r="H292" s="41"/>
      <c r="I292" s="304"/>
      <c r="J292" s="41"/>
      <c r="K292" s="41"/>
      <c r="L292" s="45"/>
      <c r="M292" s="305"/>
      <c r="N292" s="306"/>
      <c r="O292" s="92"/>
      <c r="P292" s="92"/>
      <c r="Q292" s="92"/>
      <c r="R292" s="92"/>
      <c r="S292" s="92"/>
      <c r="T292" s="93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1086</v>
      </c>
      <c r="AU292" s="18" t="s">
        <v>81</v>
      </c>
    </row>
    <row r="293" s="2" customFormat="1" ht="21.75" customHeight="1">
      <c r="A293" s="39"/>
      <c r="B293" s="40"/>
      <c r="C293" s="228" t="s">
        <v>730</v>
      </c>
      <c r="D293" s="228" t="s">
        <v>167</v>
      </c>
      <c r="E293" s="229" t="s">
        <v>1681</v>
      </c>
      <c r="F293" s="230" t="s">
        <v>1682</v>
      </c>
      <c r="G293" s="231" t="s">
        <v>1145</v>
      </c>
      <c r="H293" s="232">
        <v>27</v>
      </c>
      <c r="I293" s="233"/>
      <c r="J293" s="234">
        <f>ROUND(I293*H293,2)</f>
        <v>0</v>
      </c>
      <c r="K293" s="230" t="s">
        <v>1</v>
      </c>
      <c r="L293" s="45"/>
      <c r="M293" s="235" t="s">
        <v>1</v>
      </c>
      <c r="N293" s="236" t="s">
        <v>38</v>
      </c>
      <c r="O293" s="92"/>
      <c r="P293" s="237">
        <f>O293*H293</f>
        <v>0</v>
      </c>
      <c r="Q293" s="237">
        <v>0</v>
      </c>
      <c r="R293" s="237">
        <f>Q293*H293</f>
        <v>0</v>
      </c>
      <c r="S293" s="237">
        <v>0</v>
      </c>
      <c r="T293" s="238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9" t="s">
        <v>269</v>
      </c>
      <c r="AT293" s="239" t="s">
        <v>167</v>
      </c>
      <c r="AU293" s="239" t="s">
        <v>81</v>
      </c>
      <c r="AY293" s="18" t="s">
        <v>165</v>
      </c>
      <c r="BE293" s="240">
        <f>IF(N293="základní",J293,0)</f>
        <v>0</v>
      </c>
      <c r="BF293" s="240">
        <f>IF(N293="snížená",J293,0)</f>
        <v>0</v>
      </c>
      <c r="BG293" s="240">
        <f>IF(N293="zákl. přenesená",J293,0)</f>
        <v>0</v>
      </c>
      <c r="BH293" s="240">
        <f>IF(N293="sníž. přenesená",J293,0)</f>
        <v>0</v>
      </c>
      <c r="BI293" s="240">
        <f>IF(N293="nulová",J293,0)</f>
        <v>0</v>
      </c>
      <c r="BJ293" s="18" t="s">
        <v>81</v>
      </c>
      <c r="BK293" s="240">
        <f>ROUND(I293*H293,2)</f>
        <v>0</v>
      </c>
      <c r="BL293" s="18" t="s">
        <v>269</v>
      </c>
      <c r="BM293" s="239" t="s">
        <v>1683</v>
      </c>
    </row>
    <row r="294" s="2" customFormat="1">
      <c r="A294" s="39"/>
      <c r="B294" s="40"/>
      <c r="C294" s="41"/>
      <c r="D294" s="243" t="s">
        <v>1086</v>
      </c>
      <c r="E294" s="41"/>
      <c r="F294" s="303" t="s">
        <v>1677</v>
      </c>
      <c r="G294" s="41"/>
      <c r="H294" s="41"/>
      <c r="I294" s="304"/>
      <c r="J294" s="41"/>
      <c r="K294" s="41"/>
      <c r="L294" s="45"/>
      <c r="M294" s="305"/>
      <c r="N294" s="306"/>
      <c r="O294" s="92"/>
      <c r="P294" s="92"/>
      <c r="Q294" s="92"/>
      <c r="R294" s="92"/>
      <c r="S294" s="92"/>
      <c r="T294" s="93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1086</v>
      </c>
      <c r="AU294" s="18" t="s">
        <v>81</v>
      </c>
    </row>
    <row r="295" s="2" customFormat="1" ht="16.5" customHeight="1">
      <c r="A295" s="39"/>
      <c r="B295" s="40"/>
      <c r="C295" s="228" t="s">
        <v>738</v>
      </c>
      <c r="D295" s="228" t="s">
        <v>167</v>
      </c>
      <c r="E295" s="229" t="s">
        <v>1684</v>
      </c>
      <c r="F295" s="230" t="s">
        <v>1685</v>
      </c>
      <c r="G295" s="231" t="s">
        <v>1145</v>
      </c>
      <c r="H295" s="232">
        <v>3</v>
      </c>
      <c r="I295" s="233"/>
      <c r="J295" s="234">
        <f>ROUND(I295*H295,2)</f>
        <v>0</v>
      </c>
      <c r="K295" s="230" t="s">
        <v>1</v>
      </c>
      <c r="L295" s="45"/>
      <c r="M295" s="235" t="s">
        <v>1</v>
      </c>
      <c r="N295" s="236" t="s">
        <v>38</v>
      </c>
      <c r="O295" s="92"/>
      <c r="P295" s="237">
        <f>O295*H295</f>
        <v>0</v>
      </c>
      <c r="Q295" s="237">
        <v>0</v>
      </c>
      <c r="R295" s="237">
        <f>Q295*H295</f>
        <v>0</v>
      </c>
      <c r="S295" s="237">
        <v>0</v>
      </c>
      <c r="T295" s="238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9" t="s">
        <v>269</v>
      </c>
      <c r="AT295" s="239" t="s">
        <v>167</v>
      </c>
      <c r="AU295" s="239" t="s">
        <v>81</v>
      </c>
      <c r="AY295" s="18" t="s">
        <v>165</v>
      </c>
      <c r="BE295" s="240">
        <f>IF(N295="základní",J295,0)</f>
        <v>0</v>
      </c>
      <c r="BF295" s="240">
        <f>IF(N295="snížená",J295,0)</f>
        <v>0</v>
      </c>
      <c r="BG295" s="240">
        <f>IF(N295="zákl. přenesená",J295,0)</f>
        <v>0</v>
      </c>
      <c r="BH295" s="240">
        <f>IF(N295="sníž. přenesená",J295,0)</f>
        <v>0</v>
      </c>
      <c r="BI295" s="240">
        <f>IF(N295="nulová",J295,0)</f>
        <v>0</v>
      </c>
      <c r="BJ295" s="18" t="s">
        <v>81</v>
      </c>
      <c r="BK295" s="240">
        <f>ROUND(I295*H295,2)</f>
        <v>0</v>
      </c>
      <c r="BL295" s="18" t="s">
        <v>269</v>
      </c>
      <c r="BM295" s="239" t="s">
        <v>1686</v>
      </c>
    </row>
    <row r="296" s="2" customFormat="1">
      <c r="A296" s="39"/>
      <c r="B296" s="40"/>
      <c r="C296" s="41"/>
      <c r="D296" s="243" t="s">
        <v>1086</v>
      </c>
      <c r="E296" s="41"/>
      <c r="F296" s="303" t="s">
        <v>1510</v>
      </c>
      <c r="G296" s="41"/>
      <c r="H296" s="41"/>
      <c r="I296" s="304"/>
      <c r="J296" s="41"/>
      <c r="K296" s="41"/>
      <c r="L296" s="45"/>
      <c r="M296" s="305"/>
      <c r="N296" s="306"/>
      <c r="O296" s="92"/>
      <c r="P296" s="92"/>
      <c r="Q296" s="92"/>
      <c r="R296" s="92"/>
      <c r="S296" s="92"/>
      <c r="T296" s="93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1086</v>
      </c>
      <c r="AU296" s="18" t="s">
        <v>81</v>
      </c>
    </row>
    <row r="297" s="2" customFormat="1" ht="16.5" customHeight="1">
      <c r="A297" s="39"/>
      <c r="B297" s="40"/>
      <c r="C297" s="228" t="s">
        <v>745</v>
      </c>
      <c r="D297" s="228" t="s">
        <v>167</v>
      </c>
      <c r="E297" s="229" t="s">
        <v>1687</v>
      </c>
      <c r="F297" s="230" t="s">
        <v>1688</v>
      </c>
      <c r="G297" s="231" t="s">
        <v>1145</v>
      </c>
      <c r="H297" s="232">
        <v>88</v>
      </c>
      <c r="I297" s="233"/>
      <c r="J297" s="234">
        <f>ROUND(I297*H297,2)</f>
        <v>0</v>
      </c>
      <c r="K297" s="230" t="s">
        <v>1</v>
      </c>
      <c r="L297" s="45"/>
      <c r="M297" s="235" t="s">
        <v>1</v>
      </c>
      <c r="N297" s="236" t="s">
        <v>38</v>
      </c>
      <c r="O297" s="92"/>
      <c r="P297" s="237">
        <f>O297*H297</f>
        <v>0</v>
      </c>
      <c r="Q297" s="237">
        <v>0</v>
      </c>
      <c r="R297" s="237">
        <f>Q297*H297</f>
        <v>0</v>
      </c>
      <c r="S297" s="237">
        <v>0</v>
      </c>
      <c r="T297" s="238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9" t="s">
        <v>269</v>
      </c>
      <c r="AT297" s="239" t="s">
        <v>167</v>
      </c>
      <c r="AU297" s="239" t="s">
        <v>81</v>
      </c>
      <c r="AY297" s="18" t="s">
        <v>165</v>
      </c>
      <c r="BE297" s="240">
        <f>IF(N297="základní",J297,0)</f>
        <v>0</v>
      </c>
      <c r="BF297" s="240">
        <f>IF(N297="snížená",J297,0)</f>
        <v>0</v>
      </c>
      <c r="BG297" s="240">
        <f>IF(N297="zákl. přenesená",J297,0)</f>
        <v>0</v>
      </c>
      <c r="BH297" s="240">
        <f>IF(N297="sníž. přenesená",J297,0)</f>
        <v>0</v>
      </c>
      <c r="BI297" s="240">
        <f>IF(N297="nulová",J297,0)</f>
        <v>0</v>
      </c>
      <c r="BJ297" s="18" t="s">
        <v>81</v>
      </c>
      <c r="BK297" s="240">
        <f>ROUND(I297*H297,2)</f>
        <v>0</v>
      </c>
      <c r="BL297" s="18" t="s">
        <v>269</v>
      </c>
      <c r="BM297" s="239" t="s">
        <v>1689</v>
      </c>
    </row>
    <row r="298" s="2" customFormat="1">
      <c r="A298" s="39"/>
      <c r="B298" s="40"/>
      <c r="C298" s="41"/>
      <c r="D298" s="243" t="s">
        <v>1086</v>
      </c>
      <c r="E298" s="41"/>
      <c r="F298" s="303" t="s">
        <v>1690</v>
      </c>
      <c r="G298" s="41"/>
      <c r="H298" s="41"/>
      <c r="I298" s="304"/>
      <c r="J298" s="41"/>
      <c r="K298" s="41"/>
      <c r="L298" s="45"/>
      <c r="M298" s="305"/>
      <c r="N298" s="306"/>
      <c r="O298" s="92"/>
      <c r="P298" s="92"/>
      <c r="Q298" s="92"/>
      <c r="R298" s="92"/>
      <c r="S298" s="92"/>
      <c r="T298" s="93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1086</v>
      </c>
      <c r="AU298" s="18" t="s">
        <v>81</v>
      </c>
    </row>
    <row r="299" s="2" customFormat="1" ht="16.5" customHeight="1">
      <c r="A299" s="39"/>
      <c r="B299" s="40"/>
      <c r="C299" s="228" t="s">
        <v>750</v>
      </c>
      <c r="D299" s="228" t="s">
        <v>167</v>
      </c>
      <c r="E299" s="229" t="s">
        <v>1691</v>
      </c>
      <c r="F299" s="230" t="s">
        <v>1692</v>
      </c>
      <c r="G299" s="231" t="s">
        <v>1145</v>
      </c>
      <c r="H299" s="232">
        <v>88</v>
      </c>
      <c r="I299" s="233"/>
      <c r="J299" s="234">
        <f>ROUND(I299*H299,2)</f>
        <v>0</v>
      </c>
      <c r="K299" s="230" t="s">
        <v>1</v>
      </c>
      <c r="L299" s="45"/>
      <c r="M299" s="235" t="s">
        <v>1</v>
      </c>
      <c r="N299" s="236" t="s">
        <v>38</v>
      </c>
      <c r="O299" s="92"/>
      <c r="P299" s="237">
        <f>O299*H299</f>
        <v>0</v>
      </c>
      <c r="Q299" s="237">
        <v>0</v>
      </c>
      <c r="R299" s="237">
        <f>Q299*H299</f>
        <v>0</v>
      </c>
      <c r="S299" s="237">
        <v>0</v>
      </c>
      <c r="T299" s="238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39" t="s">
        <v>269</v>
      </c>
      <c r="AT299" s="239" t="s">
        <v>167</v>
      </c>
      <c r="AU299" s="239" t="s">
        <v>81</v>
      </c>
      <c r="AY299" s="18" t="s">
        <v>165</v>
      </c>
      <c r="BE299" s="240">
        <f>IF(N299="základní",J299,0)</f>
        <v>0</v>
      </c>
      <c r="BF299" s="240">
        <f>IF(N299="snížená",J299,0)</f>
        <v>0</v>
      </c>
      <c r="BG299" s="240">
        <f>IF(N299="zákl. přenesená",J299,0)</f>
        <v>0</v>
      </c>
      <c r="BH299" s="240">
        <f>IF(N299="sníž. přenesená",J299,0)</f>
        <v>0</v>
      </c>
      <c r="BI299" s="240">
        <f>IF(N299="nulová",J299,0)</f>
        <v>0</v>
      </c>
      <c r="BJ299" s="18" t="s">
        <v>81</v>
      </c>
      <c r="BK299" s="240">
        <f>ROUND(I299*H299,2)</f>
        <v>0</v>
      </c>
      <c r="BL299" s="18" t="s">
        <v>269</v>
      </c>
      <c r="BM299" s="239" t="s">
        <v>1693</v>
      </c>
    </row>
    <row r="300" s="2" customFormat="1">
      <c r="A300" s="39"/>
      <c r="B300" s="40"/>
      <c r="C300" s="41"/>
      <c r="D300" s="243" t="s">
        <v>1086</v>
      </c>
      <c r="E300" s="41"/>
      <c r="F300" s="303" t="s">
        <v>1510</v>
      </c>
      <c r="G300" s="41"/>
      <c r="H300" s="41"/>
      <c r="I300" s="304"/>
      <c r="J300" s="41"/>
      <c r="K300" s="41"/>
      <c r="L300" s="45"/>
      <c r="M300" s="305"/>
      <c r="N300" s="306"/>
      <c r="O300" s="92"/>
      <c r="P300" s="92"/>
      <c r="Q300" s="92"/>
      <c r="R300" s="92"/>
      <c r="S300" s="92"/>
      <c r="T300" s="93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1086</v>
      </c>
      <c r="AU300" s="18" t="s">
        <v>81</v>
      </c>
    </row>
    <row r="301" s="2" customFormat="1" ht="16.5" customHeight="1">
      <c r="A301" s="39"/>
      <c r="B301" s="40"/>
      <c r="C301" s="228" t="s">
        <v>754</v>
      </c>
      <c r="D301" s="228" t="s">
        <v>167</v>
      </c>
      <c r="E301" s="229" t="s">
        <v>1694</v>
      </c>
      <c r="F301" s="230" t="s">
        <v>1695</v>
      </c>
      <c r="G301" s="231" t="s">
        <v>1145</v>
      </c>
      <c r="H301" s="232">
        <v>25</v>
      </c>
      <c r="I301" s="233"/>
      <c r="J301" s="234">
        <f>ROUND(I301*H301,2)</f>
        <v>0</v>
      </c>
      <c r="K301" s="230" t="s">
        <v>1</v>
      </c>
      <c r="L301" s="45"/>
      <c r="M301" s="235" t="s">
        <v>1</v>
      </c>
      <c r="N301" s="236" t="s">
        <v>38</v>
      </c>
      <c r="O301" s="92"/>
      <c r="P301" s="237">
        <f>O301*H301</f>
        <v>0</v>
      </c>
      <c r="Q301" s="237">
        <v>0</v>
      </c>
      <c r="R301" s="237">
        <f>Q301*H301</f>
        <v>0</v>
      </c>
      <c r="S301" s="237">
        <v>0</v>
      </c>
      <c r="T301" s="238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9" t="s">
        <v>269</v>
      </c>
      <c r="AT301" s="239" t="s">
        <v>167</v>
      </c>
      <c r="AU301" s="239" t="s">
        <v>81</v>
      </c>
      <c r="AY301" s="18" t="s">
        <v>165</v>
      </c>
      <c r="BE301" s="240">
        <f>IF(N301="základní",J301,0)</f>
        <v>0</v>
      </c>
      <c r="BF301" s="240">
        <f>IF(N301="snížená",J301,0)</f>
        <v>0</v>
      </c>
      <c r="BG301" s="240">
        <f>IF(N301="zákl. přenesená",J301,0)</f>
        <v>0</v>
      </c>
      <c r="BH301" s="240">
        <f>IF(N301="sníž. přenesená",J301,0)</f>
        <v>0</v>
      </c>
      <c r="BI301" s="240">
        <f>IF(N301="nulová",J301,0)</f>
        <v>0</v>
      </c>
      <c r="BJ301" s="18" t="s">
        <v>81</v>
      </c>
      <c r="BK301" s="240">
        <f>ROUND(I301*H301,2)</f>
        <v>0</v>
      </c>
      <c r="BL301" s="18" t="s">
        <v>269</v>
      </c>
      <c r="BM301" s="239" t="s">
        <v>1696</v>
      </c>
    </row>
    <row r="302" s="2" customFormat="1">
      <c r="A302" s="39"/>
      <c r="B302" s="40"/>
      <c r="C302" s="41"/>
      <c r="D302" s="243" t="s">
        <v>1086</v>
      </c>
      <c r="E302" s="41"/>
      <c r="F302" s="303" t="s">
        <v>1697</v>
      </c>
      <c r="G302" s="41"/>
      <c r="H302" s="41"/>
      <c r="I302" s="304"/>
      <c r="J302" s="41"/>
      <c r="K302" s="41"/>
      <c r="L302" s="45"/>
      <c r="M302" s="305"/>
      <c r="N302" s="306"/>
      <c r="O302" s="92"/>
      <c r="P302" s="92"/>
      <c r="Q302" s="92"/>
      <c r="R302" s="92"/>
      <c r="S302" s="92"/>
      <c r="T302" s="93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1086</v>
      </c>
      <c r="AU302" s="18" t="s">
        <v>81</v>
      </c>
    </row>
    <row r="303" s="2" customFormat="1" ht="16.5" customHeight="1">
      <c r="A303" s="39"/>
      <c r="B303" s="40"/>
      <c r="C303" s="228" t="s">
        <v>761</v>
      </c>
      <c r="D303" s="228" t="s">
        <v>167</v>
      </c>
      <c r="E303" s="229" t="s">
        <v>1698</v>
      </c>
      <c r="F303" s="230" t="s">
        <v>1699</v>
      </c>
      <c r="G303" s="231" t="s">
        <v>1145</v>
      </c>
      <c r="H303" s="232">
        <v>25</v>
      </c>
      <c r="I303" s="233"/>
      <c r="J303" s="234">
        <f>ROUND(I303*H303,2)</f>
        <v>0</v>
      </c>
      <c r="K303" s="230" t="s">
        <v>1</v>
      </c>
      <c r="L303" s="45"/>
      <c r="M303" s="235" t="s">
        <v>1</v>
      </c>
      <c r="N303" s="236" t="s">
        <v>38</v>
      </c>
      <c r="O303" s="92"/>
      <c r="P303" s="237">
        <f>O303*H303</f>
        <v>0</v>
      </c>
      <c r="Q303" s="237">
        <v>0</v>
      </c>
      <c r="R303" s="237">
        <f>Q303*H303</f>
        <v>0</v>
      </c>
      <c r="S303" s="237">
        <v>0</v>
      </c>
      <c r="T303" s="238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9" t="s">
        <v>269</v>
      </c>
      <c r="AT303" s="239" t="s">
        <v>167</v>
      </c>
      <c r="AU303" s="239" t="s">
        <v>81</v>
      </c>
      <c r="AY303" s="18" t="s">
        <v>165</v>
      </c>
      <c r="BE303" s="240">
        <f>IF(N303="základní",J303,0)</f>
        <v>0</v>
      </c>
      <c r="BF303" s="240">
        <f>IF(N303="snížená",J303,0)</f>
        <v>0</v>
      </c>
      <c r="BG303" s="240">
        <f>IF(N303="zákl. přenesená",J303,0)</f>
        <v>0</v>
      </c>
      <c r="BH303" s="240">
        <f>IF(N303="sníž. přenesená",J303,0)</f>
        <v>0</v>
      </c>
      <c r="BI303" s="240">
        <f>IF(N303="nulová",J303,0)</f>
        <v>0</v>
      </c>
      <c r="BJ303" s="18" t="s">
        <v>81</v>
      </c>
      <c r="BK303" s="240">
        <f>ROUND(I303*H303,2)</f>
        <v>0</v>
      </c>
      <c r="BL303" s="18" t="s">
        <v>269</v>
      </c>
      <c r="BM303" s="239" t="s">
        <v>1700</v>
      </c>
    </row>
    <row r="304" s="2" customFormat="1">
      <c r="A304" s="39"/>
      <c r="B304" s="40"/>
      <c r="C304" s="41"/>
      <c r="D304" s="243" t="s">
        <v>1086</v>
      </c>
      <c r="E304" s="41"/>
      <c r="F304" s="303" t="s">
        <v>1701</v>
      </c>
      <c r="G304" s="41"/>
      <c r="H304" s="41"/>
      <c r="I304" s="304"/>
      <c r="J304" s="41"/>
      <c r="K304" s="41"/>
      <c r="L304" s="45"/>
      <c r="M304" s="305"/>
      <c r="N304" s="306"/>
      <c r="O304" s="92"/>
      <c r="P304" s="92"/>
      <c r="Q304" s="92"/>
      <c r="R304" s="92"/>
      <c r="S304" s="92"/>
      <c r="T304" s="93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T304" s="18" t="s">
        <v>1086</v>
      </c>
      <c r="AU304" s="18" t="s">
        <v>81</v>
      </c>
    </row>
    <row r="305" s="2" customFormat="1" ht="16.5" customHeight="1">
      <c r="A305" s="39"/>
      <c r="B305" s="40"/>
      <c r="C305" s="228" t="s">
        <v>765</v>
      </c>
      <c r="D305" s="228" t="s">
        <v>167</v>
      </c>
      <c r="E305" s="229" t="s">
        <v>1702</v>
      </c>
      <c r="F305" s="230" t="s">
        <v>1703</v>
      </c>
      <c r="G305" s="231" t="s">
        <v>1145</v>
      </c>
      <c r="H305" s="232">
        <v>26</v>
      </c>
      <c r="I305" s="233"/>
      <c r="J305" s="234">
        <f>ROUND(I305*H305,2)</f>
        <v>0</v>
      </c>
      <c r="K305" s="230" t="s">
        <v>1</v>
      </c>
      <c r="L305" s="45"/>
      <c r="M305" s="235" t="s">
        <v>1</v>
      </c>
      <c r="N305" s="236" t="s">
        <v>38</v>
      </c>
      <c r="O305" s="92"/>
      <c r="P305" s="237">
        <f>O305*H305</f>
        <v>0</v>
      </c>
      <c r="Q305" s="237">
        <v>0</v>
      </c>
      <c r="R305" s="237">
        <f>Q305*H305</f>
        <v>0</v>
      </c>
      <c r="S305" s="237">
        <v>0</v>
      </c>
      <c r="T305" s="238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39" t="s">
        <v>269</v>
      </c>
      <c r="AT305" s="239" t="s">
        <v>167</v>
      </c>
      <c r="AU305" s="239" t="s">
        <v>81</v>
      </c>
      <c r="AY305" s="18" t="s">
        <v>165</v>
      </c>
      <c r="BE305" s="240">
        <f>IF(N305="základní",J305,0)</f>
        <v>0</v>
      </c>
      <c r="BF305" s="240">
        <f>IF(N305="snížená",J305,0)</f>
        <v>0</v>
      </c>
      <c r="BG305" s="240">
        <f>IF(N305="zákl. přenesená",J305,0)</f>
        <v>0</v>
      </c>
      <c r="BH305" s="240">
        <f>IF(N305="sníž. přenesená",J305,0)</f>
        <v>0</v>
      </c>
      <c r="BI305" s="240">
        <f>IF(N305="nulová",J305,0)</f>
        <v>0</v>
      </c>
      <c r="BJ305" s="18" t="s">
        <v>81</v>
      </c>
      <c r="BK305" s="240">
        <f>ROUND(I305*H305,2)</f>
        <v>0</v>
      </c>
      <c r="BL305" s="18" t="s">
        <v>269</v>
      </c>
      <c r="BM305" s="239" t="s">
        <v>1704</v>
      </c>
    </row>
    <row r="306" s="2" customFormat="1">
      <c r="A306" s="39"/>
      <c r="B306" s="40"/>
      <c r="C306" s="41"/>
      <c r="D306" s="243" t="s">
        <v>1086</v>
      </c>
      <c r="E306" s="41"/>
      <c r="F306" s="303" t="s">
        <v>1697</v>
      </c>
      <c r="G306" s="41"/>
      <c r="H306" s="41"/>
      <c r="I306" s="304"/>
      <c r="J306" s="41"/>
      <c r="K306" s="41"/>
      <c r="L306" s="45"/>
      <c r="M306" s="305"/>
      <c r="N306" s="306"/>
      <c r="O306" s="92"/>
      <c r="P306" s="92"/>
      <c r="Q306" s="92"/>
      <c r="R306" s="92"/>
      <c r="S306" s="92"/>
      <c r="T306" s="93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1086</v>
      </c>
      <c r="AU306" s="18" t="s">
        <v>81</v>
      </c>
    </row>
    <row r="307" s="2" customFormat="1" ht="16.5" customHeight="1">
      <c r="A307" s="39"/>
      <c r="B307" s="40"/>
      <c r="C307" s="228" t="s">
        <v>770</v>
      </c>
      <c r="D307" s="228" t="s">
        <v>167</v>
      </c>
      <c r="E307" s="229" t="s">
        <v>1705</v>
      </c>
      <c r="F307" s="230" t="s">
        <v>1706</v>
      </c>
      <c r="G307" s="231" t="s">
        <v>1145</v>
      </c>
      <c r="H307" s="232">
        <v>26</v>
      </c>
      <c r="I307" s="233"/>
      <c r="J307" s="234">
        <f>ROUND(I307*H307,2)</f>
        <v>0</v>
      </c>
      <c r="K307" s="230" t="s">
        <v>1</v>
      </c>
      <c r="L307" s="45"/>
      <c r="M307" s="235" t="s">
        <v>1</v>
      </c>
      <c r="N307" s="236" t="s">
        <v>38</v>
      </c>
      <c r="O307" s="92"/>
      <c r="P307" s="237">
        <f>O307*H307</f>
        <v>0</v>
      </c>
      <c r="Q307" s="237">
        <v>0</v>
      </c>
      <c r="R307" s="237">
        <f>Q307*H307</f>
        <v>0</v>
      </c>
      <c r="S307" s="237">
        <v>0</v>
      </c>
      <c r="T307" s="238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39" t="s">
        <v>269</v>
      </c>
      <c r="AT307" s="239" t="s">
        <v>167</v>
      </c>
      <c r="AU307" s="239" t="s">
        <v>81</v>
      </c>
      <c r="AY307" s="18" t="s">
        <v>165</v>
      </c>
      <c r="BE307" s="240">
        <f>IF(N307="základní",J307,0)</f>
        <v>0</v>
      </c>
      <c r="BF307" s="240">
        <f>IF(N307="snížená",J307,0)</f>
        <v>0</v>
      </c>
      <c r="BG307" s="240">
        <f>IF(N307="zákl. přenesená",J307,0)</f>
        <v>0</v>
      </c>
      <c r="BH307" s="240">
        <f>IF(N307="sníž. přenesená",J307,0)</f>
        <v>0</v>
      </c>
      <c r="BI307" s="240">
        <f>IF(N307="nulová",J307,0)</f>
        <v>0</v>
      </c>
      <c r="BJ307" s="18" t="s">
        <v>81</v>
      </c>
      <c r="BK307" s="240">
        <f>ROUND(I307*H307,2)</f>
        <v>0</v>
      </c>
      <c r="BL307" s="18" t="s">
        <v>269</v>
      </c>
      <c r="BM307" s="239" t="s">
        <v>1707</v>
      </c>
    </row>
    <row r="308" s="2" customFormat="1">
      <c r="A308" s="39"/>
      <c r="B308" s="40"/>
      <c r="C308" s="41"/>
      <c r="D308" s="243" t="s">
        <v>1086</v>
      </c>
      <c r="E308" s="41"/>
      <c r="F308" s="303" t="s">
        <v>1701</v>
      </c>
      <c r="G308" s="41"/>
      <c r="H308" s="41"/>
      <c r="I308" s="304"/>
      <c r="J308" s="41"/>
      <c r="K308" s="41"/>
      <c r="L308" s="45"/>
      <c r="M308" s="305"/>
      <c r="N308" s="306"/>
      <c r="O308" s="92"/>
      <c r="P308" s="92"/>
      <c r="Q308" s="92"/>
      <c r="R308" s="92"/>
      <c r="S308" s="92"/>
      <c r="T308" s="93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1086</v>
      </c>
      <c r="AU308" s="18" t="s">
        <v>81</v>
      </c>
    </row>
    <row r="309" s="2" customFormat="1" ht="16.5" customHeight="1">
      <c r="A309" s="39"/>
      <c r="B309" s="40"/>
      <c r="C309" s="228" t="s">
        <v>774</v>
      </c>
      <c r="D309" s="228" t="s">
        <v>167</v>
      </c>
      <c r="E309" s="229" t="s">
        <v>1708</v>
      </c>
      <c r="F309" s="230" t="s">
        <v>1709</v>
      </c>
      <c r="G309" s="231" t="s">
        <v>381</v>
      </c>
      <c r="H309" s="232">
        <v>30</v>
      </c>
      <c r="I309" s="233"/>
      <c r="J309" s="234">
        <f>ROUND(I309*H309,2)</f>
        <v>0</v>
      </c>
      <c r="K309" s="230" t="s">
        <v>1</v>
      </c>
      <c r="L309" s="45"/>
      <c r="M309" s="235" t="s">
        <v>1</v>
      </c>
      <c r="N309" s="236" t="s">
        <v>38</v>
      </c>
      <c r="O309" s="92"/>
      <c r="P309" s="237">
        <f>O309*H309</f>
        <v>0</v>
      </c>
      <c r="Q309" s="237">
        <v>0</v>
      </c>
      <c r="R309" s="237">
        <f>Q309*H309</f>
        <v>0</v>
      </c>
      <c r="S309" s="237">
        <v>0</v>
      </c>
      <c r="T309" s="238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9" t="s">
        <v>269</v>
      </c>
      <c r="AT309" s="239" t="s">
        <v>167</v>
      </c>
      <c r="AU309" s="239" t="s">
        <v>81</v>
      </c>
      <c r="AY309" s="18" t="s">
        <v>165</v>
      </c>
      <c r="BE309" s="240">
        <f>IF(N309="základní",J309,0)</f>
        <v>0</v>
      </c>
      <c r="BF309" s="240">
        <f>IF(N309="snížená",J309,0)</f>
        <v>0</v>
      </c>
      <c r="BG309" s="240">
        <f>IF(N309="zákl. přenesená",J309,0)</f>
        <v>0</v>
      </c>
      <c r="BH309" s="240">
        <f>IF(N309="sníž. přenesená",J309,0)</f>
        <v>0</v>
      </c>
      <c r="BI309" s="240">
        <f>IF(N309="nulová",J309,0)</f>
        <v>0</v>
      </c>
      <c r="BJ309" s="18" t="s">
        <v>81</v>
      </c>
      <c r="BK309" s="240">
        <f>ROUND(I309*H309,2)</f>
        <v>0</v>
      </c>
      <c r="BL309" s="18" t="s">
        <v>269</v>
      </c>
      <c r="BM309" s="239" t="s">
        <v>1710</v>
      </c>
    </row>
    <row r="310" s="2" customFormat="1">
      <c r="A310" s="39"/>
      <c r="B310" s="40"/>
      <c r="C310" s="41"/>
      <c r="D310" s="243" t="s">
        <v>1086</v>
      </c>
      <c r="E310" s="41"/>
      <c r="F310" s="303" t="s">
        <v>1697</v>
      </c>
      <c r="G310" s="41"/>
      <c r="H310" s="41"/>
      <c r="I310" s="304"/>
      <c r="J310" s="41"/>
      <c r="K310" s="41"/>
      <c r="L310" s="45"/>
      <c r="M310" s="305"/>
      <c r="N310" s="306"/>
      <c r="O310" s="92"/>
      <c r="P310" s="92"/>
      <c r="Q310" s="92"/>
      <c r="R310" s="92"/>
      <c r="S310" s="92"/>
      <c r="T310" s="93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1086</v>
      </c>
      <c r="AU310" s="18" t="s">
        <v>81</v>
      </c>
    </row>
    <row r="311" s="2" customFormat="1" ht="16.5" customHeight="1">
      <c r="A311" s="39"/>
      <c r="B311" s="40"/>
      <c r="C311" s="228" t="s">
        <v>779</v>
      </c>
      <c r="D311" s="228" t="s">
        <v>167</v>
      </c>
      <c r="E311" s="229" t="s">
        <v>1711</v>
      </c>
      <c r="F311" s="230" t="s">
        <v>1712</v>
      </c>
      <c r="G311" s="231" t="s">
        <v>381</v>
      </c>
      <c r="H311" s="232">
        <v>30</v>
      </c>
      <c r="I311" s="233"/>
      <c r="J311" s="234">
        <f>ROUND(I311*H311,2)</f>
        <v>0</v>
      </c>
      <c r="K311" s="230" t="s">
        <v>1</v>
      </c>
      <c r="L311" s="45"/>
      <c r="M311" s="235" t="s">
        <v>1</v>
      </c>
      <c r="N311" s="236" t="s">
        <v>38</v>
      </c>
      <c r="O311" s="92"/>
      <c r="P311" s="237">
        <f>O311*H311</f>
        <v>0</v>
      </c>
      <c r="Q311" s="237">
        <v>0</v>
      </c>
      <c r="R311" s="237">
        <f>Q311*H311</f>
        <v>0</v>
      </c>
      <c r="S311" s="237">
        <v>0</v>
      </c>
      <c r="T311" s="238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9" t="s">
        <v>269</v>
      </c>
      <c r="AT311" s="239" t="s">
        <v>167</v>
      </c>
      <c r="AU311" s="239" t="s">
        <v>81</v>
      </c>
      <c r="AY311" s="18" t="s">
        <v>165</v>
      </c>
      <c r="BE311" s="240">
        <f>IF(N311="základní",J311,0)</f>
        <v>0</v>
      </c>
      <c r="BF311" s="240">
        <f>IF(N311="snížená",J311,0)</f>
        <v>0</v>
      </c>
      <c r="BG311" s="240">
        <f>IF(N311="zákl. přenesená",J311,0)</f>
        <v>0</v>
      </c>
      <c r="BH311" s="240">
        <f>IF(N311="sníž. přenesená",J311,0)</f>
        <v>0</v>
      </c>
      <c r="BI311" s="240">
        <f>IF(N311="nulová",J311,0)</f>
        <v>0</v>
      </c>
      <c r="BJ311" s="18" t="s">
        <v>81</v>
      </c>
      <c r="BK311" s="240">
        <f>ROUND(I311*H311,2)</f>
        <v>0</v>
      </c>
      <c r="BL311" s="18" t="s">
        <v>269</v>
      </c>
      <c r="BM311" s="239" t="s">
        <v>1713</v>
      </c>
    </row>
    <row r="312" s="2" customFormat="1">
      <c r="A312" s="39"/>
      <c r="B312" s="40"/>
      <c r="C312" s="41"/>
      <c r="D312" s="243" t="s">
        <v>1086</v>
      </c>
      <c r="E312" s="41"/>
      <c r="F312" s="303" t="s">
        <v>1714</v>
      </c>
      <c r="G312" s="41"/>
      <c r="H312" s="41"/>
      <c r="I312" s="304"/>
      <c r="J312" s="41"/>
      <c r="K312" s="41"/>
      <c r="L312" s="45"/>
      <c r="M312" s="305"/>
      <c r="N312" s="306"/>
      <c r="O312" s="92"/>
      <c r="P312" s="92"/>
      <c r="Q312" s="92"/>
      <c r="R312" s="92"/>
      <c r="S312" s="92"/>
      <c r="T312" s="93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1086</v>
      </c>
      <c r="AU312" s="18" t="s">
        <v>81</v>
      </c>
    </row>
    <row r="313" s="2" customFormat="1" ht="16.5" customHeight="1">
      <c r="A313" s="39"/>
      <c r="B313" s="40"/>
      <c r="C313" s="228" t="s">
        <v>785</v>
      </c>
      <c r="D313" s="228" t="s">
        <v>167</v>
      </c>
      <c r="E313" s="229" t="s">
        <v>1715</v>
      </c>
      <c r="F313" s="230" t="s">
        <v>1716</v>
      </c>
      <c r="G313" s="231" t="s">
        <v>381</v>
      </c>
      <c r="H313" s="232">
        <v>60</v>
      </c>
      <c r="I313" s="233"/>
      <c r="J313" s="234">
        <f>ROUND(I313*H313,2)</f>
        <v>0</v>
      </c>
      <c r="K313" s="230" t="s">
        <v>1</v>
      </c>
      <c r="L313" s="45"/>
      <c r="M313" s="235" t="s">
        <v>1</v>
      </c>
      <c r="N313" s="236" t="s">
        <v>38</v>
      </c>
      <c r="O313" s="92"/>
      <c r="P313" s="237">
        <f>O313*H313</f>
        <v>0</v>
      </c>
      <c r="Q313" s="237">
        <v>0</v>
      </c>
      <c r="R313" s="237">
        <f>Q313*H313</f>
        <v>0</v>
      </c>
      <c r="S313" s="237">
        <v>0</v>
      </c>
      <c r="T313" s="238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39" t="s">
        <v>269</v>
      </c>
      <c r="AT313" s="239" t="s">
        <v>167</v>
      </c>
      <c r="AU313" s="239" t="s">
        <v>81</v>
      </c>
      <c r="AY313" s="18" t="s">
        <v>165</v>
      </c>
      <c r="BE313" s="240">
        <f>IF(N313="základní",J313,0)</f>
        <v>0</v>
      </c>
      <c r="BF313" s="240">
        <f>IF(N313="snížená",J313,0)</f>
        <v>0</v>
      </c>
      <c r="BG313" s="240">
        <f>IF(N313="zákl. přenesená",J313,0)</f>
        <v>0</v>
      </c>
      <c r="BH313" s="240">
        <f>IF(N313="sníž. přenesená",J313,0)</f>
        <v>0</v>
      </c>
      <c r="BI313" s="240">
        <f>IF(N313="nulová",J313,0)</f>
        <v>0</v>
      </c>
      <c r="BJ313" s="18" t="s">
        <v>81</v>
      </c>
      <c r="BK313" s="240">
        <f>ROUND(I313*H313,2)</f>
        <v>0</v>
      </c>
      <c r="BL313" s="18" t="s">
        <v>269</v>
      </c>
      <c r="BM313" s="239" t="s">
        <v>1717</v>
      </c>
    </row>
    <row r="314" s="2" customFormat="1">
      <c r="A314" s="39"/>
      <c r="B314" s="40"/>
      <c r="C314" s="41"/>
      <c r="D314" s="243" t="s">
        <v>1086</v>
      </c>
      <c r="E314" s="41"/>
      <c r="F314" s="303" t="s">
        <v>1697</v>
      </c>
      <c r="G314" s="41"/>
      <c r="H314" s="41"/>
      <c r="I314" s="304"/>
      <c r="J314" s="41"/>
      <c r="K314" s="41"/>
      <c r="L314" s="45"/>
      <c r="M314" s="305"/>
      <c r="N314" s="306"/>
      <c r="O314" s="92"/>
      <c r="P314" s="92"/>
      <c r="Q314" s="92"/>
      <c r="R314" s="92"/>
      <c r="S314" s="92"/>
      <c r="T314" s="93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1086</v>
      </c>
      <c r="AU314" s="18" t="s">
        <v>81</v>
      </c>
    </row>
    <row r="315" s="2" customFormat="1" ht="16.5" customHeight="1">
      <c r="A315" s="39"/>
      <c r="B315" s="40"/>
      <c r="C315" s="228" t="s">
        <v>792</v>
      </c>
      <c r="D315" s="228" t="s">
        <v>167</v>
      </c>
      <c r="E315" s="229" t="s">
        <v>1718</v>
      </c>
      <c r="F315" s="230" t="s">
        <v>1719</v>
      </c>
      <c r="G315" s="231" t="s">
        <v>381</v>
      </c>
      <c r="H315" s="232">
        <v>60</v>
      </c>
      <c r="I315" s="233"/>
      <c r="J315" s="234">
        <f>ROUND(I315*H315,2)</f>
        <v>0</v>
      </c>
      <c r="K315" s="230" t="s">
        <v>1</v>
      </c>
      <c r="L315" s="45"/>
      <c r="M315" s="235" t="s">
        <v>1</v>
      </c>
      <c r="N315" s="236" t="s">
        <v>38</v>
      </c>
      <c r="O315" s="92"/>
      <c r="P315" s="237">
        <f>O315*H315</f>
        <v>0</v>
      </c>
      <c r="Q315" s="237">
        <v>0</v>
      </c>
      <c r="R315" s="237">
        <f>Q315*H315</f>
        <v>0</v>
      </c>
      <c r="S315" s="237">
        <v>0</v>
      </c>
      <c r="T315" s="238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39" t="s">
        <v>269</v>
      </c>
      <c r="AT315" s="239" t="s">
        <v>167</v>
      </c>
      <c r="AU315" s="239" t="s">
        <v>81</v>
      </c>
      <c r="AY315" s="18" t="s">
        <v>165</v>
      </c>
      <c r="BE315" s="240">
        <f>IF(N315="základní",J315,0)</f>
        <v>0</v>
      </c>
      <c r="BF315" s="240">
        <f>IF(N315="snížená",J315,0)</f>
        <v>0</v>
      </c>
      <c r="BG315" s="240">
        <f>IF(N315="zákl. přenesená",J315,0)</f>
        <v>0</v>
      </c>
      <c r="BH315" s="240">
        <f>IF(N315="sníž. přenesená",J315,0)</f>
        <v>0</v>
      </c>
      <c r="BI315" s="240">
        <f>IF(N315="nulová",J315,0)</f>
        <v>0</v>
      </c>
      <c r="BJ315" s="18" t="s">
        <v>81</v>
      </c>
      <c r="BK315" s="240">
        <f>ROUND(I315*H315,2)</f>
        <v>0</v>
      </c>
      <c r="BL315" s="18" t="s">
        <v>269</v>
      </c>
      <c r="BM315" s="239" t="s">
        <v>1720</v>
      </c>
    </row>
    <row r="316" s="2" customFormat="1">
      <c r="A316" s="39"/>
      <c r="B316" s="40"/>
      <c r="C316" s="41"/>
      <c r="D316" s="243" t="s">
        <v>1086</v>
      </c>
      <c r="E316" s="41"/>
      <c r="F316" s="303" t="s">
        <v>1714</v>
      </c>
      <c r="G316" s="41"/>
      <c r="H316" s="41"/>
      <c r="I316" s="304"/>
      <c r="J316" s="41"/>
      <c r="K316" s="41"/>
      <c r="L316" s="45"/>
      <c r="M316" s="305"/>
      <c r="N316" s="306"/>
      <c r="O316" s="92"/>
      <c r="P316" s="92"/>
      <c r="Q316" s="92"/>
      <c r="R316" s="92"/>
      <c r="S316" s="92"/>
      <c r="T316" s="93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1086</v>
      </c>
      <c r="AU316" s="18" t="s">
        <v>81</v>
      </c>
    </row>
    <row r="317" s="2" customFormat="1" ht="16.5" customHeight="1">
      <c r="A317" s="39"/>
      <c r="B317" s="40"/>
      <c r="C317" s="228" t="s">
        <v>801</v>
      </c>
      <c r="D317" s="228" t="s">
        <v>167</v>
      </c>
      <c r="E317" s="229" t="s">
        <v>1721</v>
      </c>
      <c r="F317" s="230" t="s">
        <v>1722</v>
      </c>
      <c r="G317" s="231" t="s">
        <v>381</v>
      </c>
      <c r="H317" s="232">
        <v>40</v>
      </c>
      <c r="I317" s="233"/>
      <c r="J317" s="234">
        <f>ROUND(I317*H317,2)</f>
        <v>0</v>
      </c>
      <c r="K317" s="230" t="s">
        <v>1</v>
      </c>
      <c r="L317" s="45"/>
      <c r="M317" s="235" t="s">
        <v>1</v>
      </c>
      <c r="N317" s="236" t="s">
        <v>38</v>
      </c>
      <c r="O317" s="92"/>
      <c r="P317" s="237">
        <f>O317*H317</f>
        <v>0</v>
      </c>
      <c r="Q317" s="237">
        <v>0</v>
      </c>
      <c r="R317" s="237">
        <f>Q317*H317</f>
        <v>0</v>
      </c>
      <c r="S317" s="237">
        <v>0</v>
      </c>
      <c r="T317" s="238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39" t="s">
        <v>269</v>
      </c>
      <c r="AT317" s="239" t="s">
        <v>167</v>
      </c>
      <c r="AU317" s="239" t="s">
        <v>81</v>
      </c>
      <c r="AY317" s="18" t="s">
        <v>165</v>
      </c>
      <c r="BE317" s="240">
        <f>IF(N317="základní",J317,0)</f>
        <v>0</v>
      </c>
      <c r="BF317" s="240">
        <f>IF(N317="snížená",J317,0)</f>
        <v>0</v>
      </c>
      <c r="BG317" s="240">
        <f>IF(N317="zákl. přenesená",J317,0)</f>
        <v>0</v>
      </c>
      <c r="BH317" s="240">
        <f>IF(N317="sníž. přenesená",J317,0)</f>
        <v>0</v>
      </c>
      <c r="BI317" s="240">
        <f>IF(N317="nulová",J317,0)</f>
        <v>0</v>
      </c>
      <c r="BJ317" s="18" t="s">
        <v>81</v>
      </c>
      <c r="BK317" s="240">
        <f>ROUND(I317*H317,2)</f>
        <v>0</v>
      </c>
      <c r="BL317" s="18" t="s">
        <v>269</v>
      </c>
      <c r="BM317" s="239" t="s">
        <v>1723</v>
      </c>
    </row>
    <row r="318" s="2" customFormat="1">
      <c r="A318" s="39"/>
      <c r="B318" s="40"/>
      <c r="C318" s="41"/>
      <c r="D318" s="243" t="s">
        <v>1086</v>
      </c>
      <c r="E318" s="41"/>
      <c r="F318" s="303" t="s">
        <v>1697</v>
      </c>
      <c r="G318" s="41"/>
      <c r="H318" s="41"/>
      <c r="I318" s="304"/>
      <c r="J318" s="41"/>
      <c r="K318" s="41"/>
      <c r="L318" s="45"/>
      <c r="M318" s="305"/>
      <c r="N318" s="306"/>
      <c r="O318" s="92"/>
      <c r="P318" s="92"/>
      <c r="Q318" s="92"/>
      <c r="R318" s="92"/>
      <c r="S318" s="92"/>
      <c r="T318" s="93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1086</v>
      </c>
      <c r="AU318" s="18" t="s">
        <v>81</v>
      </c>
    </row>
    <row r="319" s="2" customFormat="1" ht="16.5" customHeight="1">
      <c r="A319" s="39"/>
      <c r="B319" s="40"/>
      <c r="C319" s="228" t="s">
        <v>807</v>
      </c>
      <c r="D319" s="228" t="s">
        <v>167</v>
      </c>
      <c r="E319" s="229" t="s">
        <v>1724</v>
      </c>
      <c r="F319" s="230" t="s">
        <v>1725</v>
      </c>
      <c r="G319" s="231" t="s">
        <v>381</v>
      </c>
      <c r="H319" s="232">
        <v>40</v>
      </c>
      <c r="I319" s="233"/>
      <c r="J319" s="234">
        <f>ROUND(I319*H319,2)</f>
        <v>0</v>
      </c>
      <c r="K319" s="230" t="s">
        <v>1</v>
      </c>
      <c r="L319" s="45"/>
      <c r="M319" s="235" t="s">
        <v>1</v>
      </c>
      <c r="N319" s="236" t="s">
        <v>38</v>
      </c>
      <c r="O319" s="92"/>
      <c r="P319" s="237">
        <f>O319*H319</f>
        <v>0</v>
      </c>
      <c r="Q319" s="237">
        <v>0</v>
      </c>
      <c r="R319" s="237">
        <f>Q319*H319</f>
        <v>0</v>
      </c>
      <c r="S319" s="237">
        <v>0</v>
      </c>
      <c r="T319" s="238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39" t="s">
        <v>269</v>
      </c>
      <c r="AT319" s="239" t="s">
        <v>167</v>
      </c>
      <c r="AU319" s="239" t="s">
        <v>81</v>
      </c>
      <c r="AY319" s="18" t="s">
        <v>165</v>
      </c>
      <c r="BE319" s="240">
        <f>IF(N319="základní",J319,0)</f>
        <v>0</v>
      </c>
      <c r="BF319" s="240">
        <f>IF(N319="snížená",J319,0)</f>
        <v>0</v>
      </c>
      <c r="BG319" s="240">
        <f>IF(N319="zákl. přenesená",J319,0)</f>
        <v>0</v>
      </c>
      <c r="BH319" s="240">
        <f>IF(N319="sníž. přenesená",J319,0)</f>
        <v>0</v>
      </c>
      <c r="BI319" s="240">
        <f>IF(N319="nulová",J319,0)</f>
        <v>0</v>
      </c>
      <c r="BJ319" s="18" t="s">
        <v>81</v>
      </c>
      <c r="BK319" s="240">
        <f>ROUND(I319*H319,2)</f>
        <v>0</v>
      </c>
      <c r="BL319" s="18" t="s">
        <v>269</v>
      </c>
      <c r="BM319" s="239" t="s">
        <v>1726</v>
      </c>
    </row>
    <row r="320" s="2" customFormat="1">
      <c r="A320" s="39"/>
      <c r="B320" s="40"/>
      <c r="C320" s="41"/>
      <c r="D320" s="243" t="s">
        <v>1086</v>
      </c>
      <c r="E320" s="41"/>
      <c r="F320" s="303" t="s">
        <v>1727</v>
      </c>
      <c r="G320" s="41"/>
      <c r="H320" s="41"/>
      <c r="I320" s="304"/>
      <c r="J320" s="41"/>
      <c r="K320" s="41"/>
      <c r="L320" s="45"/>
      <c r="M320" s="305"/>
      <c r="N320" s="306"/>
      <c r="O320" s="92"/>
      <c r="P320" s="92"/>
      <c r="Q320" s="92"/>
      <c r="R320" s="92"/>
      <c r="S320" s="92"/>
      <c r="T320" s="93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T320" s="18" t="s">
        <v>1086</v>
      </c>
      <c r="AU320" s="18" t="s">
        <v>81</v>
      </c>
    </row>
    <row r="321" s="2" customFormat="1" ht="16.5" customHeight="1">
      <c r="A321" s="39"/>
      <c r="B321" s="40"/>
      <c r="C321" s="228" t="s">
        <v>812</v>
      </c>
      <c r="D321" s="228" t="s">
        <v>167</v>
      </c>
      <c r="E321" s="229" t="s">
        <v>1728</v>
      </c>
      <c r="F321" s="230" t="s">
        <v>1729</v>
      </c>
      <c r="G321" s="231" t="s">
        <v>381</v>
      </c>
      <c r="H321" s="232">
        <v>40</v>
      </c>
      <c r="I321" s="233"/>
      <c r="J321" s="234">
        <f>ROUND(I321*H321,2)</f>
        <v>0</v>
      </c>
      <c r="K321" s="230" t="s">
        <v>1</v>
      </c>
      <c r="L321" s="45"/>
      <c r="M321" s="235" t="s">
        <v>1</v>
      </c>
      <c r="N321" s="236" t="s">
        <v>38</v>
      </c>
      <c r="O321" s="92"/>
      <c r="P321" s="237">
        <f>O321*H321</f>
        <v>0</v>
      </c>
      <c r="Q321" s="237">
        <v>0</v>
      </c>
      <c r="R321" s="237">
        <f>Q321*H321</f>
        <v>0</v>
      </c>
      <c r="S321" s="237">
        <v>0</v>
      </c>
      <c r="T321" s="238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39" t="s">
        <v>269</v>
      </c>
      <c r="AT321" s="239" t="s">
        <v>167</v>
      </c>
      <c r="AU321" s="239" t="s">
        <v>81</v>
      </c>
      <c r="AY321" s="18" t="s">
        <v>165</v>
      </c>
      <c r="BE321" s="240">
        <f>IF(N321="základní",J321,0)</f>
        <v>0</v>
      </c>
      <c r="BF321" s="240">
        <f>IF(N321="snížená",J321,0)</f>
        <v>0</v>
      </c>
      <c r="BG321" s="240">
        <f>IF(N321="zákl. přenesená",J321,0)</f>
        <v>0</v>
      </c>
      <c r="BH321" s="240">
        <f>IF(N321="sníž. přenesená",J321,0)</f>
        <v>0</v>
      </c>
      <c r="BI321" s="240">
        <f>IF(N321="nulová",J321,0)</f>
        <v>0</v>
      </c>
      <c r="BJ321" s="18" t="s">
        <v>81</v>
      </c>
      <c r="BK321" s="240">
        <f>ROUND(I321*H321,2)</f>
        <v>0</v>
      </c>
      <c r="BL321" s="18" t="s">
        <v>269</v>
      </c>
      <c r="BM321" s="239" t="s">
        <v>1730</v>
      </c>
    </row>
    <row r="322" s="2" customFormat="1">
      <c r="A322" s="39"/>
      <c r="B322" s="40"/>
      <c r="C322" s="41"/>
      <c r="D322" s="243" t="s">
        <v>1086</v>
      </c>
      <c r="E322" s="41"/>
      <c r="F322" s="303" t="s">
        <v>1697</v>
      </c>
      <c r="G322" s="41"/>
      <c r="H322" s="41"/>
      <c r="I322" s="304"/>
      <c r="J322" s="41"/>
      <c r="K322" s="41"/>
      <c r="L322" s="45"/>
      <c r="M322" s="305"/>
      <c r="N322" s="306"/>
      <c r="O322" s="92"/>
      <c r="P322" s="92"/>
      <c r="Q322" s="92"/>
      <c r="R322" s="92"/>
      <c r="S322" s="92"/>
      <c r="T322" s="93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1086</v>
      </c>
      <c r="AU322" s="18" t="s">
        <v>81</v>
      </c>
    </row>
    <row r="323" s="2" customFormat="1" ht="16.5" customHeight="1">
      <c r="A323" s="39"/>
      <c r="B323" s="40"/>
      <c r="C323" s="228" t="s">
        <v>824</v>
      </c>
      <c r="D323" s="228" t="s">
        <v>167</v>
      </c>
      <c r="E323" s="229" t="s">
        <v>1731</v>
      </c>
      <c r="F323" s="230" t="s">
        <v>1732</v>
      </c>
      <c r="G323" s="231" t="s">
        <v>381</v>
      </c>
      <c r="H323" s="232">
        <v>40</v>
      </c>
      <c r="I323" s="233"/>
      <c r="J323" s="234">
        <f>ROUND(I323*H323,2)</f>
        <v>0</v>
      </c>
      <c r="K323" s="230" t="s">
        <v>1</v>
      </c>
      <c r="L323" s="45"/>
      <c r="M323" s="235" t="s">
        <v>1</v>
      </c>
      <c r="N323" s="236" t="s">
        <v>38</v>
      </c>
      <c r="O323" s="92"/>
      <c r="P323" s="237">
        <f>O323*H323</f>
        <v>0</v>
      </c>
      <c r="Q323" s="237">
        <v>0</v>
      </c>
      <c r="R323" s="237">
        <f>Q323*H323</f>
        <v>0</v>
      </c>
      <c r="S323" s="237">
        <v>0</v>
      </c>
      <c r="T323" s="238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39" t="s">
        <v>269</v>
      </c>
      <c r="AT323" s="239" t="s">
        <v>167</v>
      </c>
      <c r="AU323" s="239" t="s">
        <v>81</v>
      </c>
      <c r="AY323" s="18" t="s">
        <v>165</v>
      </c>
      <c r="BE323" s="240">
        <f>IF(N323="základní",J323,0)</f>
        <v>0</v>
      </c>
      <c r="BF323" s="240">
        <f>IF(N323="snížená",J323,0)</f>
        <v>0</v>
      </c>
      <c r="BG323" s="240">
        <f>IF(N323="zákl. přenesená",J323,0)</f>
        <v>0</v>
      </c>
      <c r="BH323" s="240">
        <f>IF(N323="sníž. přenesená",J323,0)</f>
        <v>0</v>
      </c>
      <c r="BI323" s="240">
        <f>IF(N323="nulová",J323,0)</f>
        <v>0</v>
      </c>
      <c r="BJ323" s="18" t="s">
        <v>81</v>
      </c>
      <c r="BK323" s="240">
        <f>ROUND(I323*H323,2)</f>
        <v>0</v>
      </c>
      <c r="BL323" s="18" t="s">
        <v>269</v>
      </c>
      <c r="BM323" s="239" t="s">
        <v>1733</v>
      </c>
    </row>
    <row r="324" s="2" customFormat="1">
      <c r="A324" s="39"/>
      <c r="B324" s="40"/>
      <c r="C324" s="41"/>
      <c r="D324" s="243" t="s">
        <v>1086</v>
      </c>
      <c r="E324" s="41"/>
      <c r="F324" s="303" t="s">
        <v>1727</v>
      </c>
      <c r="G324" s="41"/>
      <c r="H324" s="41"/>
      <c r="I324" s="304"/>
      <c r="J324" s="41"/>
      <c r="K324" s="41"/>
      <c r="L324" s="45"/>
      <c r="M324" s="305"/>
      <c r="N324" s="306"/>
      <c r="O324" s="92"/>
      <c r="P324" s="92"/>
      <c r="Q324" s="92"/>
      <c r="R324" s="92"/>
      <c r="S324" s="92"/>
      <c r="T324" s="93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18" t="s">
        <v>1086</v>
      </c>
      <c r="AU324" s="18" t="s">
        <v>81</v>
      </c>
    </row>
    <row r="325" s="2" customFormat="1" ht="16.5" customHeight="1">
      <c r="A325" s="39"/>
      <c r="B325" s="40"/>
      <c r="C325" s="228" t="s">
        <v>830</v>
      </c>
      <c r="D325" s="228" t="s">
        <v>167</v>
      </c>
      <c r="E325" s="229" t="s">
        <v>1734</v>
      </c>
      <c r="F325" s="230" t="s">
        <v>1735</v>
      </c>
      <c r="G325" s="231" t="s">
        <v>381</v>
      </c>
      <c r="H325" s="232">
        <v>25</v>
      </c>
      <c r="I325" s="233"/>
      <c r="J325" s="234">
        <f>ROUND(I325*H325,2)</f>
        <v>0</v>
      </c>
      <c r="K325" s="230" t="s">
        <v>1</v>
      </c>
      <c r="L325" s="45"/>
      <c r="M325" s="235" t="s">
        <v>1</v>
      </c>
      <c r="N325" s="236" t="s">
        <v>38</v>
      </c>
      <c r="O325" s="92"/>
      <c r="P325" s="237">
        <f>O325*H325</f>
        <v>0</v>
      </c>
      <c r="Q325" s="237">
        <v>0</v>
      </c>
      <c r="R325" s="237">
        <f>Q325*H325</f>
        <v>0</v>
      </c>
      <c r="S325" s="237">
        <v>0</v>
      </c>
      <c r="T325" s="238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39" t="s">
        <v>269</v>
      </c>
      <c r="AT325" s="239" t="s">
        <v>167</v>
      </c>
      <c r="AU325" s="239" t="s">
        <v>81</v>
      </c>
      <c r="AY325" s="18" t="s">
        <v>165</v>
      </c>
      <c r="BE325" s="240">
        <f>IF(N325="základní",J325,0)</f>
        <v>0</v>
      </c>
      <c r="BF325" s="240">
        <f>IF(N325="snížená",J325,0)</f>
        <v>0</v>
      </c>
      <c r="BG325" s="240">
        <f>IF(N325="zákl. přenesená",J325,0)</f>
        <v>0</v>
      </c>
      <c r="BH325" s="240">
        <f>IF(N325="sníž. přenesená",J325,0)</f>
        <v>0</v>
      </c>
      <c r="BI325" s="240">
        <f>IF(N325="nulová",J325,0)</f>
        <v>0</v>
      </c>
      <c r="BJ325" s="18" t="s">
        <v>81</v>
      </c>
      <c r="BK325" s="240">
        <f>ROUND(I325*H325,2)</f>
        <v>0</v>
      </c>
      <c r="BL325" s="18" t="s">
        <v>269</v>
      </c>
      <c r="BM325" s="239" t="s">
        <v>1736</v>
      </c>
    </row>
    <row r="326" s="2" customFormat="1">
      <c r="A326" s="39"/>
      <c r="B326" s="40"/>
      <c r="C326" s="41"/>
      <c r="D326" s="243" t="s">
        <v>1086</v>
      </c>
      <c r="E326" s="41"/>
      <c r="F326" s="303" t="s">
        <v>1697</v>
      </c>
      <c r="G326" s="41"/>
      <c r="H326" s="41"/>
      <c r="I326" s="304"/>
      <c r="J326" s="41"/>
      <c r="K326" s="41"/>
      <c r="L326" s="45"/>
      <c r="M326" s="305"/>
      <c r="N326" s="306"/>
      <c r="O326" s="92"/>
      <c r="P326" s="92"/>
      <c r="Q326" s="92"/>
      <c r="R326" s="92"/>
      <c r="S326" s="92"/>
      <c r="T326" s="93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18" t="s">
        <v>1086</v>
      </c>
      <c r="AU326" s="18" t="s">
        <v>81</v>
      </c>
    </row>
    <row r="327" s="2" customFormat="1" ht="16.5" customHeight="1">
      <c r="A327" s="39"/>
      <c r="B327" s="40"/>
      <c r="C327" s="228" t="s">
        <v>837</v>
      </c>
      <c r="D327" s="228" t="s">
        <v>167</v>
      </c>
      <c r="E327" s="229" t="s">
        <v>1737</v>
      </c>
      <c r="F327" s="230" t="s">
        <v>1738</v>
      </c>
      <c r="G327" s="231" t="s">
        <v>381</v>
      </c>
      <c r="H327" s="232">
        <v>25</v>
      </c>
      <c r="I327" s="233"/>
      <c r="J327" s="234">
        <f>ROUND(I327*H327,2)</f>
        <v>0</v>
      </c>
      <c r="K327" s="230" t="s">
        <v>1</v>
      </c>
      <c r="L327" s="45"/>
      <c r="M327" s="235" t="s">
        <v>1</v>
      </c>
      <c r="N327" s="236" t="s">
        <v>38</v>
      </c>
      <c r="O327" s="92"/>
      <c r="P327" s="237">
        <f>O327*H327</f>
        <v>0</v>
      </c>
      <c r="Q327" s="237">
        <v>0</v>
      </c>
      <c r="R327" s="237">
        <f>Q327*H327</f>
        <v>0</v>
      </c>
      <c r="S327" s="237">
        <v>0</v>
      </c>
      <c r="T327" s="238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39" t="s">
        <v>269</v>
      </c>
      <c r="AT327" s="239" t="s">
        <v>167</v>
      </c>
      <c r="AU327" s="239" t="s">
        <v>81</v>
      </c>
      <c r="AY327" s="18" t="s">
        <v>165</v>
      </c>
      <c r="BE327" s="240">
        <f>IF(N327="základní",J327,0)</f>
        <v>0</v>
      </c>
      <c r="BF327" s="240">
        <f>IF(N327="snížená",J327,0)</f>
        <v>0</v>
      </c>
      <c r="BG327" s="240">
        <f>IF(N327="zákl. přenesená",J327,0)</f>
        <v>0</v>
      </c>
      <c r="BH327" s="240">
        <f>IF(N327="sníž. přenesená",J327,0)</f>
        <v>0</v>
      </c>
      <c r="BI327" s="240">
        <f>IF(N327="nulová",J327,0)</f>
        <v>0</v>
      </c>
      <c r="BJ327" s="18" t="s">
        <v>81</v>
      </c>
      <c r="BK327" s="240">
        <f>ROUND(I327*H327,2)</f>
        <v>0</v>
      </c>
      <c r="BL327" s="18" t="s">
        <v>269</v>
      </c>
      <c r="BM327" s="239" t="s">
        <v>1739</v>
      </c>
    </row>
    <row r="328" s="2" customFormat="1">
      <c r="A328" s="39"/>
      <c r="B328" s="40"/>
      <c r="C328" s="41"/>
      <c r="D328" s="243" t="s">
        <v>1086</v>
      </c>
      <c r="E328" s="41"/>
      <c r="F328" s="303" t="s">
        <v>1727</v>
      </c>
      <c r="G328" s="41"/>
      <c r="H328" s="41"/>
      <c r="I328" s="304"/>
      <c r="J328" s="41"/>
      <c r="K328" s="41"/>
      <c r="L328" s="45"/>
      <c r="M328" s="305"/>
      <c r="N328" s="306"/>
      <c r="O328" s="92"/>
      <c r="P328" s="92"/>
      <c r="Q328" s="92"/>
      <c r="R328" s="92"/>
      <c r="S328" s="92"/>
      <c r="T328" s="93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1086</v>
      </c>
      <c r="AU328" s="18" t="s">
        <v>81</v>
      </c>
    </row>
    <row r="329" s="2" customFormat="1">
      <c r="A329" s="39"/>
      <c r="B329" s="40"/>
      <c r="C329" s="228" t="s">
        <v>842</v>
      </c>
      <c r="D329" s="228" t="s">
        <v>167</v>
      </c>
      <c r="E329" s="229" t="s">
        <v>1740</v>
      </c>
      <c r="F329" s="230" t="s">
        <v>1741</v>
      </c>
      <c r="G329" s="231" t="s">
        <v>1145</v>
      </c>
      <c r="H329" s="232">
        <v>1</v>
      </c>
      <c r="I329" s="233"/>
      <c r="J329" s="234">
        <f>ROUND(I329*H329,2)</f>
        <v>0</v>
      </c>
      <c r="K329" s="230" t="s">
        <v>1</v>
      </c>
      <c r="L329" s="45"/>
      <c r="M329" s="235" t="s">
        <v>1</v>
      </c>
      <c r="N329" s="236" t="s">
        <v>38</v>
      </c>
      <c r="O329" s="92"/>
      <c r="P329" s="237">
        <f>O329*H329</f>
        <v>0</v>
      </c>
      <c r="Q329" s="237">
        <v>0</v>
      </c>
      <c r="R329" s="237">
        <f>Q329*H329</f>
        <v>0</v>
      </c>
      <c r="S329" s="237">
        <v>0</v>
      </c>
      <c r="T329" s="238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39" t="s">
        <v>269</v>
      </c>
      <c r="AT329" s="239" t="s">
        <v>167</v>
      </c>
      <c r="AU329" s="239" t="s">
        <v>81</v>
      </c>
      <c r="AY329" s="18" t="s">
        <v>165</v>
      </c>
      <c r="BE329" s="240">
        <f>IF(N329="základní",J329,0)</f>
        <v>0</v>
      </c>
      <c r="BF329" s="240">
        <f>IF(N329="snížená",J329,0)</f>
        <v>0</v>
      </c>
      <c r="BG329" s="240">
        <f>IF(N329="zákl. přenesená",J329,0)</f>
        <v>0</v>
      </c>
      <c r="BH329" s="240">
        <f>IF(N329="sníž. přenesená",J329,0)</f>
        <v>0</v>
      </c>
      <c r="BI329" s="240">
        <f>IF(N329="nulová",J329,0)</f>
        <v>0</v>
      </c>
      <c r="BJ329" s="18" t="s">
        <v>81</v>
      </c>
      <c r="BK329" s="240">
        <f>ROUND(I329*H329,2)</f>
        <v>0</v>
      </c>
      <c r="BL329" s="18" t="s">
        <v>269</v>
      </c>
      <c r="BM329" s="239" t="s">
        <v>1742</v>
      </c>
    </row>
    <row r="330" s="2" customFormat="1">
      <c r="A330" s="39"/>
      <c r="B330" s="40"/>
      <c r="C330" s="41"/>
      <c r="D330" s="243" t="s">
        <v>1086</v>
      </c>
      <c r="E330" s="41"/>
      <c r="F330" s="303" t="s">
        <v>1743</v>
      </c>
      <c r="G330" s="41"/>
      <c r="H330" s="41"/>
      <c r="I330" s="304"/>
      <c r="J330" s="41"/>
      <c r="K330" s="41"/>
      <c r="L330" s="45"/>
      <c r="M330" s="305"/>
      <c r="N330" s="306"/>
      <c r="O330" s="92"/>
      <c r="P330" s="92"/>
      <c r="Q330" s="92"/>
      <c r="R330" s="92"/>
      <c r="S330" s="92"/>
      <c r="T330" s="93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1086</v>
      </c>
      <c r="AU330" s="18" t="s">
        <v>81</v>
      </c>
    </row>
    <row r="331" s="12" customFormat="1" ht="25.92" customHeight="1">
      <c r="A331" s="12"/>
      <c r="B331" s="212"/>
      <c r="C331" s="213"/>
      <c r="D331" s="214" t="s">
        <v>72</v>
      </c>
      <c r="E331" s="215" t="s">
        <v>172</v>
      </c>
      <c r="F331" s="215" t="s">
        <v>1744</v>
      </c>
      <c r="G331" s="213"/>
      <c r="H331" s="213"/>
      <c r="I331" s="216"/>
      <c r="J331" s="217">
        <f>BK331</f>
        <v>0</v>
      </c>
      <c r="K331" s="213"/>
      <c r="L331" s="218"/>
      <c r="M331" s="219"/>
      <c r="N331" s="220"/>
      <c r="O331" s="220"/>
      <c r="P331" s="221">
        <f>SUM(P332:P351)</f>
        <v>0</v>
      </c>
      <c r="Q331" s="220"/>
      <c r="R331" s="221">
        <f>SUM(R332:R351)</f>
        <v>0</v>
      </c>
      <c r="S331" s="220"/>
      <c r="T331" s="222">
        <f>SUM(T332:T351)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223" t="s">
        <v>81</v>
      </c>
      <c r="AT331" s="224" t="s">
        <v>72</v>
      </c>
      <c r="AU331" s="224" t="s">
        <v>73</v>
      </c>
      <c r="AY331" s="223" t="s">
        <v>165</v>
      </c>
      <c r="BK331" s="225">
        <f>SUM(BK332:BK351)</f>
        <v>0</v>
      </c>
    </row>
    <row r="332" s="2" customFormat="1" ht="16.5" customHeight="1">
      <c r="A332" s="39"/>
      <c r="B332" s="40"/>
      <c r="C332" s="228" t="s">
        <v>848</v>
      </c>
      <c r="D332" s="228" t="s">
        <v>167</v>
      </c>
      <c r="E332" s="229" t="s">
        <v>1745</v>
      </c>
      <c r="F332" s="230" t="s">
        <v>1746</v>
      </c>
      <c r="G332" s="231" t="s">
        <v>381</v>
      </c>
      <c r="H332" s="232">
        <v>10</v>
      </c>
      <c r="I332" s="233"/>
      <c r="J332" s="234">
        <f>ROUND(I332*H332,2)</f>
        <v>0</v>
      </c>
      <c r="K332" s="230" t="s">
        <v>1</v>
      </c>
      <c r="L332" s="45"/>
      <c r="M332" s="235" t="s">
        <v>1</v>
      </c>
      <c r="N332" s="236" t="s">
        <v>38</v>
      </c>
      <c r="O332" s="92"/>
      <c r="P332" s="237">
        <f>O332*H332</f>
        <v>0</v>
      </c>
      <c r="Q332" s="237">
        <v>0</v>
      </c>
      <c r="R332" s="237">
        <f>Q332*H332</f>
        <v>0</v>
      </c>
      <c r="S332" s="237">
        <v>0</v>
      </c>
      <c r="T332" s="238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39" t="s">
        <v>269</v>
      </c>
      <c r="AT332" s="239" t="s">
        <v>167</v>
      </c>
      <c r="AU332" s="239" t="s">
        <v>81</v>
      </c>
      <c r="AY332" s="18" t="s">
        <v>165</v>
      </c>
      <c r="BE332" s="240">
        <f>IF(N332="základní",J332,0)</f>
        <v>0</v>
      </c>
      <c r="BF332" s="240">
        <f>IF(N332="snížená",J332,0)</f>
        <v>0</v>
      </c>
      <c r="BG332" s="240">
        <f>IF(N332="zákl. přenesená",J332,0)</f>
        <v>0</v>
      </c>
      <c r="BH332" s="240">
        <f>IF(N332="sníž. přenesená",J332,0)</f>
        <v>0</v>
      </c>
      <c r="BI332" s="240">
        <f>IF(N332="nulová",J332,0)</f>
        <v>0</v>
      </c>
      <c r="BJ332" s="18" t="s">
        <v>81</v>
      </c>
      <c r="BK332" s="240">
        <f>ROUND(I332*H332,2)</f>
        <v>0</v>
      </c>
      <c r="BL332" s="18" t="s">
        <v>269</v>
      </c>
      <c r="BM332" s="239" t="s">
        <v>1747</v>
      </c>
    </row>
    <row r="333" s="2" customFormat="1">
      <c r="A333" s="39"/>
      <c r="B333" s="40"/>
      <c r="C333" s="41"/>
      <c r="D333" s="243" t="s">
        <v>1086</v>
      </c>
      <c r="E333" s="41"/>
      <c r="F333" s="303" t="s">
        <v>1748</v>
      </c>
      <c r="G333" s="41"/>
      <c r="H333" s="41"/>
      <c r="I333" s="304"/>
      <c r="J333" s="41"/>
      <c r="K333" s="41"/>
      <c r="L333" s="45"/>
      <c r="M333" s="305"/>
      <c r="N333" s="306"/>
      <c r="O333" s="92"/>
      <c r="P333" s="92"/>
      <c r="Q333" s="92"/>
      <c r="R333" s="92"/>
      <c r="S333" s="92"/>
      <c r="T333" s="93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1086</v>
      </c>
      <c r="AU333" s="18" t="s">
        <v>81</v>
      </c>
    </row>
    <row r="334" s="2" customFormat="1" ht="16.5" customHeight="1">
      <c r="A334" s="39"/>
      <c r="B334" s="40"/>
      <c r="C334" s="228" t="s">
        <v>853</v>
      </c>
      <c r="D334" s="228" t="s">
        <v>167</v>
      </c>
      <c r="E334" s="229" t="s">
        <v>1749</v>
      </c>
      <c r="F334" s="230" t="s">
        <v>1750</v>
      </c>
      <c r="G334" s="231" t="s">
        <v>381</v>
      </c>
      <c r="H334" s="232">
        <v>10</v>
      </c>
      <c r="I334" s="233"/>
      <c r="J334" s="234">
        <f>ROUND(I334*H334,2)</f>
        <v>0</v>
      </c>
      <c r="K334" s="230" t="s">
        <v>1</v>
      </c>
      <c r="L334" s="45"/>
      <c r="M334" s="235" t="s">
        <v>1</v>
      </c>
      <c r="N334" s="236" t="s">
        <v>38</v>
      </c>
      <c r="O334" s="92"/>
      <c r="P334" s="237">
        <f>O334*H334</f>
        <v>0</v>
      </c>
      <c r="Q334" s="237">
        <v>0</v>
      </c>
      <c r="R334" s="237">
        <f>Q334*H334</f>
        <v>0</v>
      </c>
      <c r="S334" s="237">
        <v>0</v>
      </c>
      <c r="T334" s="238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39" t="s">
        <v>269</v>
      </c>
      <c r="AT334" s="239" t="s">
        <v>167</v>
      </c>
      <c r="AU334" s="239" t="s">
        <v>81</v>
      </c>
      <c r="AY334" s="18" t="s">
        <v>165</v>
      </c>
      <c r="BE334" s="240">
        <f>IF(N334="základní",J334,0)</f>
        <v>0</v>
      </c>
      <c r="BF334" s="240">
        <f>IF(N334="snížená",J334,0)</f>
        <v>0</v>
      </c>
      <c r="BG334" s="240">
        <f>IF(N334="zákl. přenesená",J334,0)</f>
        <v>0</v>
      </c>
      <c r="BH334" s="240">
        <f>IF(N334="sníž. přenesená",J334,0)</f>
        <v>0</v>
      </c>
      <c r="BI334" s="240">
        <f>IF(N334="nulová",J334,0)</f>
        <v>0</v>
      </c>
      <c r="BJ334" s="18" t="s">
        <v>81</v>
      </c>
      <c r="BK334" s="240">
        <f>ROUND(I334*H334,2)</f>
        <v>0</v>
      </c>
      <c r="BL334" s="18" t="s">
        <v>269</v>
      </c>
      <c r="BM334" s="239" t="s">
        <v>1751</v>
      </c>
    </row>
    <row r="335" s="2" customFormat="1">
      <c r="A335" s="39"/>
      <c r="B335" s="40"/>
      <c r="C335" s="41"/>
      <c r="D335" s="243" t="s">
        <v>1086</v>
      </c>
      <c r="E335" s="41"/>
      <c r="F335" s="303" t="s">
        <v>1752</v>
      </c>
      <c r="G335" s="41"/>
      <c r="H335" s="41"/>
      <c r="I335" s="304"/>
      <c r="J335" s="41"/>
      <c r="K335" s="41"/>
      <c r="L335" s="45"/>
      <c r="M335" s="305"/>
      <c r="N335" s="306"/>
      <c r="O335" s="92"/>
      <c r="P335" s="92"/>
      <c r="Q335" s="92"/>
      <c r="R335" s="92"/>
      <c r="S335" s="92"/>
      <c r="T335" s="93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1086</v>
      </c>
      <c r="AU335" s="18" t="s">
        <v>81</v>
      </c>
    </row>
    <row r="336" s="2" customFormat="1" ht="16.5" customHeight="1">
      <c r="A336" s="39"/>
      <c r="B336" s="40"/>
      <c r="C336" s="228" t="s">
        <v>857</v>
      </c>
      <c r="D336" s="228" t="s">
        <v>167</v>
      </c>
      <c r="E336" s="229" t="s">
        <v>1753</v>
      </c>
      <c r="F336" s="230" t="s">
        <v>1754</v>
      </c>
      <c r="G336" s="231" t="s">
        <v>381</v>
      </c>
      <c r="H336" s="232">
        <v>50</v>
      </c>
      <c r="I336" s="233"/>
      <c r="J336" s="234">
        <f>ROUND(I336*H336,2)</f>
        <v>0</v>
      </c>
      <c r="K336" s="230" t="s">
        <v>1</v>
      </c>
      <c r="L336" s="45"/>
      <c r="M336" s="235" t="s">
        <v>1</v>
      </c>
      <c r="N336" s="236" t="s">
        <v>38</v>
      </c>
      <c r="O336" s="92"/>
      <c r="P336" s="237">
        <f>O336*H336</f>
        <v>0</v>
      </c>
      <c r="Q336" s="237">
        <v>0</v>
      </c>
      <c r="R336" s="237">
        <f>Q336*H336</f>
        <v>0</v>
      </c>
      <c r="S336" s="237">
        <v>0</v>
      </c>
      <c r="T336" s="238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39" t="s">
        <v>269</v>
      </c>
      <c r="AT336" s="239" t="s">
        <v>167</v>
      </c>
      <c r="AU336" s="239" t="s">
        <v>81</v>
      </c>
      <c r="AY336" s="18" t="s">
        <v>165</v>
      </c>
      <c r="BE336" s="240">
        <f>IF(N336="základní",J336,0)</f>
        <v>0</v>
      </c>
      <c r="BF336" s="240">
        <f>IF(N336="snížená",J336,0)</f>
        <v>0</v>
      </c>
      <c r="BG336" s="240">
        <f>IF(N336="zákl. přenesená",J336,0)</f>
        <v>0</v>
      </c>
      <c r="BH336" s="240">
        <f>IF(N336="sníž. přenesená",J336,0)</f>
        <v>0</v>
      </c>
      <c r="BI336" s="240">
        <f>IF(N336="nulová",J336,0)</f>
        <v>0</v>
      </c>
      <c r="BJ336" s="18" t="s">
        <v>81</v>
      </c>
      <c r="BK336" s="240">
        <f>ROUND(I336*H336,2)</f>
        <v>0</v>
      </c>
      <c r="BL336" s="18" t="s">
        <v>269</v>
      </c>
      <c r="BM336" s="239" t="s">
        <v>1755</v>
      </c>
    </row>
    <row r="337" s="2" customFormat="1">
      <c r="A337" s="39"/>
      <c r="B337" s="40"/>
      <c r="C337" s="41"/>
      <c r="D337" s="243" t="s">
        <v>1086</v>
      </c>
      <c r="E337" s="41"/>
      <c r="F337" s="303" t="s">
        <v>1748</v>
      </c>
      <c r="G337" s="41"/>
      <c r="H337" s="41"/>
      <c r="I337" s="304"/>
      <c r="J337" s="41"/>
      <c r="K337" s="41"/>
      <c r="L337" s="45"/>
      <c r="M337" s="305"/>
      <c r="N337" s="306"/>
      <c r="O337" s="92"/>
      <c r="P337" s="92"/>
      <c r="Q337" s="92"/>
      <c r="R337" s="92"/>
      <c r="S337" s="92"/>
      <c r="T337" s="93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1086</v>
      </c>
      <c r="AU337" s="18" t="s">
        <v>81</v>
      </c>
    </row>
    <row r="338" s="2" customFormat="1" ht="16.5" customHeight="1">
      <c r="A338" s="39"/>
      <c r="B338" s="40"/>
      <c r="C338" s="228" t="s">
        <v>863</v>
      </c>
      <c r="D338" s="228" t="s">
        <v>167</v>
      </c>
      <c r="E338" s="229" t="s">
        <v>1756</v>
      </c>
      <c r="F338" s="230" t="s">
        <v>1757</v>
      </c>
      <c r="G338" s="231" t="s">
        <v>381</v>
      </c>
      <c r="H338" s="232">
        <v>50</v>
      </c>
      <c r="I338" s="233"/>
      <c r="J338" s="234">
        <f>ROUND(I338*H338,2)</f>
        <v>0</v>
      </c>
      <c r="K338" s="230" t="s">
        <v>1</v>
      </c>
      <c r="L338" s="45"/>
      <c r="M338" s="235" t="s">
        <v>1</v>
      </c>
      <c r="N338" s="236" t="s">
        <v>38</v>
      </c>
      <c r="O338" s="92"/>
      <c r="P338" s="237">
        <f>O338*H338</f>
        <v>0</v>
      </c>
      <c r="Q338" s="237">
        <v>0</v>
      </c>
      <c r="R338" s="237">
        <f>Q338*H338</f>
        <v>0</v>
      </c>
      <c r="S338" s="237">
        <v>0</v>
      </c>
      <c r="T338" s="238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39" t="s">
        <v>269</v>
      </c>
      <c r="AT338" s="239" t="s">
        <v>167</v>
      </c>
      <c r="AU338" s="239" t="s">
        <v>81</v>
      </c>
      <c r="AY338" s="18" t="s">
        <v>165</v>
      </c>
      <c r="BE338" s="240">
        <f>IF(N338="základní",J338,0)</f>
        <v>0</v>
      </c>
      <c r="BF338" s="240">
        <f>IF(N338="snížená",J338,0)</f>
        <v>0</v>
      </c>
      <c r="BG338" s="240">
        <f>IF(N338="zákl. přenesená",J338,0)</f>
        <v>0</v>
      </c>
      <c r="BH338" s="240">
        <f>IF(N338="sníž. přenesená",J338,0)</f>
        <v>0</v>
      </c>
      <c r="BI338" s="240">
        <f>IF(N338="nulová",J338,0)</f>
        <v>0</v>
      </c>
      <c r="BJ338" s="18" t="s">
        <v>81</v>
      </c>
      <c r="BK338" s="240">
        <f>ROUND(I338*H338,2)</f>
        <v>0</v>
      </c>
      <c r="BL338" s="18" t="s">
        <v>269</v>
      </c>
      <c r="BM338" s="239" t="s">
        <v>1758</v>
      </c>
    </row>
    <row r="339" s="2" customFormat="1">
      <c r="A339" s="39"/>
      <c r="B339" s="40"/>
      <c r="C339" s="41"/>
      <c r="D339" s="243" t="s">
        <v>1086</v>
      </c>
      <c r="E339" s="41"/>
      <c r="F339" s="303" t="s">
        <v>1752</v>
      </c>
      <c r="G339" s="41"/>
      <c r="H339" s="41"/>
      <c r="I339" s="304"/>
      <c r="J339" s="41"/>
      <c r="K339" s="41"/>
      <c r="L339" s="45"/>
      <c r="M339" s="305"/>
      <c r="N339" s="306"/>
      <c r="O339" s="92"/>
      <c r="P339" s="92"/>
      <c r="Q339" s="92"/>
      <c r="R339" s="92"/>
      <c r="S339" s="92"/>
      <c r="T339" s="93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T339" s="18" t="s">
        <v>1086</v>
      </c>
      <c r="AU339" s="18" t="s">
        <v>81</v>
      </c>
    </row>
    <row r="340" s="2" customFormat="1" ht="16.5" customHeight="1">
      <c r="A340" s="39"/>
      <c r="B340" s="40"/>
      <c r="C340" s="228" t="s">
        <v>869</v>
      </c>
      <c r="D340" s="228" t="s">
        <v>167</v>
      </c>
      <c r="E340" s="229" t="s">
        <v>1759</v>
      </c>
      <c r="F340" s="230" t="s">
        <v>1760</v>
      </c>
      <c r="G340" s="231" t="s">
        <v>381</v>
      </c>
      <c r="H340" s="232">
        <v>190</v>
      </c>
      <c r="I340" s="233"/>
      <c r="J340" s="234">
        <f>ROUND(I340*H340,2)</f>
        <v>0</v>
      </c>
      <c r="K340" s="230" t="s">
        <v>1</v>
      </c>
      <c r="L340" s="45"/>
      <c r="M340" s="235" t="s">
        <v>1</v>
      </c>
      <c r="N340" s="236" t="s">
        <v>38</v>
      </c>
      <c r="O340" s="92"/>
      <c r="P340" s="237">
        <f>O340*H340</f>
        <v>0</v>
      </c>
      <c r="Q340" s="237">
        <v>0</v>
      </c>
      <c r="R340" s="237">
        <f>Q340*H340</f>
        <v>0</v>
      </c>
      <c r="S340" s="237">
        <v>0</v>
      </c>
      <c r="T340" s="238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39" t="s">
        <v>269</v>
      </c>
      <c r="AT340" s="239" t="s">
        <v>167</v>
      </c>
      <c r="AU340" s="239" t="s">
        <v>81</v>
      </c>
      <c r="AY340" s="18" t="s">
        <v>165</v>
      </c>
      <c r="BE340" s="240">
        <f>IF(N340="základní",J340,0)</f>
        <v>0</v>
      </c>
      <c r="BF340" s="240">
        <f>IF(N340="snížená",J340,0)</f>
        <v>0</v>
      </c>
      <c r="BG340" s="240">
        <f>IF(N340="zákl. přenesená",J340,0)</f>
        <v>0</v>
      </c>
      <c r="BH340" s="240">
        <f>IF(N340="sníž. přenesená",J340,0)</f>
        <v>0</v>
      </c>
      <c r="BI340" s="240">
        <f>IF(N340="nulová",J340,0)</f>
        <v>0</v>
      </c>
      <c r="BJ340" s="18" t="s">
        <v>81</v>
      </c>
      <c r="BK340" s="240">
        <f>ROUND(I340*H340,2)</f>
        <v>0</v>
      </c>
      <c r="BL340" s="18" t="s">
        <v>269</v>
      </c>
      <c r="BM340" s="239" t="s">
        <v>1761</v>
      </c>
    </row>
    <row r="341" s="2" customFormat="1">
      <c r="A341" s="39"/>
      <c r="B341" s="40"/>
      <c r="C341" s="41"/>
      <c r="D341" s="243" t="s">
        <v>1086</v>
      </c>
      <c r="E341" s="41"/>
      <c r="F341" s="303" t="s">
        <v>1748</v>
      </c>
      <c r="G341" s="41"/>
      <c r="H341" s="41"/>
      <c r="I341" s="304"/>
      <c r="J341" s="41"/>
      <c r="K341" s="41"/>
      <c r="L341" s="45"/>
      <c r="M341" s="305"/>
      <c r="N341" s="306"/>
      <c r="O341" s="92"/>
      <c r="P341" s="92"/>
      <c r="Q341" s="92"/>
      <c r="R341" s="92"/>
      <c r="S341" s="92"/>
      <c r="T341" s="93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1086</v>
      </c>
      <c r="AU341" s="18" t="s">
        <v>81</v>
      </c>
    </row>
    <row r="342" s="2" customFormat="1" ht="16.5" customHeight="1">
      <c r="A342" s="39"/>
      <c r="B342" s="40"/>
      <c r="C342" s="228" t="s">
        <v>874</v>
      </c>
      <c r="D342" s="228" t="s">
        <v>167</v>
      </c>
      <c r="E342" s="229" t="s">
        <v>1762</v>
      </c>
      <c r="F342" s="230" t="s">
        <v>1763</v>
      </c>
      <c r="G342" s="231" t="s">
        <v>381</v>
      </c>
      <c r="H342" s="232">
        <v>190</v>
      </c>
      <c r="I342" s="233"/>
      <c r="J342" s="234">
        <f>ROUND(I342*H342,2)</f>
        <v>0</v>
      </c>
      <c r="K342" s="230" t="s">
        <v>1</v>
      </c>
      <c r="L342" s="45"/>
      <c r="M342" s="235" t="s">
        <v>1</v>
      </c>
      <c r="N342" s="236" t="s">
        <v>38</v>
      </c>
      <c r="O342" s="92"/>
      <c r="P342" s="237">
        <f>O342*H342</f>
        <v>0</v>
      </c>
      <c r="Q342" s="237">
        <v>0</v>
      </c>
      <c r="R342" s="237">
        <f>Q342*H342</f>
        <v>0</v>
      </c>
      <c r="S342" s="237">
        <v>0</v>
      </c>
      <c r="T342" s="238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39" t="s">
        <v>269</v>
      </c>
      <c r="AT342" s="239" t="s">
        <v>167</v>
      </c>
      <c r="AU342" s="239" t="s">
        <v>81</v>
      </c>
      <c r="AY342" s="18" t="s">
        <v>165</v>
      </c>
      <c r="BE342" s="240">
        <f>IF(N342="základní",J342,0)</f>
        <v>0</v>
      </c>
      <c r="BF342" s="240">
        <f>IF(N342="snížená",J342,0)</f>
        <v>0</v>
      </c>
      <c r="BG342" s="240">
        <f>IF(N342="zákl. přenesená",J342,0)</f>
        <v>0</v>
      </c>
      <c r="BH342" s="240">
        <f>IF(N342="sníž. přenesená",J342,0)</f>
        <v>0</v>
      </c>
      <c r="BI342" s="240">
        <f>IF(N342="nulová",J342,0)</f>
        <v>0</v>
      </c>
      <c r="BJ342" s="18" t="s">
        <v>81</v>
      </c>
      <c r="BK342" s="240">
        <f>ROUND(I342*H342,2)</f>
        <v>0</v>
      </c>
      <c r="BL342" s="18" t="s">
        <v>269</v>
      </c>
      <c r="BM342" s="239" t="s">
        <v>1764</v>
      </c>
    </row>
    <row r="343" s="2" customFormat="1">
      <c r="A343" s="39"/>
      <c r="B343" s="40"/>
      <c r="C343" s="41"/>
      <c r="D343" s="243" t="s">
        <v>1086</v>
      </c>
      <c r="E343" s="41"/>
      <c r="F343" s="303" t="s">
        <v>1752</v>
      </c>
      <c r="G343" s="41"/>
      <c r="H343" s="41"/>
      <c r="I343" s="304"/>
      <c r="J343" s="41"/>
      <c r="K343" s="41"/>
      <c r="L343" s="45"/>
      <c r="M343" s="305"/>
      <c r="N343" s="306"/>
      <c r="O343" s="92"/>
      <c r="P343" s="92"/>
      <c r="Q343" s="92"/>
      <c r="R343" s="92"/>
      <c r="S343" s="92"/>
      <c r="T343" s="93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T343" s="18" t="s">
        <v>1086</v>
      </c>
      <c r="AU343" s="18" t="s">
        <v>81</v>
      </c>
    </row>
    <row r="344" s="2" customFormat="1" ht="16.5" customHeight="1">
      <c r="A344" s="39"/>
      <c r="B344" s="40"/>
      <c r="C344" s="228" t="s">
        <v>880</v>
      </c>
      <c r="D344" s="228" t="s">
        <v>167</v>
      </c>
      <c r="E344" s="229" t="s">
        <v>1765</v>
      </c>
      <c r="F344" s="230" t="s">
        <v>1766</v>
      </c>
      <c r="G344" s="231" t="s">
        <v>381</v>
      </c>
      <c r="H344" s="232">
        <v>550</v>
      </c>
      <c r="I344" s="233"/>
      <c r="J344" s="234">
        <f>ROUND(I344*H344,2)</f>
        <v>0</v>
      </c>
      <c r="K344" s="230" t="s">
        <v>1</v>
      </c>
      <c r="L344" s="45"/>
      <c r="M344" s="235" t="s">
        <v>1</v>
      </c>
      <c r="N344" s="236" t="s">
        <v>38</v>
      </c>
      <c r="O344" s="92"/>
      <c r="P344" s="237">
        <f>O344*H344</f>
        <v>0</v>
      </c>
      <c r="Q344" s="237">
        <v>0</v>
      </c>
      <c r="R344" s="237">
        <f>Q344*H344</f>
        <v>0</v>
      </c>
      <c r="S344" s="237">
        <v>0</v>
      </c>
      <c r="T344" s="238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39" t="s">
        <v>269</v>
      </c>
      <c r="AT344" s="239" t="s">
        <v>167</v>
      </c>
      <c r="AU344" s="239" t="s">
        <v>81</v>
      </c>
      <c r="AY344" s="18" t="s">
        <v>165</v>
      </c>
      <c r="BE344" s="240">
        <f>IF(N344="základní",J344,0)</f>
        <v>0</v>
      </c>
      <c r="BF344" s="240">
        <f>IF(N344="snížená",J344,0)</f>
        <v>0</v>
      </c>
      <c r="BG344" s="240">
        <f>IF(N344="zákl. přenesená",J344,0)</f>
        <v>0</v>
      </c>
      <c r="BH344" s="240">
        <f>IF(N344="sníž. přenesená",J344,0)</f>
        <v>0</v>
      </c>
      <c r="BI344" s="240">
        <f>IF(N344="nulová",J344,0)</f>
        <v>0</v>
      </c>
      <c r="BJ344" s="18" t="s">
        <v>81</v>
      </c>
      <c r="BK344" s="240">
        <f>ROUND(I344*H344,2)</f>
        <v>0</v>
      </c>
      <c r="BL344" s="18" t="s">
        <v>269</v>
      </c>
      <c r="BM344" s="239" t="s">
        <v>1767</v>
      </c>
    </row>
    <row r="345" s="2" customFormat="1">
      <c r="A345" s="39"/>
      <c r="B345" s="40"/>
      <c r="C345" s="41"/>
      <c r="D345" s="243" t="s">
        <v>1086</v>
      </c>
      <c r="E345" s="41"/>
      <c r="F345" s="303" t="s">
        <v>1748</v>
      </c>
      <c r="G345" s="41"/>
      <c r="H345" s="41"/>
      <c r="I345" s="304"/>
      <c r="J345" s="41"/>
      <c r="K345" s="41"/>
      <c r="L345" s="45"/>
      <c r="M345" s="305"/>
      <c r="N345" s="306"/>
      <c r="O345" s="92"/>
      <c r="P345" s="92"/>
      <c r="Q345" s="92"/>
      <c r="R345" s="92"/>
      <c r="S345" s="92"/>
      <c r="T345" s="93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18" t="s">
        <v>1086</v>
      </c>
      <c r="AU345" s="18" t="s">
        <v>81</v>
      </c>
    </row>
    <row r="346" s="2" customFormat="1" ht="16.5" customHeight="1">
      <c r="A346" s="39"/>
      <c r="B346" s="40"/>
      <c r="C346" s="228" t="s">
        <v>886</v>
      </c>
      <c r="D346" s="228" t="s">
        <v>167</v>
      </c>
      <c r="E346" s="229" t="s">
        <v>1768</v>
      </c>
      <c r="F346" s="230" t="s">
        <v>1769</v>
      </c>
      <c r="G346" s="231" t="s">
        <v>381</v>
      </c>
      <c r="H346" s="232">
        <v>550</v>
      </c>
      <c r="I346" s="233"/>
      <c r="J346" s="234">
        <f>ROUND(I346*H346,2)</f>
        <v>0</v>
      </c>
      <c r="K346" s="230" t="s">
        <v>1</v>
      </c>
      <c r="L346" s="45"/>
      <c r="M346" s="235" t="s">
        <v>1</v>
      </c>
      <c r="N346" s="236" t="s">
        <v>38</v>
      </c>
      <c r="O346" s="92"/>
      <c r="P346" s="237">
        <f>O346*H346</f>
        <v>0</v>
      </c>
      <c r="Q346" s="237">
        <v>0</v>
      </c>
      <c r="R346" s="237">
        <f>Q346*H346</f>
        <v>0</v>
      </c>
      <c r="S346" s="237">
        <v>0</v>
      </c>
      <c r="T346" s="238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39" t="s">
        <v>269</v>
      </c>
      <c r="AT346" s="239" t="s">
        <v>167</v>
      </c>
      <c r="AU346" s="239" t="s">
        <v>81</v>
      </c>
      <c r="AY346" s="18" t="s">
        <v>165</v>
      </c>
      <c r="BE346" s="240">
        <f>IF(N346="základní",J346,0)</f>
        <v>0</v>
      </c>
      <c r="BF346" s="240">
        <f>IF(N346="snížená",J346,0)</f>
        <v>0</v>
      </c>
      <c r="BG346" s="240">
        <f>IF(N346="zákl. přenesená",J346,0)</f>
        <v>0</v>
      </c>
      <c r="BH346" s="240">
        <f>IF(N346="sníž. přenesená",J346,0)</f>
        <v>0</v>
      </c>
      <c r="BI346" s="240">
        <f>IF(N346="nulová",J346,0)</f>
        <v>0</v>
      </c>
      <c r="BJ346" s="18" t="s">
        <v>81</v>
      </c>
      <c r="BK346" s="240">
        <f>ROUND(I346*H346,2)</f>
        <v>0</v>
      </c>
      <c r="BL346" s="18" t="s">
        <v>269</v>
      </c>
      <c r="BM346" s="239" t="s">
        <v>1770</v>
      </c>
    </row>
    <row r="347" s="2" customFormat="1">
      <c r="A347" s="39"/>
      <c r="B347" s="40"/>
      <c r="C347" s="41"/>
      <c r="D347" s="243" t="s">
        <v>1086</v>
      </c>
      <c r="E347" s="41"/>
      <c r="F347" s="303" t="s">
        <v>1752</v>
      </c>
      <c r="G347" s="41"/>
      <c r="H347" s="41"/>
      <c r="I347" s="304"/>
      <c r="J347" s="41"/>
      <c r="K347" s="41"/>
      <c r="L347" s="45"/>
      <c r="M347" s="305"/>
      <c r="N347" s="306"/>
      <c r="O347" s="92"/>
      <c r="P347" s="92"/>
      <c r="Q347" s="92"/>
      <c r="R347" s="92"/>
      <c r="S347" s="92"/>
      <c r="T347" s="93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T347" s="18" t="s">
        <v>1086</v>
      </c>
      <c r="AU347" s="18" t="s">
        <v>81</v>
      </c>
    </row>
    <row r="348" s="2" customFormat="1" ht="16.5" customHeight="1">
      <c r="A348" s="39"/>
      <c r="B348" s="40"/>
      <c r="C348" s="228" t="s">
        <v>892</v>
      </c>
      <c r="D348" s="228" t="s">
        <v>167</v>
      </c>
      <c r="E348" s="229" t="s">
        <v>1771</v>
      </c>
      <c r="F348" s="230" t="s">
        <v>1772</v>
      </c>
      <c r="G348" s="231" t="s">
        <v>381</v>
      </c>
      <c r="H348" s="232">
        <v>260</v>
      </c>
      <c r="I348" s="233"/>
      <c r="J348" s="234">
        <f>ROUND(I348*H348,2)</f>
        <v>0</v>
      </c>
      <c r="K348" s="230" t="s">
        <v>1</v>
      </c>
      <c r="L348" s="45"/>
      <c r="M348" s="235" t="s">
        <v>1</v>
      </c>
      <c r="N348" s="236" t="s">
        <v>38</v>
      </c>
      <c r="O348" s="92"/>
      <c r="P348" s="237">
        <f>O348*H348</f>
        <v>0</v>
      </c>
      <c r="Q348" s="237">
        <v>0</v>
      </c>
      <c r="R348" s="237">
        <f>Q348*H348</f>
        <v>0</v>
      </c>
      <c r="S348" s="237">
        <v>0</v>
      </c>
      <c r="T348" s="238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39" t="s">
        <v>269</v>
      </c>
      <c r="AT348" s="239" t="s">
        <v>167</v>
      </c>
      <c r="AU348" s="239" t="s">
        <v>81</v>
      </c>
      <c r="AY348" s="18" t="s">
        <v>165</v>
      </c>
      <c r="BE348" s="240">
        <f>IF(N348="základní",J348,0)</f>
        <v>0</v>
      </c>
      <c r="BF348" s="240">
        <f>IF(N348="snížená",J348,0)</f>
        <v>0</v>
      </c>
      <c r="BG348" s="240">
        <f>IF(N348="zákl. přenesená",J348,0)</f>
        <v>0</v>
      </c>
      <c r="BH348" s="240">
        <f>IF(N348="sníž. přenesená",J348,0)</f>
        <v>0</v>
      </c>
      <c r="BI348" s="240">
        <f>IF(N348="nulová",J348,0)</f>
        <v>0</v>
      </c>
      <c r="BJ348" s="18" t="s">
        <v>81</v>
      </c>
      <c r="BK348" s="240">
        <f>ROUND(I348*H348,2)</f>
        <v>0</v>
      </c>
      <c r="BL348" s="18" t="s">
        <v>269</v>
      </c>
      <c r="BM348" s="239" t="s">
        <v>1773</v>
      </c>
    </row>
    <row r="349" s="2" customFormat="1">
      <c r="A349" s="39"/>
      <c r="B349" s="40"/>
      <c r="C349" s="41"/>
      <c r="D349" s="243" t="s">
        <v>1086</v>
      </c>
      <c r="E349" s="41"/>
      <c r="F349" s="303" t="s">
        <v>1748</v>
      </c>
      <c r="G349" s="41"/>
      <c r="H349" s="41"/>
      <c r="I349" s="304"/>
      <c r="J349" s="41"/>
      <c r="K349" s="41"/>
      <c r="L349" s="45"/>
      <c r="M349" s="305"/>
      <c r="N349" s="306"/>
      <c r="O349" s="92"/>
      <c r="P349" s="92"/>
      <c r="Q349" s="92"/>
      <c r="R349" s="92"/>
      <c r="S349" s="92"/>
      <c r="T349" s="93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T349" s="18" t="s">
        <v>1086</v>
      </c>
      <c r="AU349" s="18" t="s">
        <v>81</v>
      </c>
    </row>
    <row r="350" s="2" customFormat="1" ht="16.5" customHeight="1">
      <c r="A350" s="39"/>
      <c r="B350" s="40"/>
      <c r="C350" s="228" t="s">
        <v>898</v>
      </c>
      <c r="D350" s="228" t="s">
        <v>167</v>
      </c>
      <c r="E350" s="229" t="s">
        <v>1774</v>
      </c>
      <c r="F350" s="230" t="s">
        <v>1775</v>
      </c>
      <c r="G350" s="231" t="s">
        <v>381</v>
      </c>
      <c r="H350" s="232">
        <v>260</v>
      </c>
      <c r="I350" s="233"/>
      <c r="J350" s="234">
        <f>ROUND(I350*H350,2)</f>
        <v>0</v>
      </c>
      <c r="K350" s="230" t="s">
        <v>1</v>
      </c>
      <c r="L350" s="45"/>
      <c r="M350" s="235" t="s">
        <v>1</v>
      </c>
      <c r="N350" s="236" t="s">
        <v>38</v>
      </c>
      <c r="O350" s="92"/>
      <c r="P350" s="237">
        <f>O350*H350</f>
        <v>0</v>
      </c>
      <c r="Q350" s="237">
        <v>0</v>
      </c>
      <c r="R350" s="237">
        <f>Q350*H350</f>
        <v>0</v>
      </c>
      <c r="S350" s="237">
        <v>0</v>
      </c>
      <c r="T350" s="238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39" t="s">
        <v>269</v>
      </c>
      <c r="AT350" s="239" t="s">
        <v>167</v>
      </c>
      <c r="AU350" s="239" t="s">
        <v>81</v>
      </c>
      <c r="AY350" s="18" t="s">
        <v>165</v>
      </c>
      <c r="BE350" s="240">
        <f>IF(N350="základní",J350,0)</f>
        <v>0</v>
      </c>
      <c r="BF350" s="240">
        <f>IF(N350="snížená",J350,0)</f>
        <v>0</v>
      </c>
      <c r="BG350" s="240">
        <f>IF(N350="zákl. přenesená",J350,0)</f>
        <v>0</v>
      </c>
      <c r="BH350" s="240">
        <f>IF(N350="sníž. přenesená",J350,0)</f>
        <v>0</v>
      </c>
      <c r="BI350" s="240">
        <f>IF(N350="nulová",J350,0)</f>
        <v>0</v>
      </c>
      <c r="BJ350" s="18" t="s">
        <v>81</v>
      </c>
      <c r="BK350" s="240">
        <f>ROUND(I350*H350,2)</f>
        <v>0</v>
      </c>
      <c r="BL350" s="18" t="s">
        <v>269</v>
      </c>
      <c r="BM350" s="239" t="s">
        <v>1776</v>
      </c>
    </row>
    <row r="351" s="2" customFormat="1">
      <c r="A351" s="39"/>
      <c r="B351" s="40"/>
      <c r="C351" s="41"/>
      <c r="D351" s="243" t="s">
        <v>1086</v>
      </c>
      <c r="E351" s="41"/>
      <c r="F351" s="303" t="s">
        <v>1752</v>
      </c>
      <c r="G351" s="41"/>
      <c r="H351" s="41"/>
      <c r="I351" s="304"/>
      <c r="J351" s="41"/>
      <c r="K351" s="41"/>
      <c r="L351" s="45"/>
      <c r="M351" s="305"/>
      <c r="N351" s="306"/>
      <c r="O351" s="92"/>
      <c r="P351" s="92"/>
      <c r="Q351" s="92"/>
      <c r="R351" s="92"/>
      <c r="S351" s="92"/>
      <c r="T351" s="93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18" t="s">
        <v>1086</v>
      </c>
      <c r="AU351" s="18" t="s">
        <v>81</v>
      </c>
    </row>
    <row r="352" s="12" customFormat="1" ht="25.92" customHeight="1">
      <c r="A352" s="12"/>
      <c r="B352" s="212"/>
      <c r="C352" s="213"/>
      <c r="D352" s="214" t="s">
        <v>72</v>
      </c>
      <c r="E352" s="215" t="s">
        <v>192</v>
      </c>
      <c r="F352" s="215" t="s">
        <v>1777</v>
      </c>
      <c r="G352" s="213"/>
      <c r="H352" s="213"/>
      <c r="I352" s="216"/>
      <c r="J352" s="217">
        <f>BK352</f>
        <v>0</v>
      </c>
      <c r="K352" s="213"/>
      <c r="L352" s="218"/>
      <c r="M352" s="219"/>
      <c r="N352" s="220"/>
      <c r="O352" s="220"/>
      <c r="P352" s="221">
        <f>SUM(P353:P360)</f>
        <v>0</v>
      </c>
      <c r="Q352" s="220"/>
      <c r="R352" s="221">
        <f>SUM(R353:R360)</f>
        <v>0</v>
      </c>
      <c r="S352" s="220"/>
      <c r="T352" s="222">
        <f>SUM(T353:T360)</f>
        <v>0</v>
      </c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R352" s="223" t="s">
        <v>81</v>
      </c>
      <c r="AT352" s="224" t="s">
        <v>72</v>
      </c>
      <c r="AU352" s="224" t="s">
        <v>73</v>
      </c>
      <c r="AY352" s="223" t="s">
        <v>165</v>
      </c>
      <c r="BK352" s="225">
        <f>SUM(BK353:BK360)</f>
        <v>0</v>
      </c>
    </row>
    <row r="353" s="2" customFormat="1" ht="16.5" customHeight="1">
      <c r="A353" s="39"/>
      <c r="B353" s="40"/>
      <c r="C353" s="228" t="s">
        <v>904</v>
      </c>
      <c r="D353" s="228" t="s">
        <v>167</v>
      </c>
      <c r="E353" s="229" t="s">
        <v>1778</v>
      </c>
      <c r="F353" s="230" t="s">
        <v>1779</v>
      </c>
      <c r="G353" s="231" t="s">
        <v>1145</v>
      </c>
      <c r="H353" s="232">
        <v>10</v>
      </c>
      <c r="I353" s="233"/>
      <c r="J353" s="234">
        <f>ROUND(I353*H353,2)</f>
        <v>0</v>
      </c>
      <c r="K353" s="230" t="s">
        <v>1</v>
      </c>
      <c r="L353" s="45"/>
      <c r="M353" s="235" t="s">
        <v>1</v>
      </c>
      <c r="N353" s="236" t="s">
        <v>38</v>
      </c>
      <c r="O353" s="92"/>
      <c r="P353" s="237">
        <f>O353*H353</f>
        <v>0</v>
      </c>
      <c r="Q353" s="237">
        <v>0</v>
      </c>
      <c r="R353" s="237">
        <f>Q353*H353</f>
        <v>0</v>
      </c>
      <c r="S353" s="237">
        <v>0</v>
      </c>
      <c r="T353" s="238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39" t="s">
        <v>269</v>
      </c>
      <c r="AT353" s="239" t="s">
        <v>167</v>
      </c>
      <c r="AU353" s="239" t="s">
        <v>81</v>
      </c>
      <c r="AY353" s="18" t="s">
        <v>165</v>
      </c>
      <c r="BE353" s="240">
        <f>IF(N353="základní",J353,0)</f>
        <v>0</v>
      </c>
      <c r="BF353" s="240">
        <f>IF(N353="snížená",J353,0)</f>
        <v>0</v>
      </c>
      <c r="BG353" s="240">
        <f>IF(N353="zákl. přenesená",J353,0)</f>
        <v>0</v>
      </c>
      <c r="BH353" s="240">
        <f>IF(N353="sníž. přenesená",J353,0)</f>
        <v>0</v>
      </c>
      <c r="BI353" s="240">
        <f>IF(N353="nulová",J353,0)</f>
        <v>0</v>
      </c>
      <c r="BJ353" s="18" t="s">
        <v>81</v>
      </c>
      <c r="BK353" s="240">
        <f>ROUND(I353*H353,2)</f>
        <v>0</v>
      </c>
      <c r="BL353" s="18" t="s">
        <v>269</v>
      </c>
      <c r="BM353" s="239" t="s">
        <v>1780</v>
      </c>
    </row>
    <row r="354" s="2" customFormat="1">
      <c r="A354" s="39"/>
      <c r="B354" s="40"/>
      <c r="C354" s="41"/>
      <c r="D354" s="243" t="s">
        <v>1086</v>
      </c>
      <c r="E354" s="41"/>
      <c r="F354" s="303" t="s">
        <v>1781</v>
      </c>
      <c r="G354" s="41"/>
      <c r="H354" s="41"/>
      <c r="I354" s="304"/>
      <c r="J354" s="41"/>
      <c r="K354" s="41"/>
      <c r="L354" s="45"/>
      <c r="M354" s="305"/>
      <c r="N354" s="306"/>
      <c r="O354" s="92"/>
      <c r="P354" s="92"/>
      <c r="Q354" s="92"/>
      <c r="R354" s="92"/>
      <c r="S354" s="92"/>
      <c r="T354" s="93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1086</v>
      </c>
      <c r="AU354" s="18" t="s">
        <v>81</v>
      </c>
    </row>
    <row r="355" s="2" customFormat="1" ht="16.5" customHeight="1">
      <c r="A355" s="39"/>
      <c r="B355" s="40"/>
      <c r="C355" s="228" t="s">
        <v>912</v>
      </c>
      <c r="D355" s="228" t="s">
        <v>167</v>
      </c>
      <c r="E355" s="229" t="s">
        <v>1782</v>
      </c>
      <c r="F355" s="230" t="s">
        <v>1783</v>
      </c>
      <c r="G355" s="231" t="s">
        <v>1145</v>
      </c>
      <c r="H355" s="232">
        <v>10</v>
      </c>
      <c r="I355" s="233"/>
      <c r="J355" s="234">
        <f>ROUND(I355*H355,2)</f>
        <v>0</v>
      </c>
      <c r="K355" s="230" t="s">
        <v>1</v>
      </c>
      <c r="L355" s="45"/>
      <c r="M355" s="235" t="s">
        <v>1</v>
      </c>
      <c r="N355" s="236" t="s">
        <v>38</v>
      </c>
      <c r="O355" s="92"/>
      <c r="P355" s="237">
        <f>O355*H355</f>
        <v>0</v>
      </c>
      <c r="Q355" s="237">
        <v>0</v>
      </c>
      <c r="R355" s="237">
        <f>Q355*H355</f>
        <v>0</v>
      </c>
      <c r="S355" s="237">
        <v>0</v>
      </c>
      <c r="T355" s="238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39" t="s">
        <v>269</v>
      </c>
      <c r="AT355" s="239" t="s">
        <v>167</v>
      </c>
      <c r="AU355" s="239" t="s">
        <v>81</v>
      </c>
      <c r="AY355" s="18" t="s">
        <v>165</v>
      </c>
      <c r="BE355" s="240">
        <f>IF(N355="základní",J355,0)</f>
        <v>0</v>
      </c>
      <c r="BF355" s="240">
        <f>IF(N355="snížená",J355,0)</f>
        <v>0</v>
      </c>
      <c r="BG355" s="240">
        <f>IF(N355="zákl. přenesená",J355,0)</f>
        <v>0</v>
      </c>
      <c r="BH355" s="240">
        <f>IF(N355="sníž. přenesená",J355,0)</f>
        <v>0</v>
      </c>
      <c r="BI355" s="240">
        <f>IF(N355="nulová",J355,0)</f>
        <v>0</v>
      </c>
      <c r="BJ355" s="18" t="s">
        <v>81</v>
      </c>
      <c r="BK355" s="240">
        <f>ROUND(I355*H355,2)</f>
        <v>0</v>
      </c>
      <c r="BL355" s="18" t="s">
        <v>269</v>
      </c>
      <c r="BM355" s="239" t="s">
        <v>1784</v>
      </c>
    </row>
    <row r="356" s="2" customFormat="1">
      <c r="A356" s="39"/>
      <c r="B356" s="40"/>
      <c r="C356" s="41"/>
      <c r="D356" s="243" t="s">
        <v>1086</v>
      </c>
      <c r="E356" s="41"/>
      <c r="F356" s="303" t="s">
        <v>1785</v>
      </c>
      <c r="G356" s="41"/>
      <c r="H356" s="41"/>
      <c r="I356" s="304"/>
      <c r="J356" s="41"/>
      <c r="K356" s="41"/>
      <c r="L356" s="45"/>
      <c r="M356" s="305"/>
      <c r="N356" s="306"/>
      <c r="O356" s="92"/>
      <c r="P356" s="92"/>
      <c r="Q356" s="92"/>
      <c r="R356" s="92"/>
      <c r="S356" s="92"/>
      <c r="T356" s="93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1086</v>
      </c>
      <c r="AU356" s="18" t="s">
        <v>81</v>
      </c>
    </row>
    <row r="357" s="2" customFormat="1" ht="16.5" customHeight="1">
      <c r="A357" s="39"/>
      <c r="B357" s="40"/>
      <c r="C357" s="228" t="s">
        <v>917</v>
      </c>
      <c r="D357" s="228" t="s">
        <v>167</v>
      </c>
      <c r="E357" s="229" t="s">
        <v>1786</v>
      </c>
      <c r="F357" s="230" t="s">
        <v>1787</v>
      </c>
      <c r="G357" s="231" t="s">
        <v>381</v>
      </c>
      <c r="H357" s="232">
        <v>50</v>
      </c>
      <c r="I357" s="233"/>
      <c r="J357" s="234">
        <f>ROUND(I357*H357,2)</f>
        <v>0</v>
      </c>
      <c r="K357" s="230" t="s">
        <v>1</v>
      </c>
      <c r="L357" s="45"/>
      <c r="M357" s="235" t="s">
        <v>1</v>
      </c>
      <c r="N357" s="236" t="s">
        <v>38</v>
      </c>
      <c r="O357" s="92"/>
      <c r="P357" s="237">
        <f>O357*H357</f>
        <v>0</v>
      </c>
      <c r="Q357" s="237">
        <v>0</v>
      </c>
      <c r="R357" s="237">
        <f>Q357*H357</f>
        <v>0</v>
      </c>
      <c r="S357" s="237">
        <v>0</v>
      </c>
      <c r="T357" s="238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39" t="s">
        <v>269</v>
      </c>
      <c r="AT357" s="239" t="s">
        <v>167</v>
      </c>
      <c r="AU357" s="239" t="s">
        <v>81</v>
      </c>
      <c r="AY357" s="18" t="s">
        <v>165</v>
      </c>
      <c r="BE357" s="240">
        <f>IF(N357="základní",J357,0)</f>
        <v>0</v>
      </c>
      <c r="BF357" s="240">
        <f>IF(N357="snížená",J357,0)</f>
        <v>0</v>
      </c>
      <c r="BG357" s="240">
        <f>IF(N357="zákl. přenesená",J357,0)</f>
        <v>0</v>
      </c>
      <c r="BH357" s="240">
        <f>IF(N357="sníž. přenesená",J357,0)</f>
        <v>0</v>
      </c>
      <c r="BI357" s="240">
        <f>IF(N357="nulová",J357,0)</f>
        <v>0</v>
      </c>
      <c r="BJ357" s="18" t="s">
        <v>81</v>
      </c>
      <c r="BK357" s="240">
        <f>ROUND(I357*H357,2)</f>
        <v>0</v>
      </c>
      <c r="BL357" s="18" t="s">
        <v>269</v>
      </c>
      <c r="BM357" s="239" t="s">
        <v>1788</v>
      </c>
    </row>
    <row r="358" s="2" customFormat="1">
      <c r="A358" s="39"/>
      <c r="B358" s="40"/>
      <c r="C358" s="41"/>
      <c r="D358" s="243" t="s">
        <v>1086</v>
      </c>
      <c r="E358" s="41"/>
      <c r="F358" s="303" t="s">
        <v>1789</v>
      </c>
      <c r="G358" s="41"/>
      <c r="H358" s="41"/>
      <c r="I358" s="304"/>
      <c r="J358" s="41"/>
      <c r="K358" s="41"/>
      <c r="L358" s="45"/>
      <c r="M358" s="305"/>
      <c r="N358" s="306"/>
      <c r="O358" s="92"/>
      <c r="P358" s="92"/>
      <c r="Q358" s="92"/>
      <c r="R358" s="92"/>
      <c r="S358" s="92"/>
      <c r="T358" s="93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1086</v>
      </c>
      <c r="AU358" s="18" t="s">
        <v>81</v>
      </c>
    </row>
    <row r="359" s="2" customFormat="1" ht="16.5" customHeight="1">
      <c r="A359" s="39"/>
      <c r="B359" s="40"/>
      <c r="C359" s="228" t="s">
        <v>923</v>
      </c>
      <c r="D359" s="228" t="s">
        <v>167</v>
      </c>
      <c r="E359" s="229" t="s">
        <v>1790</v>
      </c>
      <c r="F359" s="230" t="s">
        <v>1791</v>
      </c>
      <c r="G359" s="231" t="s">
        <v>381</v>
      </c>
      <c r="H359" s="232">
        <v>50</v>
      </c>
      <c r="I359" s="233"/>
      <c r="J359" s="234">
        <f>ROUND(I359*H359,2)</f>
        <v>0</v>
      </c>
      <c r="K359" s="230" t="s">
        <v>1</v>
      </c>
      <c r="L359" s="45"/>
      <c r="M359" s="235" t="s">
        <v>1</v>
      </c>
      <c r="N359" s="236" t="s">
        <v>38</v>
      </c>
      <c r="O359" s="92"/>
      <c r="P359" s="237">
        <f>O359*H359</f>
        <v>0</v>
      </c>
      <c r="Q359" s="237">
        <v>0</v>
      </c>
      <c r="R359" s="237">
        <f>Q359*H359</f>
        <v>0</v>
      </c>
      <c r="S359" s="237">
        <v>0</v>
      </c>
      <c r="T359" s="238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39" t="s">
        <v>269</v>
      </c>
      <c r="AT359" s="239" t="s">
        <v>167</v>
      </c>
      <c r="AU359" s="239" t="s">
        <v>81</v>
      </c>
      <c r="AY359" s="18" t="s">
        <v>165</v>
      </c>
      <c r="BE359" s="240">
        <f>IF(N359="základní",J359,0)</f>
        <v>0</v>
      </c>
      <c r="BF359" s="240">
        <f>IF(N359="snížená",J359,0)</f>
        <v>0</v>
      </c>
      <c r="BG359" s="240">
        <f>IF(N359="zákl. přenesená",J359,0)</f>
        <v>0</v>
      </c>
      <c r="BH359" s="240">
        <f>IF(N359="sníž. přenesená",J359,0)</f>
        <v>0</v>
      </c>
      <c r="BI359" s="240">
        <f>IF(N359="nulová",J359,0)</f>
        <v>0</v>
      </c>
      <c r="BJ359" s="18" t="s">
        <v>81</v>
      </c>
      <c r="BK359" s="240">
        <f>ROUND(I359*H359,2)</f>
        <v>0</v>
      </c>
      <c r="BL359" s="18" t="s">
        <v>269</v>
      </c>
      <c r="BM359" s="239" t="s">
        <v>1792</v>
      </c>
    </row>
    <row r="360" s="2" customFormat="1">
      <c r="A360" s="39"/>
      <c r="B360" s="40"/>
      <c r="C360" s="41"/>
      <c r="D360" s="243" t="s">
        <v>1086</v>
      </c>
      <c r="E360" s="41"/>
      <c r="F360" s="303" t="s">
        <v>1793</v>
      </c>
      <c r="G360" s="41"/>
      <c r="H360" s="41"/>
      <c r="I360" s="304"/>
      <c r="J360" s="41"/>
      <c r="K360" s="41"/>
      <c r="L360" s="45"/>
      <c r="M360" s="305"/>
      <c r="N360" s="306"/>
      <c r="O360" s="92"/>
      <c r="P360" s="92"/>
      <c r="Q360" s="92"/>
      <c r="R360" s="92"/>
      <c r="S360" s="92"/>
      <c r="T360" s="93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1086</v>
      </c>
      <c r="AU360" s="18" t="s">
        <v>81</v>
      </c>
    </row>
    <row r="361" s="12" customFormat="1" ht="25.92" customHeight="1">
      <c r="A361" s="12"/>
      <c r="B361" s="212"/>
      <c r="C361" s="213"/>
      <c r="D361" s="214" t="s">
        <v>72</v>
      </c>
      <c r="E361" s="215" t="s">
        <v>253</v>
      </c>
      <c r="F361" s="215" t="s">
        <v>1794</v>
      </c>
      <c r="G361" s="213"/>
      <c r="H361" s="213"/>
      <c r="I361" s="216"/>
      <c r="J361" s="217">
        <f>BK361</f>
        <v>0</v>
      </c>
      <c r="K361" s="213"/>
      <c r="L361" s="218"/>
      <c r="M361" s="219"/>
      <c r="N361" s="220"/>
      <c r="O361" s="220"/>
      <c r="P361" s="221">
        <f>SUM(P362:P374)</f>
        <v>0</v>
      </c>
      <c r="Q361" s="220"/>
      <c r="R361" s="221">
        <f>SUM(R362:R374)</f>
        <v>0</v>
      </c>
      <c r="S361" s="220"/>
      <c r="T361" s="222">
        <f>SUM(T362:T374)</f>
        <v>0</v>
      </c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R361" s="223" t="s">
        <v>81</v>
      </c>
      <c r="AT361" s="224" t="s">
        <v>72</v>
      </c>
      <c r="AU361" s="224" t="s">
        <v>73</v>
      </c>
      <c r="AY361" s="223" t="s">
        <v>165</v>
      </c>
      <c r="BK361" s="225">
        <f>SUM(BK362:BK374)</f>
        <v>0</v>
      </c>
    </row>
    <row r="362" s="2" customFormat="1" ht="16.5" customHeight="1">
      <c r="A362" s="39"/>
      <c r="B362" s="40"/>
      <c r="C362" s="228" t="s">
        <v>702</v>
      </c>
      <c r="D362" s="228" t="s">
        <v>167</v>
      </c>
      <c r="E362" s="229" t="s">
        <v>1795</v>
      </c>
      <c r="F362" s="230" t="s">
        <v>1796</v>
      </c>
      <c r="G362" s="231" t="s">
        <v>700</v>
      </c>
      <c r="H362" s="232">
        <v>10</v>
      </c>
      <c r="I362" s="233"/>
      <c r="J362" s="234">
        <f>ROUND(I362*H362,2)</f>
        <v>0</v>
      </c>
      <c r="K362" s="230" t="s">
        <v>1</v>
      </c>
      <c r="L362" s="45"/>
      <c r="M362" s="235" t="s">
        <v>1</v>
      </c>
      <c r="N362" s="236" t="s">
        <v>38</v>
      </c>
      <c r="O362" s="92"/>
      <c r="P362" s="237">
        <f>O362*H362</f>
        <v>0</v>
      </c>
      <c r="Q362" s="237">
        <v>0</v>
      </c>
      <c r="R362" s="237">
        <f>Q362*H362</f>
        <v>0</v>
      </c>
      <c r="S362" s="237">
        <v>0</v>
      </c>
      <c r="T362" s="238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39" t="s">
        <v>269</v>
      </c>
      <c r="AT362" s="239" t="s">
        <v>167</v>
      </c>
      <c r="AU362" s="239" t="s">
        <v>81</v>
      </c>
      <c r="AY362" s="18" t="s">
        <v>165</v>
      </c>
      <c r="BE362" s="240">
        <f>IF(N362="základní",J362,0)</f>
        <v>0</v>
      </c>
      <c r="BF362" s="240">
        <f>IF(N362="snížená",J362,0)</f>
        <v>0</v>
      </c>
      <c r="BG362" s="240">
        <f>IF(N362="zákl. přenesená",J362,0)</f>
        <v>0</v>
      </c>
      <c r="BH362" s="240">
        <f>IF(N362="sníž. přenesená",J362,0)</f>
        <v>0</v>
      </c>
      <c r="BI362" s="240">
        <f>IF(N362="nulová",J362,0)</f>
        <v>0</v>
      </c>
      <c r="BJ362" s="18" t="s">
        <v>81</v>
      </c>
      <c r="BK362" s="240">
        <f>ROUND(I362*H362,2)</f>
        <v>0</v>
      </c>
      <c r="BL362" s="18" t="s">
        <v>269</v>
      </c>
      <c r="BM362" s="239" t="s">
        <v>1797</v>
      </c>
    </row>
    <row r="363" s="2" customFormat="1">
      <c r="A363" s="39"/>
      <c r="B363" s="40"/>
      <c r="C363" s="41"/>
      <c r="D363" s="243" t="s">
        <v>1086</v>
      </c>
      <c r="E363" s="41"/>
      <c r="F363" s="303" t="s">
        <v>1798</v>
      </c>
      <c r="G363" s="41"/>
      <c r="H363" s="41"/>
      <c r="I363" s="304"/>
      <c r="J363" s="41"/>
      <c r="K363" s="41"/>
      <c r="L363" s="45"/>
      <c r="M363" s="305"/>
      <c r="N363" s="306"/>
      <c r="O363" s="92"/>
      <c r="P363" s="92"/>
      <c r="Q363" s="92"/>
      <c r="R363" s="92"/>
      <c r="S363" s="92"/>
      <c r="T363" s="93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T363" s="18" t="s">
        <v>1086</v>
      </c>
      <c r="AU363" s="18" t="s">
        <v>81</v>
      </c>
    </row>
    <row r="364" s="2" customFormat="1" ht="16.5" customHeight="1">
      <c r="A364" s="39"/>
      <c r="B364" s="40"/>
      <c r="C364" s="228" t="s">
        <v>949</v>
      </c>
      <c r="D364" s="228" t="s">
        <v>167</v>
      </c>
      <c r="E364" s="229" t="s">
        <v>1799</v>
      </c>
      <c r="F364" s="230" t="s">
        <v>1800</v>
      </c>
      <c r="G364" s="231" t="s">
        <v>700</v>
      </c>
      <c r="H364" s="232">
        <v>10</v>
      </c>
      <c r="I364" s="233"/>
      <c r="J364" s="234">
        <f>ROUND(I364*H364,2)</f>
        <v>0</v>
      </c>
      <c r="K364" s="230" t="s">
        <v>1</v>
      </c>
      <c r="L364" s="45"/>
      <c r="M364" s="235" t="s">
        <v>1</v>
      </c>
      <c r="N364" s="236" t="s">
        <v>38</v>
      </c>
      <c r="O364" s="92"/>
      <c r="P364" s="237">
        <f>O364*H364</f>
        <v>0</v>
      </c>
      <c r="Q364" s="237">
        <v>0</v>
      </c>
      <c r="R364" s="237">
        <f>Q364*H364</f>
        <v>0</v>
      </c>
      <c r="S364" s="237">
        <v>0</v>
      </c>
      <c r="T364" s="238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39" t="s">
        <v>269</v>
      </c>
      <c r="AT364" s="239" t="s">
        <v>167</v>
      </c>
      <c r="AU364" s="239" t="s">
        <v>81</v>
      </c>
      <c r="AY364" s="18" t="s">
        <v>165</v>
      </c>
      <c r="BE364" s="240">
        <f>IF(N364="základní",J364,0)</f>
        <v>0</v>
      </c>
      <c r="BF364" s="240">
        <f>IF(N364="snížená",J364,0)</f>
        <v>0</v>
      </c>
      <c r="BG364" s="240">
        <f>IF(N364="zákl. přenesená",J364,0)</f>
        <v>0</v>
      </c>
      <c r="BH364" s="240">
        <f>IF(N364="sníž. přenesená",J364,0)</f>
        <v>0</v>
      </c>
      <c r="BI364" s="240">
        <f>IF(N364="nulová",J364,0)</f>
        <v>0</v>
      </c>
      <c r="BJ364" s="18" t="s">
        <v>81</v>
      </c>
      <c r="BK364" s="240">
        <f>ROUND(I364*H364,2)</f>
        <v>0</v>
      </c>
      <c r="BL364" s="18" t="s">
        <v>269</v>
      </c>
      <c r="BM364" s="239" t="s">
        <v>1801</v>
      </c>
    </row>
    <row r="365" s="2" customFormat="1">
      <c r="A365" s="39"/>
      <c r="B365" s="40"/>
      <c r="C365" s="41"/>
      <c r="D365" s="243" t="s">
        <v>1086</v>
      </c>
      <c r="E365" s="41"/>
      <c r="F365" s="303" t="s">
        <v>1798</v>
      </c>
      <c r="G365" s="41"/>
      <c r="H365" s="41"/>
      <c r="I365" s="304"/>
      <c r="J365" s="41"/>
      <c r="K365" s="41"/>
      <c r="L365" s="45"/>
      <c r="M365" s="305"/>
      <c r="N365" s="306"/>
      <c r="O365" s="92"/>
      <c r="P365" s="92"/>
      <c r="Q365" s="92"/>
      <c r="R365" s="92"/>
      <c r="S365" s="92"/>
      <c r="T365" s="93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T365" s="18" t="s">
        <v>1086</v>
      </c>
      <c r="AU365" s="18" t="s">
        <v>81</v>
      </c>
    </row>
    <row r="366" s="2" customFormat="1" ht="16.5" customHeight="1">
      <c r="A366" s="39"/>
      <c r="B366" s="40"/>
      <c r="C366" s="228" t="s">
        <v>964</v>
      </c>
      <c r="D366" s="228" t="s">
        <v>167</v>
      </c>
      <c r="E366" s="229" t="s">
        <v>1802</v>
      </c>
      <c r="F366" s="230" t="s">
        <v>1803</v>
      </c>
      <c r="G366" s="231" t="s">
        <v>1145</v>
      </c>
      <c r="H366" s="232">
        <v>10</v>
      </c>
      <c r="I366" s="233"/>
      <c r="J366" s="234">
        <f>ROUND(I366*H366,2)</f>
        <v>0</v>
      </c>
      <c r="K366" s="230" t="s">
        <v>1</v>
      </c>
      <c r="L366" s="45"/>
      <c r="M366" s="235" t="s">
        <v>1</v>
      </c>
      <c r="N366" s="236" t="s">
        <v>38</v>
      </c>
      <c r="O366" s="92"/>
      <c r="P366" s="237">
        <f>O366*H366</f>
        <v>0</v>
      </c>
      <c r="Q366" s="237">
        <v>0</v>
      </c>
      <c r="R366" s="237">
        <f>Q366*H366</f>
        <v>0</v>
      </c>
      <c r="S366" s="237">
        <v>0</v>
      </c>
      <c r="T366" s="238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39" t="s">
        <v>269</v>
      </c>
      <c r="AT366" s="239" t="s">
        <v>167</v>
      </c>
      <c r="AU366" s="239" t="s">
        <v>81</v>
      </c>
      <c r="AY366" s="18" t="s">
        <v>165</v>
      </c>
      <c r="BE366" s="240">
        <f>IF(N366="základní",J366,0)</f>
        <v>0</v>
      </c>
      <c r="BF366" s="240">
        <f>IF(N366="snížená",J366,0)</f>
        <v>0</v>
      </c>
      <c r="BG366" s="240">
        <f>IF(N366="zákl. přenesená",J366,0)</f>
        <v>0</v>
      </c>
      <c r="BH366" s="240">
        <f>IF(N366="sníž. přenesená",J366,0)</f>
        <v>0</v>
      </c>
      <c r="BI366" s="240">
        <f>IF(N366="nulová",J366,0)</f>
        <v>0</v>
      </c>
      <c r="BJ366" s="18" t="s">
        <v>81</v>
      </c>
      <c r="BK366" s="240">
        <f>ROUND(I366*H366,2)</f>
        <v>0</v>
      </c>
      <c r="BL366" s="18" t="s">
        <v>269</v>
      </c>
      <c r="BM366" s="239" t="s">
        <v>1804</v>
      </c>
    </row>
    <row r="367" s="2" customFormat="1">
      <c r="A367" s="39"/>
      <c r="B367" s="40"/>
      <c r="C367" s="41"/>
      <c r="D367" s="243" t="s">
        <v>1086</v>
      </c>
      <c r="E367" s="41"/>
      <c r="F367" s="303" t="s">
        <v>1798</v>
      </c>
      <c r="G367" s="41"/>
      <c r="H367" s="41"/>
      <c r="I367" s="304"/>
      <c r="J367" s="41"/>
      <c r="K367" s="41"/>
      <c r="L367" s="45"/>
      <c r="M367" s="305"/>
      <c r="N367" s="306"/>
      <c r="O367" s="92"/>
      <c r="P367" s="92"/>
      <c r="Q367" s="92"/>
      <c r="R367" s="92"/>
      <c r="S367" s="92"/>
      <c r="T367" s="93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1086</v>
      </c>
      <c r="AU367" s="18" t="s">
        <v>81</v>
      </c>
    </row>
    <row r="368" s="2" customFormat="1" ht="16.5" customHeight="1">
      <c r="A368" s="39"/>
      <c r="B368" s="40"/>
      <c r="C368" s="228" t="s">
        <v>970</v>
      </c>
      <c r="D368" s="228" t="s">
        <v>167</v>
      </c>
      <c r="E368" s="229" t="s">
        <v>1805</v>
      </c>
      <c r="F368" s="230" t="s">
        <v>1806</v>
      </c>
      <c r="G368" s="231" t="s">
        <v>700</v>
      </c>
      <c r="H368" s="232">
        <v>5</v>
      </c>
      <c r="I368" s="233"/>
      <c r="J368" s="234">
        <f>ROUND(I368*H368,2)</f>
        <v>0</v>
      </c>
      <c r="K368" s="230" t="s">
        <v>1</v>
      </c>
      <c r="L368" s="45"/>
      <c r="M368" s="235" t="s">
        <v>1</v>
      </c>
      <c r="N368" s="236" t="s">
        <v>38</v>
      </c>
      <c r="O368" s="92"/>
      <c r="P368" s="237">
        <f>O368*H368</f>
        <v>0</v>
      </c>
      <c r="Q368" s="237">
        <v>0</v>
      </c>
      <c r="R368" s="237">
        <f>Q368*H368</f>
        <v>0</v>
      </c>
      <c r="S368" s="237">
        <v>0</v>
      </c>
      <c r="T368" s="238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39" t="s">
        <v>269</v>
      </c>
      <c r="AT368" s="239" t="s">
        <v>167</v>
      </c>
      <c r="AU368" s="239" t="s">
        <v>81</v>
      </c>
      <c r="AY368" s="18" t="s">
        <v>165</v>
      </c>
      <c r="BE368" s="240">
        <f>IF(N368="základní",J368,0)</f>
        <v>0</v>
      </c>
      <c r="BF368" s="240">
        <f>IF(N368="snížená",J368,0)</f>
        <v>0</v>
      </c>
      <c r="BG368" s="240">
        <f>IF(N368="zákl. přenesená",J368,0)</f>
        <v>0</v>
      </c>
      <c r="BH368" s="240">
        <f>IF(N368="sníž. přenesená",J368,0)</f>
        <v>0</v>
      </c>
      <c r="BI368" s="240">
        <f>IF(N368="nulová",J368,0)</f>
        <v>0</v>
      </c>
      <c r="BJ368" s="18" t="s">
        <v>81</v>
      </c>
      <c r="BK368" s="240">
        <f>ROUND(I368*H368,2)</f>
        <v>0</v>
      </c>
      <c r="BL368" s="18" t="s">
        <v>269</v>
      </c>
      <c r="BM368" s="239" t="s">
        <v>1807</v>
      </c>
    </row>
    <row r="369" s="2" customFormat="1">
      <c r="A369" s="39"/>
      <c r="B369" s="40"/>
      <c r="C369" s="228" t="s">
        <v>978</v>
      </c>
      <c r="D369" s="228" t="s">
        <v>167</v>
      </c>
      <c r="E369" s="229" t="s">
        <v>1808</v>
      </c>
      <c r="F369" s="230" t="s">
        <v>1809</v>
      </c>
      <c r="G369" s="231" t="s">
        <v>700</v>
      </c>
      <c r="H369" s="232">
        <v>10</v>
      </c>
      <c r="I369" s="233"/>
      <c r="J369" s="234">
        <f>ROUND(I369*H369,2)</f>
        <v>0</v>
      </c>
      <c r="K369" s="230" t="s">
        <v>1</v>
      </c>
      <c r="L369" s="45"/>
      <c r="M369" s="235" t="s">
        <v>1</v>
      </c>
      <c r="N369" s="236" t="s">
        <v>38</v>
      </c>
      <c r="O369" s="92"/>
      <c r="P369" s="237">
        <f>O369*H369</f>
        <v>0</v>
      </c>
      <c r="Q369" s="237">
        <v>0</v>
      </c>
      <c r="R369" s="237">
        <f>Q369*H369</f>
        <v>0</v>
      </c>
      <c r="S369" s="237">
        <v>0</v>
      </c>
      <c r="T369" s="238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39" t="s">
        <v>269</v>
      </c>
      <c r="AT369" s="239" t="s">
        <v>167</v>
      </c>
      <c r="AU369" s="239" t="s">
        <v>81</v>
      </c>
      <c r="AY369" s="18" t="s">
        <v>165</v>
      </c>
      <c r="BE369" s="240">
        <f>IF(N369="základní",J369,0)</f>
        <v>0</v>
      </c>
      <c r="BF369" s="240">
        <f>IF(N369="snížená",J369,0)</f>
        <v>0</v>
      </c>
      <c r="BG369" s="240">
        <f>IF(N369="zákl. přenesená",J369,0)</f>
        <v>0</v>
      </c>
      <c r="BH369" s="240">
        <f>IF(N369="sníž. přenesená",J369,0)</f>
        <v>0</v>
      </c>
      <c r="BI369" s="240">
        <f>IF(N369="nulová",J369,0)</f>
        <v>0</v>
      </c>
      <c r="BJ369" s="18" t="s">
        <v>81</v>
      </c>
      <c r="BK369" s="240">
        <f>ROUND(I369*H369,2)</f>
        <v>0</v>
      </c>
      <c r="BL369" s="18" t="s">
        <v>269</v>
      </c>
      <c r="BM369" s="239" t="s">
        <v>1810</v>
      </c>
    </row>
    <row r="370" s="2" customFormat="1">
      <c r="A370" s="39"/>
      <c r="B370" s="40"/>
      <c r="C370" s="41"/>
      <c r="D370" s="243" t="s">
        <v>1086</v>
      </c>
      <c r="E370" s="41"/>
      <c r="F370" s="303" t="s">
        <v>1798</v>
      </c>
      <c r="G370" s="41"/>
      <c r="H370" s="41"/>
      <c r="I370" s="304"/>
      <c r="J370" s="41"/>
      <c r="K370" s="41"/>
      <c r="L370" s="45"/>
      <c r="M370" s="305"/>
      <c r="N370" s="306"/>
      <c r="O370" s="92"/>
      <c r="P370" s="92"/>
      <c r="Q370" s="92"/>
      <c r="R370" s="92"/>
      <c r="S370" s="92"/>
      <c r="T370" s="93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1086</v>
      </c>
      <c r="AU370" s="18" t="s">
        <v>81</v>
      </c>
    </row>
    <row r="371" s="2" customFormat="1" ht="16.5" customHeight="1">
      <c r="A371" s="39"/>
      <c r="B371" s="40"/>
      <c r="C371" s="228" t="s">
        <v>984</v>
      </c>
      <c r="D371" s="228" t="s">
        <v>167</v>
      </c>
      <c r="E371" s="229" t="s">
        <v>1811</v>
      </c>
      <c r="F371" s="230" t="s">
        <v>1812</v>
      </c>
      <c r="G371" s="231" t="s">
        <v>1145</v>
      </c>
      <c r="H371" s="232">
        <v>1</v>
      </c>
      <c r="I371" s="233"/>
      <c r="J371" s="234">
        <f>ROUND(I371*H371,2)</f>
        <v>0</v>
      </c>
      <c r="K371" s="230" t="s">
        <v>1</v>
      </c>
      <c r="L371" s="45"/>
      <c r="M371" s="235" t="s">
        <v>1</v>
      </c>
      <c r="N371" s="236" t="s">
        <v>38</v>
      </c>
      <c r="O371" s="92"/>
      <c r="P371" s="237">
        <f>O371*H371</f>
        <v>0</v>
      </c>
      <c r="Q371" s="237">
        <v>0</v>
      </c>
      <c r="R371" s="237">
        <f>Q371*H371</f>
        <v>0</v>
      </c>
      <c r="S371" s="237">
        <v>0</v>
      </c>
      <c r="T371" s="238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39" t="s">
        <v>269</v>
      </c>
      <c r="AT371" s="239" t="s">
        <v>167</v>
      </c>
      <c r="AU371" s="239" t="s">
        <v>81</v>
      </c>
      <c r="AY371" s="18" t="s">
        <v>165</v>
      </c>
      <c r="BE371" s="240">
        <f>IF(N371="základní",J371,0)</f>
        <v>0</v>
      </c>
      <c r="BF371" s="240">
        <f>IF(N371="snížená",J371,0)</f>
        <v>0</v>
      </c>
      <c r="BG371" s="240">
        <f>IF(N371="zákl. přenesená",J371,0)</f>
        <v>0</v>
      </c>
      <c r="BH371" s="240">
        <f>IF(N371="sníž. přenesená",J371,0)</f>
        <v>0</v>
      </c>
      <c r="BI371" s="240">
        <f>IF(N371="nulová",J371,0)</f>
        <v>0</v>
      </c>
      <c r="BJ371" s="18" t="s">
        <v>81</v>
      </c>
      <c r="BK371" s="240">
        <f>ROUND(I371*H371,2)</f>
        <v>0</v>
      </c>
      <c r="BL371" s="18" t="s">
        <v>269</v>
      </c>
      <c r="BM371" s="239" t="s">
        <v>1813</v>
      </c>
    </row>
    <row r="372" s="2" customFormat="1">
      <c r="A372" s="39"/>
      <c r="B372" s="40"/>
      <c r="C372" s="41"/>
      <c r="D372" s="243" t="s">
        <v>1086</v>
      </c>
      <c r="E372" s="41"/>
      <c r="F372" s="303" t="s">
        <v>1814</v>
      </c>
      <c r="G372" s="41"/>
      <c r="H372" s="41"/>
      <c r="I372" s="304"/>
      <c r="J372" s="41"/>
      <c r="K372" s="41"/>
      <c r="L372" s="45"/>
      <c r="M372" s="305"/>
      <c r="N372" s="306"/>
      <c r="O372" s="92"/>
      <c r="P372" s="92"/>
      <c r="Q372" s="92"/>
      <c r="R372" s="92"/>
      <c r="S372" s="92"/>
      <c r="T372" s="93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T372" s="18" t="s">
        <v>1086</v>
      </c>
      <c r="AU372" s="18" t="s">
        <v>81</v>
      </c>
    </row>
    <row r="373" s="2" customFormat="1" ht="16.5" customHeight="1">
      <c r="A373" s="39"/>
      <c r="B373" s="40"/>
      <c r="C373" s="228" t="s">
        <v>997</v>
      </c>
      <c r="D373" s="228" t="s">
        <v>167</v>
      </c>
      <c r="E373" s="229" t="s">
        <v>1815</v>
      </c>
      <c r="F373" s="230" t="s">
        <v>1816</v>
      </c>
      <c r="G373" s="231" t="s">
        <v>700</v>
      </c>
      <c r="H373" s="232">
        <v>5</v>
      </c>
      <c r="I373" s="233"/>
      <c r="J373" s="234">
        <f>ROUND(I373*H373,2)</f>
        <v>0</v>
      </c>
      <c r="K373" s="230" t="s">
        <v>1</v>
      </c>
      <c r="L373" s="45"/>
      <c r="M373" s="235" t="s">
        <v>1</v>
      </c>
      <c r="N373" s="236" t="s">
        <v>38</v>
      </c>
      <c r="O373" s="92"/>
      <c r="P373" s="237">
        <f>O373*H373</f>
        <v>0</v>
      </c>
      <c r="Q373" s="237">
        <v>0</v>
      </c>
      <c r="R373" s="237">
        <f>Q373*H373</f>
        <v>0</v>
      </c>
      <c r="S373" s="237">
        <v>0</v>
      </c>
      <c r="T373" s="238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39" t="s">
        <v>269</v>
      </c>
      <c r="AT373" s="239" t="s">
        <v>167</v>
      </c>
      <c r="AU373" s="239" t="s">
        <v>81</v>
      </c>
      <c r="AY373" s="18" t="s">
        <v>165</v>
      </c>
      <c r="BE373" s="240">
        <f>IF(N373="základní",J373,0)</f>
        <v>0</v>
      </c>
      <c r="BF373" s="240">
        <f>IF(N373="snížená",J373,0)</f>
        <v>0</v>
      </c>
      <c r="BG373" s="240">
        <f>IF(N373="zákl. přenesená",J373,0)</f>
        <v>0</v>
      </c>
      <c r="BH373" s="240">
        <f>IF(N373="sníž. přenesená",J373,0)</f>
        <v>0</v>
      </c>
      <c r="BI373" s="240">
        <f>IF(N373="nulová",J373,0)</f>
        <v>0</v>
      </c>
      <c r="BJ373" s="18" t="s">
        <v>81</v>
      </c>
      <c r="BK373" s="240">
        <f>ROUND(I373*H373,2)</f>
        <v>0</v>
      </c>
      <c r="BL373" s="18" t="s">
        <v>269</v>
      </c>
      <c r="BM373" s="239" t="s">
        <v>1817</v>
      </c>
    </row>
    <row r="374" s="2" customFormat="1">
      <c r="A374" s="39"/>
      <c r="B374" s="40"/>
      <c r="C374" s="41"/>
      <c r="D374" s="243" t="s">
        <v>1086</v>
      </c>
      <c r="E374" s="41"/>
      <c r="F374" s="303" t="s">
        <v>1818</v>
      </c>
      <c r="G374" s="41"/>
      <c r="H374" s="41"/>
      <c r="I374" s="304"/>
      <c r="J374" s="41"/>
      <c r="K374" s="41"/>
      <c r="L374" s="45"/>
      <c r="M374" s="307"/>
      <c r="N374" s="308"/>
      <c r="O374" s="300"/>
      <c r="P374" s="300"/>
      <c r="Q374" s="300"/>
      <c r="R374" s="300"/>
      <c r="S374" s="300"/>
      <c r="T374" s="30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T374" s="18" t="s">
        <v>1086</v>
      </c>
      <c r="AU374" s="18" t="s">
        <v>81</v>
      </c>
    </row>
    <row r="375" s="2" customFormat="1" ht="6.96" customHeight="1">
      <c r="A375" s="39"/>
      <c r="B375" s="67"/>
      <c r="C375" s="68"/>
      <c r="D375" s="68"/>
      <c r="E375" s="68"/>
      <c r="F375" s="68"/>
      <c r="G375" s="68"/>
      <c r="H375" s="68"/>
      <c r="I375" s="68"/>
      <c r="J375" s="68"/>
      <c r="K375" s="68"/>
      <c r="L375" s="45"/>
      <c r="M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</row>
  </sheetData>
  <sheetProtection sheet="1" autoFilter="0" formatColumns="0" formatRows="0" objects="1" scenarios="1" spinCount="100000" saltValue="mcTYJFuYtgNa7gxNBzqRXoQ+28w01UH3b1tMJH+jINn4XLHgUgk8f9o0xhMnRc9cC86nGQK6gPP4Sq4vgF2YYg==" hashValue="S9T+rxPpYmzmDMtIOLGLnY3glPG7nEaHGbIBApQ454tkxlQYyC3hOvlgXUbPn6Y9Sg96W3oEhR8ysyN+vSBm/A==" algorithmName="SHA-512" password="CC35"/>
  <autoFilter ref="C125:K37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Marie</dc:creator>
  <cp:lastModifiedBy>Marie</cp:lastModifiedBy>
  <dcterms:created xsi:type="dcterms:W3CDTF">2021-06-28T17:28:59Z</dcterms:created>
  <dcterms:modified xsi:type="dcterms:W3CDTF">2021-06-28T17:29:13Z</dcterms:modified>
</cp:coreProperties>
</file>