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19440" windowHeight="951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Rekapitulace!$G$11</definedName>
    <definedName name="Dodavka0">Položky!#REF!</definedName>
    <definedName name="HSV">Rekapitulace!$E$11</definedName>
    <definedName name="HSV0">Položky!#REF!</definedName>
    <definedName name="HZS">Rekapitulace!$I$11</definedName>
    <definedName name="HZS0">Položky!#REF!</definedName>
    <definedName name="JKSO">'Krycí list'!$F$4</definedName>
    <definedName name="MJ">'Krycí list'!$G$4</definedName>
    <definedName name="Mont">Rekapitulace!$H$11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Položky!$A$1:$K$32</definedName>
    <definedName name="_xlnm.Print_Area" localSheetId="1">Rekapitulace!$A$1:$I$17</definedName>
    <definedName name="PocetMJ">'Krycí list'!$G$7</definedName>
    <definedName name="Poznamka">'Krycí list'!$B$37</definedName>
    <definedName name="Projektant">'Krycí list'!$C$7</definedName>
    <definedName name="PSV">Rekapitulace!$F$11</definedName>
    <definedName name="PSV0">Položky!#REF!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Rekapitulace!$H$17</definedName>
    <definedName name="VRNKc">Rekapitulace!$E$16</definedName>
    <definedName name="VRNnazev">Rekapitulace!$A$16</definedName>
    <definedName name="VRNproc">Rekapitulace!$F$16</definedName>
    <definedName name="VRNzakl">Rekapitulace!$G$16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24519"/>
</workbook>
</file>

<file path=xl/calcChain.xml><?xml version="1.0" encoding="utf-8"?>
<calcChain xmlns="http://schemas.openxmlformats.org/spreadsheetml/2006/main">
  <c r="BG31" i="3"/>
  <c r="BG32" s="1"/>
  <c r="I10" i="2" s="1"/>
  <c r="BF31" i="3"/>
  <c r="BE31"/>
  <c r="BE32" s="1"/>
  <c r="G10" i="2" s="1"/>
  <c r="BD31" i="3"/>
  <c r="BC31"/>
  <c r="BC32" s="1"/>
  <c r="E10" i="2" s="1"/>
  <c r="K31" i="3"/>
  <c r="I31"/>
  <c r="I32" s="1"/>
  <c r="G31"/>
  <c r="B10" i="2"/>
  <c r="A10"/>
  <c r="BF32" i="3"/>
  <c r="H10" i="2" s="1"/>
  <c r="BD32" i="3"/>
  <c r="F10" i="2" s="1"/>
  <c r="K32" i="3"/>
  <c r="G32"/>
  <c r="C32"/>
  <c r="BG28"/>
  <c r="BG29" s="1"/>
  <c r="I9" i="2" s="1"/>
  <c r="BF28" i="3"/>
  <c r="BF29" s="1"/>
  <c r="H9" i="2" s="1"/>
  <c r="BE28" i="3"/>
  <c r="BE29" s="1"/>
  <c r="G9" i="2" s="1"/>
  <c r="BD28" i="3"/>
  <c r="BD29" s="1"/>
  <c r="F9" i="2" s="1"/>
  <c r="K28" i="3"/>
  <c r="I28"/>
  <c r="I29" s="1"/>
  <c r="G28"/>
  <c r="G29" s="1"/>
  <c r="B9" i="2"/>
  <c r="A9"/>
  <c r="K29" i="3"/>
  <c r="C29"/>
  <c r="BG25"/>
  <c r="BF25"/>
  <c r="BE25"/>
  <c r="BD25"/>
  <c r="K25"/>
  <c r="I25"/>
  <c r="G25"/>
  <c r="BC25" s="1"/>
  <c r="BG24"/>
  <c r="BF24"/>
  <c r="BE24"/>
  <c r="BD24"/>
  <c r="K24"/>
  <c r="I24"/>
  <c r="G24"/>
  <c r="BC24" s="1"/>
  <c r="BG23"/>
  <c r="BF23"/>
  <c r="BE23"/>
  <c r="BD23"/>
  <c r="K23"/>
  <c r="I23"/>
  <c r="G23"/>
  <c r="BC23" s="1"/>
  <c r="BG22"/>
  <c r="BF22"/>
  <c r="BE22"/>
  <c r="BD22"/>
  <c r="K22"/>
  <c r="I22"/>
  <c r="G22"/>
  <c r="BC22" s="1"/>
  <c r="BG21"/>
  <c r="BF21"/>
  <c r="BE21"/>
  <c r="BD21"/>
  <c r="K21"/>
  <c r="I21"/>
  <c r="G21"/>
  <c r="BC21" s="1"/>
  <c r="BG20"/>
  <c r="BF20"/>
  <c r="BE20"/>
  <c r="BD20"/>
  <c r="K20"/>
  <c r="I20"/>
  <c r="G20"/>
  <c r="BC20" s="1"/>
  <c r="BG19"/>
  <c r="BF19"/>
  <c r="BE19"/>
  <c r="BD19"/>
  <c r="K19"/>
  <c r="I19"/>
  <c r="G19"/>
  <c r="BC19" s="1"/>
  <c r="BG18"/>
  <c r="BF18"/>
  <c r="BF26" s="1"/>
  <c r="H8" i="2" s="1"/>
  <c r="BE18" i="3"/>
  <c r="BD18"/>
  <c r="BD26" s="1"/>
  <c r="F8" i="2" s="1"/>
  <c r="K18" i="3"/>
  <c r="I18"/>
  <c r="I26" s="1"/>
  <c r="G18"/>
  <c r="B8" i="2"/>
  <c r="A8"/>
  <c r="BG26" i="3"/>
  <c r="I8" i="2" s="1"/>
  <c r="K26" i="3"/>
  <c r="C26"/>
  <c r="BG15"/>
  <c r="BF15"/>
  <c r="BE15"/>
  <c r="BD15"/>
  <c r="K15"/>
  <c r="I15"/>
  <c r="G15"/>
  <c r="BC15" s="1"/>
  <c r="BG14"/>
  <c r="BF14"/>
  <c r="BE14"/>
  <c r="BD14"/>
  <c r="K14"/>
  <c r="I14"/>
  <c r="G14"/>
  <c r="BC14" s="1"/>
  <c r="BG13"/>
  <c r="BF13"/>
  <c r="BE13"/>
  <c r="BD13"/>
  <c r="K13"/>
  <c r="I13"/>
  <c r="G13"/>
  <c r="BC13" s="1"/>
  <c r="BG12"/>
  <c r="BF12"/>
  <c r="BE12"/>
  <c r="BD12"/>
  <c r="K12"/>
  <c r="I12"/>
  <c r="G12"/>
  <c r="BC12" s="1"/>
  <c r="BG11"/>
  <c r="BF11"/>
  <c r="BE11"/>
  <c r="BD11"/>
  <c r="K11"/>
  <c r="I11"/>
  <c r="G11"/>
  <c r="BC11" s="1"/>
  <c r="BG10"/>
  <c r="BF10"/>
  <c r="BE10"/>
  <c r="BD10"/>
  <c r="K10"/>
  <c r="I10"/>
  <c r="G10"/>
  <c r="BC10" s="1"/>
  <c r="BG9"/>
  <c r="BF9"/>
  <c r="BE9"/>
  <c r="BD9"/>
  <c r="K9"/>
  <c r="I9"/>
  <c r="G9"/>
  <c r="BC9" s="1"/>
  <c r="BG8"/>
  <c r="BG16" s="1"/>
  <c r="I7" i="2" s="1"/>
  <c r="BF8" i="3"/>
  <c r="BE8"/>
  <c r="BD8"/>
  <c r="K8"/>
  <c r="I8"/>
  <c r="I16" s="1"/>
  <c r="G8"/>
  <c r="B7" i="2"/>
  <c r="A7"/>
  <c r="K16" i="3"/>
  <c r="C16"/>
  <c r="C4"/>
  <c r="H3"/>
  <c r="C3"/>
  <c r="C2" i="2"/>
  <c r="C1"/>
  <c r="F31" i="1"/>
  <c r="G8"/>
  <c r="I11" i="2" l="1"/>
  <c r="C20" i="1" s="1"/>
  <c r="BD16" i="3"/>
  <c r="F7" i="2" s="1"/>
  <c r="BF16" i="3"/>
  <c r="H7" i="2" s="1"/>
  <c r="H11" s="1"/>
  <c r="C15" i="1" s="1"/>
  <c r="G16" i="3"/>
  <c r="BE16"/>
  <c r="G7" i="2" s="1"/>
  <c r="G26" i="3"/>
  <c r="BE26"/>
  <c r="G8" i="2" s="1"/>
  <c r="F11"/>
  <c r="C17" i="1" s="1"/>
  <c r="BC8" i="3"/>
  <c r="BC16" s="1"/>
  <c r="E7" i="2" s="1"/>
  <c r="BC18" i="3"/>
  <c r="BC26" s="1"/>
  <c r="E8" i="2" s="1"/>
  <c r="BC28" i="3"/>
  <c r="BC29" s="1"/>
  <c r="E9" i="2" s="1"/>
  <c r="G11" l="1"/>
  <c r="C14" i="1" s="1"/>
  <c r="E11" i="2"/>
  <c r="C16" i="1" l="1"/>
  <c r="G16" i="2"/>
  <c r="I16" s="1"/>
  <c r="H17" s="1"/>
  <c r="G22" i="1" s="1"/>
  <c r="G21" s="1"/>
  <c r="C18"/>
  <c r="C21" s="1"/>
  <c r="C22" l="1"/>
  <c r="F32" s="1"/>
  <c r="F33" s="1"/>
  <c r="F34" s="1"/>
</calcChain>
</file>

<file path=xl/sharedStrings.xml><?xml version="1.0" encoding="utf-8"?>
<sst xmlns="http://schemas.openxmlformats.org/spreadsheetml/2006/main" count="165" uniqueCount="120">
  <si>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</si>
  <si>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</si>
  <si>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</si>
  <si>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</si>
  <si>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</si>
  <si>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</si>
  <si>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</si>
  <si>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</si>
  <si>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</si>
  <si>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</si>
  <si>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</si>
  <si>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</si>
  <si>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</si>
  <si>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</si>
  <si>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</si>
  <si>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</si>
  <si>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</si>
  <si>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</si>
  <si>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</si>
  <si>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</si>
  <si>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</si>
  <si>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</si>
  <si>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</si>
  <si>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</si>
  <si>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</si>
  <si>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</si>
  <si>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</si>
  <si>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</si>
  <si>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</si>
  <si>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</si>
  <si>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</si>
  <si>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</si>
  <si>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</si>
  <si>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</si>
  <si>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</si>
  <si>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</si>
  <si>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</si>
  <si>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</si>
  <si>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</si>
  <si>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</si>
  <si>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</si>
  <si>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</si>
  <si>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</si>
  <si>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</si>
  <si>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</si>
  <si>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</si>
  <si>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</si>
  <si>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</si>
  <si>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</si>
  <si>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</si>
  <si>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</si>
  <si>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</si>
  <si>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</si>
  <si>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</si>
  <si>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</si>
  <si>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</si>
  <si>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</si>
  <si>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</si>
  <si>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</si>
  <si>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</si>
  <si>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</si>
  <si>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</si>
  <si>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</si>
  <si>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</si>
  <si>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</si>
  <si>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</si>
  <si>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</si>
  <si>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demhmot / MJ</t>
  </si>
  <si>
    <t>demhmot celk.(t)</t>
  </si>
  <si>
    <t>Díl:</t>
  </si>
  <si>
    <t>1</t>
  </si>
  <si>
    <t>Zemní práce</t>
  </si>
  <si>
    <t>Celkem za</t>
  </si>
  <si>
    <t>Blevice</t>
  </si>
  <si>
    <t>113 10-7242.R00</t>
  </si>
  <si>
    <t>Odstranění podkladu nad 200 m2, živičného tl.10 cm</t>
  </si>
  <si>
    <t>m2</t>
  </si>
  <si>
    <t>113 10-7131.R00</t>
  </si>
  <si>
    <t>Odstranění podkladu pl.200 m2, bet.prostý tl.15 cm</t>
  </si>
  <si>
    <t>181 30-1101.R00</t>
  </si>
  <si>
    <t>Rozprostření ornice, rovina, tl. do 10 cm do 500m2 úprava navazujícího terénu</t>
  </si>
  <si>
    <t>979 08-7213.R00</t>
  </si>
  <si>
    <t>Nakládání vybouraných hmot na dopravní prostředky</t>
  </si>
  <si>
    <t>t</t>
  </si>
  <si>
    <t>979 08-4216.R00</t>
  </si>
  <si>
    <t>Vodorovná doprava vybour. hmot po suchu do 5 km</t>
  </si>
  <si>
    <t>979 08-4219.R00</t>
  </si>
  <si>
    <t>Příplatek k dopravě vybour.hmot za dalších 5 km</t>
  </si>
  <si>
    <t>979 99-0103.R00</t>
  </si>
  <si>
    <t>Poplatek za skládku suti - beton</t>
  </si>
  <si>
    <t>979 99-0112.R00</t>
  </si>
  <si>
    <t>Poplatek za skládku suti - obalovaný asfalt</t>
  </si>
  <si>
    <t>5</t>
  </si>
  <si>
    <t>Komunikace</t>
  </si>
  <si>
    <t>577 13-2111.R00</t>
  </si>
  <si>
    <t>Beton asfaltový ACO 11 S (ABS I) nad 3 m, tl. 4 cm</t>
  </si>
  <si>
    <t>573 23-1111.R00</t>
  </si>
  <si>
    <t>Postřik živičný spojovací z emulze 0,5-0,7 kg/m2</t>
  </si>
  <si>
    <t>577 11-4115.R00</t>
  </si>
  <si>
    <t>Beton asf.ACL 16+ (ABH I),modif.ložný do 3 m,6 cm</t>
  </si>
  <si>
    <t>573 11-1112.R00</t>
  </si>
  <si>
    <t>Postřik živičný infiltr.+ posyp,z asfaltu 1 kg/m2</t>
  </si>
  <si>
    <t>564 83-1111.R00</t>
  </si>
  <si>
    <t>Podklad ze štěrkodrti vč. zhutnění tloušťky 10 cm</t>
  </si>
  <si>
    <t>599 14-1111.R00</t>
  </si>
  <si>
    <t>Vyplnění spár  živičnou zálivkou</t>
  </si>
  <si>
    <t>m</t>
  </si>
  <si>
    <t>289 97-0111.R00</t>
  </si>
  <si>
    <t>Vrstva geotextilie Geofiltex 300g/m2   dodávka+montáž</t>
  </si>
  <si>
    <t>899 23-1111.Rxx</t>
  </si>
  <si>
    <t>Výšková úprava povrch.znaků inž. sítí do 20 cm,  odhad množství</t>
  </si>
  <si>
    <t>kus</t>
  </si>
  <si>
    <t>91</t>
  </si>
  <si>
    <t>Doplňující práce na komunikaci</t>
  </si>
  <si>
    <t>919 73-5113.R00</t>
  </si>
  <si>
    <t>Řezání stávajícího živičného krytu tl. 10 - 15 cm</t>
  </si>
  <si>
    <t>99</t>
  </si>
  <si>
    <t>Staveništní přesun hmot</t>
  </si>
  <si>
    <t>998 22-5311.R00</t>
  </si>
  <si>
    <t>Přesun hmot, oprava komunikací, kryt živič. a bet.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</si>
</sst>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#,##0.00\ &quot;Kč&quot;"/>
    <numFmt numFmtId="166" formatCode="0.0"/>
    <numFmt numFmtId="167" formatCode="#,##0.00000"/>
  </numFmts>
  <fonts count="20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9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2" fillId="2" borderId="6" xfId="0" applyNumberFormat="1" applyFont="1" applyFill="1" applyBorder="1"/>
    <xf numFmtId="49" fontId="0" fillId="2" borderId="7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8" xfId="0" applyNumberFormat="1" applyBorder="1" applyAlignment="1">
      <alignment horizontal="left"/>
    </xf>
    <xf numFmtId="0" fontId="0" fillId="0" borderId="13" xfId="0" applyNumberFormat="1" applyBorder="1"/>
    <xf numFmtId="0" fontId="0" fillId="0" borderId="12" xfId="0" applyNumberFormat="1" applyBorder="1"/>
    <xf numFmtId="0" fontId="0" fillId="0" borderId="14" xfId="0" applyNumberFormat="1" applyBorder="1"/>
    <xf numFmtId="0" fontId="0" fillId="0" borderId="0" xfId="0" applyNumberFormat="1"/>
    <xf numFmtId="3" fontId="0" fillId="0" borderId="14" xfId="0" applyNumberFormat="1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0" fillId="0" borderId="0" xfId="0" applyBorder="1"/>
    <xf numFmtId="3" fontId="0" fillId="0" borderId="0" xfId="0" applyNumberFormat="1"/>
    <xf numFmtId="0" fontId="1" fillId="0" borderId="23" xfId="0" applyFont="1" applyBorder="1" applyAlignment="1">
      <alignment horizontal="centerContinuous" vertical="center"/>
    </xf>
    <xf numFmtId="0" fontId="6" fillId="0" borderId="24" xfId="0" applyFont="1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5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Continuous"/>
    </xf>
    <xf numFmtId="0" fontId="5" fillId="0" borderId="27" xfId="0" applyFont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0" fillId="0" borderId="29" xfId="0" applyBorder="1"/>
    <xf numFmtId="0" fontId="0" fillId="0" borderId="21" xfId="0" applyBorder="1"/>
    <xf numFmtId="3" fontId="0" fillId="0" borderId="30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3" fontId="0" fillId="0" borderId="15" xfId="0" applyNumberFormat="1" applyBorder="1"/>
    <xf numFmtId="0" fontId="0" fillId="0" borderId="16" xfId="0" applyBorder="1"/>
    <xf numFmtId="0" fontId="0" fillId="0" borderId="34" xfId="0" applyBorder="1"/>
    <xf numFmtId="0" fontId="0" fillId="0" borderId="35" xfId="0" applyBorder="1"/>
    <xf numFmtId="0" fontId="7" fillId="0" borderId="17" xfId="0" applyFont="1" applyBorder="1"/>
    <xf numFmtId="3" fontId="0" fillId="0" borderId="36" xfId="0" applyNumberFormat="1" applyBorder="1"/>
    <xf numFmtId="0" fontId="0" fillId="0" borderId="37" xfId="0" applyBorder="1"/>
    <xf numFmtId="3" fontId="0" fillId="0" borderId="38" xfId="0" applyNumberFormat="1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3" xfId="0" applyNumberFormat="1" applyBorder="1" applyAlignment="1">
      <alignment horizontal="right"/>
    </xf>
    <xf numFmtId="165" fontId="0" fillId="0" borderId="15" xfId="0" applyNumberFormat="1" applyBorder="1"/>
    <xf numFmtId="165" fontId="0" fillId="0" borderId="0" xfId="0" applyNumberFormat="1" applyBorder="1"/>
    <xf numFmtId="0" fontId="6" fillId="0" borderId="37" xfId="0" applyFont="1" applyFill="1" applyBorder="1"/>
    <xf numFmtId="0" fontId="6" fillId="0" borderId="38" xfId="0" applyFont="1" applyFill="1" applyBorder="1"/>
    <xf numFmtId="0" fontId="6" fillId="0" borderId="40" xfId="0" applyFont="1" applyFill="1" applyBorder="1"/>
    <xf numFmtId="165" fontId="6" fillId="0" borderId="38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49" fontId="5" fillId="0" borderId="26" xfId="0" applyNumberFormat="1" applyFont="1" applyFill="1" applyBorder="1"/>
    <xf numFmtId="0" fontId="5" fillId="0" borderId="27" xfId="0" applyFont="1" applyFill="1" applyBorder="1"/>
    <xf numFmtId="0" fontId="5" fillId="0" borderId="2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9" xfId="0" applyNumberFormat="1" applyFont="1" applyFill="1" applyBorder="1"/>
    <xf numFmtId="0" fontId="5" fillId="0" borderId="26" xfId="0" applyFont="1" applyFill="1" applyBorder="1"/>
    <xf numFmtId="3" fontId="5" fillId="0" borderId="28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1" xfId="0" applyFont="1" applyFill="1" applyBorder="1"/>
    <xf numFmtId="0" fontId="11" fillId="0" borderId="32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right"/>
    </xf>
    <xf numFmtId="0" fontId="11" fillId="0" borderId="33" xfId="0" applyFont="1" applyFill="1" applyBorder="1" applyAlignment="1">
      <alignment horizontal="center"/>
    </xf>
    <xf numFmtId="4" fontId="12" fillId="0" borderId="32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5" xfId="0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3" fontId="7" fillId="0" borderId="34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1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0" fontId="0" fillId="0" borderId="37" xfId="0" applyFill="1" applyBorder="1"/>
    <xf numFmtId="0" fontId="5" fillId="0" borderId="38" xfId="0" applyFont="1" applyFill="1" applyBorder="1"/>
    <xf numFmtId="0" fontId="0" fillId="0" borderId="38" xfId="0" applyFill="1" applyBorder="1"/>
    <xf numFmtId="4" fontId="0" fillId="0" borderId="59" xfId="0" applyNumberFormat="1" applyFill="1" applyBorder="1"/>
    <xf numFmtId="4" fontId="0" fillId="0" borderId="37" xfId="0" applyNumberFormat="1" applyFill="1" applyBorder="1"/>
    <xf numFmtId="4" fontId="0" fillId="0" borderId="38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9" fillId="0" borderId="44" xfId="1" applyFont="1" applyBorder="1" applyAlignment="1">
      <alignment horizontal="center"/>
    </xf>
    <xf numFmtId="0" fontId="9" fillId="0" borderId="44" xfId="1" applyBorder="1" applyAlignment="1">
      <alignment horizontal="left"/>
    </xf>
    <xf numFmtId="0" fontId="9" fillId="0" borderId="45" xfId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6" xfId="1" applyFont="1" applyFill="1" applyBorder="1" applyAlignment="1">
      <alignment horizontal="center"/>
    </xf>
    <xf numFmtId="0" fontId="4" fillId="0" borderId="16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16" fillId="0" borderId="57" xfId="1" applyFont="1" applyFill="1" applyBorder="1"/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8" fillId="0" borderId="60" xfId="1" applyNumberFormat="1" applyFont="1" applyFill="1" applyBorder="1"/>
    <xf numFmtId="0" fontId="17" fillId="0" borderId="0" xfId="1" applyFont="1"/>
    <xf numFmtId="0" fontId="7" fillId="0" borderId="53" xfId="1" applyFont="1" applyFill="1" applyBorder="1" applyAlignment="1">
      <alignment horizontal="center"/>
    </xf>
    <xf numFmtId="49" fontId="7" fillId="0" borderId="53" xfId="1" applyNumberFormat="1" applyFont="1" applyFill="1" applyBorder="1" applyAlignment="1">
      <alignment horizontal="left"/>
    </xf>
    <xf numFmtId="0" fontId="7" fillId="0" borderId="53" xfId="1" applyFont="1" applyFill="1" applyBorder="1" applyAlignment="1">
      <alignment wrapText="1"/>
    </xf>
    <xf numFmtId="49" fontId="7" fillId="0" borderId="53" xfId="1" applyNumberFormat="1" applyFont="1" applyFill="1" applyBorder="1" applyAlignment="1">
      <alignment horizontal="center" shrinkToFit="1"/>
    </xf>
    <xf numFmtId="4" fontId="7" fillId="0" borderId="53" xfId="1" applyNumberFormat="1" applyFont="1" applyFill="1" applyBorder="1" applyAlignment="1">
      <alignment horizontal="right"/>
    </xf>
    <xf numFmtId="4" fontId="7" fillId="0" borderId="53" xfId="1" applyNumberFormat="1" applyFont="1" applyFill="1" applyBorder="1"/>
    <xf numFmtId="167" fontId="7" fillId="0" borderId="53" xfId="1" applyNumberFormat="1" applyFont="1" applyFill="1" applyBorder="1"/>
    <xf numFmtId="0" fontId="9" fillId="0" borderId="61" xfId="1" applyFill="1" applyBorder="1" applyAlignment="1">
      <alignment horizontal="center"/>
    </xf>
    <xf numFmtId="49" fontId="3" fillId="0" borderId="61" xfId="1" applyNumberFormat="1" applyFont="1" applyFill="1" applyBorder="1" applyAlignment="1">
      <alignment horizontal="left"/>
    </xf>
    <xf numFmtId="0" fontId="3" fillId="0" borderId="61" xfId="1" applyFont="1" applyFill="1" applyBorder="1"/>
    <xf numFmtId="4" fontId="9" fillId="0" borderId="61" xfId="1" applyNumberFormat="1" applyFill="1" applyBorder="1" applyAlignment="1">
      <alignment horizontal="right"/>
    </xf>
    <xf numFmtId="4" fontId="5" fillId="0" borderId="61" xfId="1" applyNumberFormat="1" applyFont="1" applyFill="1" applyBorder="1"/>
    <xf numFmtId="0" fontId="5" fillId="0" borderId="61" xfId="1" applyFont="1" applyFill="1" applyBorder="1"/>
    <xf numFmtId="167" fontId="5" fillId="0" borderId="61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6" xfId="0" applyNumberFormat="1" applyFont="1" applyFill="1" applyBorder="1"/>
    <xf numFmtId="3" fontId="7" fillId="0" borderId="7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 shrinkToFit="1"/>
    </xf>
    <xf numFmtId="0" fontId="9" fillId="0" borderId="49" xfId="1" applyFont="1" applyBorder="1" applyAlignment="1">
      <alignment horizontal="left" shrinkToFit="1"/>
    </xf>
    <xf numFmtId="3" fontId="5" fillId="0" borderId="38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49" fontId="9" fillId="0" borderId="46" xfId="1" applyNumberFormat="1" applyFont="1" applyBorder="1" applyAlignment="1">
      <alignment horizontal="center"/>
    </xf>
    <xf numFmtId="0" fontId="9" fillId="0" borderId="48" xfId="1" applyBorder="1" applyAlignment="1">
      <alignment horizontal="left" shrinkToFit="1"/>
    </xf>
    <xf numFmtId="0" fontId="9" fillId="0" borderId="49" xfId="1" applyBorder="1" applyAlignment="1">
      <alignment horizontal="left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>
      <selection activeCell="F31" sqref="F31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8" customWidth="1"/>
    <col min="7" max="7" width="15.28515625" customWidth="1"/>
  </cols>
  <sheetData>
    <row r="1" spans="1:57" ht="21.75" customHeight="1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/>
    <row r="3" spans="1:57" ht="12.95" customHeight="1">
      <c r="A3" s="3" t="s">
        <v>1</v>
      </c>
      <c r="B3" s="4"/>
      <c r="C3" s="5" t="s">
        <v>2</v>
      </c>
      <c r="D3" s="5"/>
      <c r="E3" s="5"/>
      <c r="F3" s="6" t="s">
        <v>3</v>
      </c>
      <c r="G3" s="7"/>
    </row>
    <row r="4" spans="1:57" ht="12.95" customHeight="1">
      <c r="A4" s="8"/>
      <c r="B4" s="9"/>
      <c r="C4" s="10"/>
      <c r="D4" s="11"/>
      <c r="E4" s="11"/>
      <c r="F4" s="12"/>
      <c r="G4" s="13"/>
    </row>
    <row r="5" spans="1:57" ht="12.95" customHeight="1">
      <c r="A5" s="14" t="s">
        <v>5</v>
      </c>
      <c r="B5" s="15"/>
      <c r="C5" s="16" t="s">
        <v>6</v>
      </c>
      <c r="D5" s="16"/>
      <c r="E5" s="16"/>
      <c r="F5" s="17" t="s">
        <v>7</v>
      </c>
      <c r="G5" s="18"/>
    </row>
    <row r="6" spans="1:57" ht="12.95" customHeight="1">
      <c r="A6" s="8"/>
      <c r="B6" s="9"/>
      <c r="C6" s="10" t="s">
        <v>73</v>
      </c>
      <c r="D6" s="11"/>
      <c r="E6" s="11"/>
      <c r="F6" s="19"/>
      <c r="G6" s="13"/>
    </row>
    <row r="7" spans="1:57">
      <c r="A7" s="14" t="s">
        <v>8</v>
      </c>
      <c r="B7" s="16"/>
      <c r="C7" s="175"/>
      <c r="D7" s="176"/>
      <c r="E7" s="20" t="s">
        <v>9</v>
      </c>
      <c r="F7" s="21"/>
      <c r="G7" s="22">
        <v>0</v>
      </c>
      <c r="H7" s="23"/>
      <c r="I7" s="23"/>
    </row>
    <row r="8" spans="1:57">
      <c r="A8" s="14" t="s">
        <v>10</v>
      </c>
      <c r="B8" s="16"/>
      <c r="C8" s="175"/>
      <c r="D8" s="176"/>
      <c r="E8" s="17" t="s">
        <v>11</v>
      </c>
      <c r="F8" s="16"/>
      <c r="G8" s="24">
        <f>IF(PocetMJ=0,,ROUND((F30+F32)/PocetMJ,1))</f>
        <v>0</v>
      </c>
    </row>
    <row r="9" spans="1:57">
      <c r="A9" s="25" t="s">
        <v>12</v>
      </c>
      <c r="B9" s="26"/>
      <c r="C9" s="26"/>
      <c r="D9" s="26"/>
      <c r="E9" s="27" t="s">
        <v>13</v>
      </c>
      <c r="F9" s="26"/>
      <c r="G9" s="28"/>
    </row>
    <row r="10" spans="1:57">
      <c r="A10" s="29" t="s">
        <v>14</v>
      </c>
      <c r="B10" s="30"/>
      <c r="C10" s="30"/>
      <c r="D10" s="30"/>
      <c r="E10" s="12" t="s">
        <v>15</v>
      </c>
      <c r="F10" s="30"/>
      <c r="G10" s="13"/>
      <c r="BA10" s="31"/>
      <c r="BB10" s="31"/>
      <c r="BC10" s="31"/>
      <c r="BD10" s="31"/>
      <c r="BE10" s="31"/>
    </row>
    <row r="11" spans="1:57">
      <c r="A11" s="29"/>
      <c r="B11" s="30"/>
      <c r="C11" s="30"/>
      <c r="D11" s="30"/>
      <c r="E11" s="177"/>
      <c r="F11" s="178"/>
      <c r="G11" s="179"/>
    </row>
    <row r="12" spans="1:57" ht="28.5" customHeight="1" thickBot="1">
      <c r="A12" s="32" t="s">
        <v>16</v>
      </c>
      <c r="B12" s="33"/>
      <c r="C12" s="33"/>
      <c r="D12" s="33"/>
      <c r="E12" s="34"/>
      <c r="F12" s="34"/>
      <c r="G12" s="35"/>
    </row>
    <row r="13" spans="1:57" ht="17.25" customHeight="1" thickBot="1">
      <c r="A13" s="36" t="s">
        <v>17</v>
      </c>
      <c r="B13" s="37"/>
      <c r="C13" s="38"/>
      <c r="D13" s="39" t="s">
        <v>18</v>
      </c>
      <c r="E13" s="40"/>
      <c r="F13" s="40"/>
      <c r="G13" s="38"/>
    </row>
    <row r="14" spans="1:57" ht="15.95" customHeight="1">
      <c r="A14" s="41"/>
      <c r="B14" s="42" t="s">
        <v>19</v>
      </c>
      <c r="C14" s="43">
        <f>Dodavka</f>
        <v>0</v>
      </c>
      <c r="D14" s="44"/>
      <c r="E14" s="45"/>
      <c r="F14" s="46"/>
      <c r="G14" s="43"/>
    </row>
    <row r="15" spans="1:57" ht="15.95" customHeight="1">
      <c r="A15" s="41" t="s">
        <v>20</v>
      </c>
      <c r="B15" s="42" t="s">
        <v>21</v>
      </c>
      <c r="C15" s="43">
        <f>Mont</f>
        <v>0</v>
      </c>
      <c r="D15" s="25"/>
      <c r="E15" s="47"/>
      <c r="F15" s="48"/>
      <c r="G15" s="43"/>
    </row>
    <row r="16" spans="1:57" ht="15.95" customHeight="1">
      <c r="A16" s="41" t="s">
        <v>22</v>
      </c>
      <c r="B16" s="42" t="s">
        <v>23</v>
      </c>
      <c r="C16" s="43">
        <f>HSV</f>
        <v>0</v>
      </c>
      <c r="D16" s="25"/>
      <c r="E16" s="47"/>
      <c r="F16" s="48"/>
      <c r="G16" s="43"/>
    </row>
    <row r="17" spans="1:7" ht="15.95" customHeight="1">
      <c r="A17" s="49" t="s">
        <v>24</v>
      </c>
      <c r="B17" s="42" t="s">
        <v>25</v>
      </c>
      <c r="C17" s="43">
        <f>PSV</f>
        <v>0</v>
      </c>
      <c r="D17" s="25"/>
      <c r="E17" s="47"/>
      <c r="F17" s="48"/>
      <c r="G17" s="43"/>
    </row>
    <row r="18" spans="1:7" ht="15.95" customHeight="1">
      <c r="A18" s="50" t="s">
        <v>26</v>
      </c>
      <c r="B18" s="42"/>
      <c r="C18" s="43">
        <f>SUM(C14:C17)</f>
        <v>0</v>
      </c>
      <c r="D18" s="51"/>
      <c r="E18" s="47"/>
      <c r="F18" s="48"/>
      <c r="G18" s="43"/>
    </row>
    <row r="19" spans="1:7" ht="15.95" customHeight="1">
      <c r="A19" s="50"/>
      <c r="B19" s="42"/>
      <c r="C19" s="43"/>
      <c r="D19" s="25"/>
      <c r="E19" s="47"/>
      <c r="F19" s="48"/>
      <c r="G19" s="43"/>
    </row>
    <row r="20" spans="1:7" ht="15.95" customHeight="1">
      <c r="A20" s="50" t="s">
        <v>27</v>
      </c>
      <c r="B20" s="42"/>
      <c r="C20" s="43">
        <f>HZS</f>
        <v>0</v>
      </c>
      <c r="D20" s="25"/>
      <c r="E20" s="47"/>
      <c r="F20" s="48"/>
      <c r="G20" s="43"/>
    </row>
    <row r="21" spans="1:7" ht="15.95" customHeight="1">
      <c r="A21" s="29" t="s">
        <v>28</v>
      </c>
      <c r="B21" s="30"/>
      <c r="C21" s="43">
        <f>C18+C20</f>
        <v>0</v>
      </c>
      <c r="D21" s="25" t="s">
        <v>29</v>
      </c>
      <c r="E21" s="47"/>
      <c r="F21" s="48"/>
      <c r="G21" s="43">
        <f>G22-SUM(G14:G20)</f>
        <v>0</v>
      </c>
    </row>
    <row r="22" spans="1:7" ht="15.95" customHeight="1" thickBot="1">
      <c r="A22" s="25" t="s">
        <v>30</v>
      </c>
      <c r="B22" s="26"/>
      <c r="C22" s="52">
        <f>C21+G22</f>
        <v>0</v>
      </c>
      <c r="D22" s="53" t="s">
        <v>31</v>
      </c>
      <c r="E22" s="54"/>
      <c r="F22" s="55"/>
      <c r="G22" s="43">
        <f>VRN</f>
        <v>0</v>
      </c>
    </row>
    <row r="23" spans="1:7">
      <c r="A23" s="3" t="s">
        <v>32</v>
      </c>
      <c r="B23" s="5"/>
      <c r="C23" s="6" t="s">
        <v>33</v>
      </c>
      <c r="D23" s="5"/>
      <c r="E23" s="6" t="s">
        <v>34</v>
      </c>
      <c r="F23" s="5"/>
      <c r="G23" s="7"/>
    </row>
    <row r="24" spans="1:7">
      <c r="A24" s="14"/>
      <c r="B24" s="16"/>
      <c r="C24" s="17" t="s">
        <v>35</v>
      </c>
      <c r="D24" s="16"/>
      <c r="E24" s="17" t="s">
        <v>35</v>
      </c>
      <c r="F24" s="16"/>
      <c r="G24" s="18"/>
    </row>
    <row r="25" spans="1:7">
      <c r="A25" s="29" t="s">
        <v>36</v>
      </c>
      <c r="B25" s="56"/>
      <c r="C25" s="12" t="s">
        <v>36</v>
      </c>
      <c r="D25" s="30"/>
      <c r="E25" s="12" t="s">
        <v>36</v>
      </c>
      <c r="F25" s="30"/>
      <c r="G25" s="13"/>
    </row>
    <row r="26" spans="1:7">
      <c r="A26" s="29"/>
      <c r="B26" s="57"/>
      <c r="C26" s="12" t="s">
        <v>37</v>
      </c>
      <c r="D26" s="30"/>
      <c r="E26" s="12" t="s">
        <v>38</v>
      </c>
      <c r="F26" s="30"/>
      <c r="G26" s="13"/>
    </row>
    <row r="27" spans="1:7">
      <c r="A27" s="29"/>
      <c r="B27" s="30"/>
      <c r="C27" s="12"/>
      <c r="D27" s="30"/>
      <c r="E27" s="12"/>
      <c r="F27" s="30"/>
      <c r="G27" s="13"/>
    </row>
    <row r="28" spans="1:7" ht="97.5" customHeight="1">
      <c r="A28" s="29"/>
      <c r="B28" s="30"/>
      <c r="C28" s="12"/>
      <c r="D28" s="30"/>
      <c r="E28" s="12"/>
      <c r="F28" s="30"/>
      <c r="G28" s="13"/>
    </row>
    <row r="29" spans="1:7">
      <c r="A29" s="14" t="s">
        <v>39</v>
      </c>
      <c r="B29" s="16"/>
      <c r="C29" s="58">
        <v>0</v>
      </c>
      <c r="D29" s="16" t="s">
        <v>40</v>
      </c>
      <c r="E29" s="17"/>
      <c r="F29" s="59"/>
      <c r="G29" s="18"/>
    </row>
    <row r="30" spans="1:7">
      <c r="A30" s="14" t="s">
        <v>39</v>
      </c>
      <c r="B30" s="16"/>
      <c r="C30" s="58">
        <v>14</v>
      </c>
      <c r="D30" s="16" t="s">
        <v>40</v>
      </c>
      <c r="E30" s="17"/>
      <c r="F30" s="59"/>
      <c r="G30" s="18"/>
    </row>
    <row r="31" spans="1:7">
      <c r="A31" s="14" t="s">
        <v>41</v>
      </c>
      <c r="B31" s="16"/>
      <c r="C31" s="58">
        <v>14</v>
      </c>
      <c r="D31" s="16" t="s">
        <v>40</v>
      </c>
      <c r="E31" s="17"/>
      <c r="F31" s="60">
        <f>ROUND(PRODUCT(F30,C31/100),0)</f>
        <v>0</v>
      </c>
      <c r="G31" s="28"/>
    </row>
    <row r="32" spans="1:7">
      <c r="A32" s="14" t="s">
        <v>39</v>
      </c>
      <c r="B32" s="16"/>
      <c r="C32" s="58">
        <v>21</v>
      </c>
      <c r="D32" s="16" t="s">
        <v>40</v>
      </c>
      <c r="E32" s="17"/>
      <c r="F32" s="59">
        <f>C22</f>
        <v>0</v>
      </c>
      <c r="G32" s="18"/>
    </row>
    <row r="33" spans="1:8">
      <c r="A33" s="14" t="s">
        <v>41</v>
      </c>
      <c r="B33" s="16"/>
      <c r="C33" s="58">
        <v>21</v>
      </c>
      <c r="D33" s="16" t="s">
        <v>40</v>
      </c>
      <c r="E33" s="17"/>
      <c r="F33" s="60">
        <f>ROUND(PRODUCT(F32,C33/100),0)</f>
        <v>0</v>
      </c>
      <c r="G33" s="28"/>
    </row>
    <row r="34" spans="1:8" s="66" customFormat="1" ht="19.5" customHeight="1" thickBot="1">
      <c r="A34" s="61" t="s">
        <v>42</v>
      </c>
      <c r="B34" s="62"/>
      <c r="C34" s="62"/>
      <c r="D34" s="62"/>
      <c r="E34" s="63"/>
      <c r="F34" s="64">
        <f>ROUND(SUM(F30:F33),0)</f>
        <v>0</v>
      </c>
      <c r="G34" s="65"/>
    </row>
    <row r="36" spans="1:8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>
      <c r="A37" s="67"/>
      <c r="B37" s="180"/>
      <c r="C37" s="180"/>
      <c r="D37" s="180"/>
      <c r="E37" s="180"/>
      <c r="F37" s="180"/>
      <c r="G37" s="180"/>
      <c r="H37" t="s">
        <v>4</v>
      </c>
    </row>
    <row r="38" spans="1:8" ht="12.75" customHeight="1">
      <c r="A38" s="68"/>
      <c r="B38" s="180"/>
      <c r="C38" s="180"/>
      <c r="D38" s="180"/>
      <c r="E38" s="180"/>
      <c r="F38" s="180"/>
      <c r="G38" s="180"/>
      <c r="H38" t="s">
        <v>4</v>
      </c>
    </row>
    <row r="39" spans="1:8">
      <c r="A39" s="68"/>
      <c r="B39" s="180"/>
      <c r="C39" s="180"/>
      <c r="D39" s="180"/>
      <c r="E39" s="180"/>
      <c r="F39" s="180"/>
      <c r="G39" s="180"/>
      <c r="H39" t="s">
        <v>4</v>
      </c>
    </row>
    <row r="40" spans="1:8">
      <c r="A40" s="68"/>
      <c r="B40" s="180"/>
      <c r="C40" s="180"/>
      <c r="D40" s="180"/>
      <c r="E40" s="180"/>
      <c r="F40" s="180"/>
      <c r="G40" s="180"/>
      <c r="H40" t="s">
        <v>4</v>
      </c>
    </row>
    <row r="41" spans="1:8">
      <c r="A41" s="68"/>
      <c r="B41" s="180"/>
      <c r="C41" s="180"/>
      <c r="D41" s="180"/>
      <c r="E41" s="180"/>
      <c r="F41" s="180"/>
      <c r="G41" s="180"/>
      <c r="H41" t="s">
        <v>4</v>
      </c>
    </row>
    <row r="42" spans="1:8">
      <c r="A42" s="68"/>
      <c r="B42" s="180"/>
      <c r="C42" s="180"/>
      <c r="D42" s="180"/>
      <c r="E42" s="180"/>
      <c r="F42" s="180"/>
      <c r="G42" s="180"/>
      <c r="H42" t="s">
        <v>4</v>
      </c>
    </row>
    <row r="43" spans="1:8">
      <c r="A43" s="68"/>
      <c r="B43" s="180"/>
      <c r="C43" s="180"/>
      <c r="D43" s="180"/>
      <c r="E43" s="180"/>
      <c r="F43" s="180"/>
      <c r="G43" s="180"/>
      <c r="H43" t="s">
        <v>4</v>
      </c>
    </row>
    <row r="44" spans="1:8">
      <c r="A44" s="68"/>
      <c r="B44" s="180"/>
      <c r="C44" s="180"/>
      <c r="D44" s="180"/>
      <c r="E44" s="180"/>
      <c r="F44" s="180"/>
      <c r="G44" s="180"/>
      <c r="H44" t="s">
        <v>4</v>
      </c>
    </row>
    <row r="45" spans="1:8">
      <c r="A45" s="68"/>
      <c r="B45" s="180"/>
      <c r="C45" s="180"/>
      <c r="D45" s="180"/>
      <c r="E45" s="180"/>
      <c r="F45" s="180"/>
      <c r="G45" s="180"/>
      <c r="H45" t="s">
        <v>4</v>
      </c>
    </row>
    <row r="46" spans="1:8">
      <c r="B46" s="174"/>
      <c r="C46" s="174"/>
      <c r="D46" s="174"/>
      <c r="E46" s="174"/>
      <c r="F46" s="174"/>
      <c r="G46" s="174"/>
    </row>
    <row r="47" spans="1:8">
      <c r="B47" s="174"/>
      <c r="C47" s="174"/>
      <c r="D47" s="174"/>
      <c r="E47" s="174"/>
      <c r="F47" s="174"/>
      <c r="G47" s="174"/>
    </row>
    <row r="48" spans="1:8">
      <c r="B48" s="174"/>
      <c r="C48" s="174"/>
      <c r="D48" s="174"/>
      <c r="E48" s="174"/>
      <c r="F48" s="174"/>
      <c r="G48" s="174"/>
    </row>
    <row r="49" spans="2:7">
      <c r="B49" s="174"/>
      <c r="C49" s="174"/>
      <c r="D49" s="174"/>
      <c r="E49" s="174"/>
      <c r="F49" s="174"/>
      <c r="G49" s="174"/>
    </row>
    <row r="50" spans="2:7">
      <c r="B50" s="174"/>
      <c r="C50" s="174"/>
      <c r="D50" s="174"/>
      <c r="E50" s="174"/>
      <c r="F50" s="174"/>
      <c r="G50" s="174"/>
    </row>
    <row r="51" spans="2:7">
      <c r="B51" s="174"/>
      <c r="C51" s="174"/>
      <c r="D51" s="174"/>
      <c r="E51" s="174"/>
      <c r="F51" s="174"/>
      <c r="G51" s="174"/>
    </row>
    <row r="52" spans="2:7">
      <c r="B52" s="174"/>
      <c r="C52" s="174"/>
      <c r="D52" s="174"/>
      <c r="E52" s="174"/>
      <c r="F52" s="174"/>
      <c r="G52" s="174"/>
    </row>
    <row r="53" spans="2:7">
      <c r="B53" s="174"/>
      <c r="C53" s="174"/>
      <c r="D53" s="174"/>
      <c r="E53" s="174"/>
      <c r="F53" s="174"/>
      <c r="G53" s="174"/>
    </row>
    <row r="54" spans="2:7">
      <c r="B54" s="174"/>
      <c r="C54" s="174"/>
      <c r="D54" s="174"/>
      <c r="E54" s="174"/>
      <c r="F54" s="174"/>
      <c r="G54" s="174"/>
    </row>
    <row r="55" spans="2:7">
      <c r="B55" s="174"/>
      <c r="C55" s="174"/>
      <c r="D55" s="174"/>
      <c r="E55" s="174"/>
      <c r="F55" s="174"/>
      <c r="G55" s="174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68"/>
  <sheetViews>
    <sheetView workbookViewId="0">
      <selection activeCell="I18" sqref="I18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81" t="s">
        <v>5</v>
      </c>
      <c r="B1" s="182"/>
      <c r="C1" s="69" t="str">
        <f>CONCATENATE(cislostavby," ",nazevstavby)</f>
        <v xml:space="preserve"> Blevice</v>
      </c>
      <c r="D1" s="70"/>
      <c r="E1" s="71"/>
      <c r="F1" s="70"/>
      <c r="G1" s="72"/>
      <c r="H1" s="73"/>
      <c r="I1" s="74"/>
    </row>
    <row r="2" spans="1:57" ht="13.5" thickBot="1">
      <c r="A2" s="183" t="s">
        <v>1</v>
      </c>
      <c r="B2" s="184"/>
      <c r="C2" s="75" t="str">
        <f>CONCATENATE(cisloobjektu," ",nazevobjektu)</f>
        <v xml:space="preserve"> </v>
      </c>
      <c r="D2" s="76"/>
      <c r="E2" s="77"/>
      <c r="F2" s="76"/>
      <c r="G2" s="185"/>
      <c r="H2" s="185"/>
      <c r="I2" s="186"/>
    </row>
    <row r="3" spans="1:57" ht="13.5" thickTop="1"/>
    <row r="4" spans="1:57" ht="19.5" customHeight="1">
      <c r="A4" s="78" t="s">
        <v>44</v>
      </c>
      <c r="B4" s="1"/>
      <c r="C4" s="1"/>
      <c r="D4" s="1"/>
      <c r="E4" s="1"/>
      <c r="F4" s="1"/>
      <c r="G4" s="1"/>
      <c r="H4" s="1"/>
      <c r="I4" s="1"/>
    </row>
    <row r="5" spans="1:57" ht="13.5" thickBot="1"/>
    <row r="6" spans="1:57" s="30" customFormat="1" ht="13.5" thickBot="1">
      <c r="A6" s="79"/>
      <c r="B6" s="80" t="s">
        <v>45</v>
      </c>
      <c r="C6" s="80"/>
      <c r="D6" s="81"/>
      <c r="E6" s="82" t="s">
        <v>46</v>
      </c>
      <c r="F6" s="83" t="s">
        <v>47</v>
      </c>
      <c r="G6" s="83" t="s">
        <v>48</v>
      </c>
      <c r="H6" s="83" t="s">
        <v>49</v>
      </c>
      <c r="I6" s="84" t="s">
        <v>27</v>
      </c>
    </row>
    <row r="7" spans="1:57" s="30" customFormat="1">
      <c r="A7" s="170" t="str">
        <f>Položky!B7</f>
        <v>1</v>
      </c>
      <c r="B7" s="85" t="str">
        <f>Položky!C7</f>
        <v>Zemní práce</v>
      </c>
      <c r="C7" s="86"/>
      <c r="D7" s="87"/>
      <c r="E7" s="171">
        <f>Položky!BC16</f>
        <v>0</v>
      </c>
      <c r="F7" s="172">
        <f>Položky!BD16</f>
        <v>0</v>
      </c>
      <c r="G7" s="172">
        <f>Položky!BE16</f>
        <v>0</v>
      </c>
      <c r="H7" s="172">
        <f>Položky!BF16</f>
        <v>0</v>
      </c>
      <c r="I7" s="173">
        <f>Položky!BG16</f>
        <v>0</v>
      </c>
    </row>
    <row r="8" spans="1:57" s="30" customFormat="1">
      <c r="A8" s="170" t="str">
        <f>Položky!B17</f>
        <v>5</v>
      </c>
      <c r="B8" s="85" t="str">
        <f>Položky!C17</f>
        <v>Komunikace</v>
      </c>
      <c r="C8" s="86"/>
      <c r="D8" s="87"/>
      <c r="E8" s="171">
        <f>Položky!BC26</f>
        <v>0</v>
      </c>
      <c r="F8" s="172">
        <f>Položky!BD26</f>
        <v>0</v>
      </c>
      <c r="G8" s="172">
        <f>Položky!BE26</f>
        <v>0</v>
      </c>
      <c r="H8" s="172">
        <f>Položky!BF26</f>
        <v>0</v>
      </c>
      <c r="I8" s="173">
        <f>Položky!BG26</f>
        <v>0</v>
      </c>
    </row>
    <row r="9" spans="1:57" s="30" customFormat="1">
      <c r="A9" s="170" t="str">
        <f>Položky!B27</f>
        <v>91</v>
      </c>
      <c r="B9" s="85" t="str">
        <f>Položky!C27</f>
        <v>Doplňující práce na komunikaci</v>
      </c>
      <c r="C9" s="86"/>
      <c r="D9" s="87"/>
      <c r="E9" s="171">
        <f>Položky!BC29</f>
        <v>0</v>
      </c>
      <c r="F9" s="172">
        <f>Položky!BD29</f>
        <v>0</v>
      </c>
      <c r="G9" s="172">
        <f>Položky!BE29</f>
        <v>0</v>
      </c>
      <c r="H9" s="172">
        <f>Položky!BF29</f>
        <v>0</v>
      </c>
      <c r="I9" s="173">
        <f>Položky!BG29</f>
        <v>0</v>
      </c>
    </row>
    <row r="10" spans="1:57" s="30" customFormat="1" ht="13.5" thickBot="1">
      <c r="A10" s="170" t="str">
        <f>Položky!B30</f>
        <v>99</v>
      </c>
      <c r="B10" s="85" t="str">
        <f>Položky!C30</f>
        <v>Staveništní přesun hmot</v>
      </c>
      <c r="C10" s="86"/>
      <c r="D10" s="87"/>
      <c r="E10" s="171">
        <f>Položky!BC32</f>
        <v>0</v>
      </c>
      <c r="F10" s="172">
        <f>Položky!BD32</f>
        <v>0</v>
      </c>
      <c r="G10" s="172">
        <f>Položky!BE32</f>
        <v>0</v>
      </c>
      <c r="H10" s="172">
        <f>Položky!BF32</f>
        <v>0</v>
      </c>
      <c r="I10" s="173">
        <f>Položky!BG32</f>
        <v>0</v>
      </c>
    </row>
    <row r="11" spans="1:57" s="93" customFormat="1" ht="13.5" thickBot="1">
      <c r="A11" s="88"/>
      <c r="B11" s="80" t="s">
        <v>50</v>
      </c>
      <c r="C11" s="80"/>
      <c r="D11" s="89"/>
      <c r="E11" s="90">
        <f>SUM(E7:E10)</f>
        <v>0</v>
      </c>
      <c r="F11" s="91">
        <f>SUM(F7:F10)</f>
        <v>0</v>
      </c>
      <c r="G11" s="91">
        <f>SUM(G7:G10)</f>
        <v>0</v>
      </c>
      <c r="H11" s="91">
        <f>SUM(H7:H10)</f>
        <v>0</v>
      </c>
      <c r="I11" s="92">
        <f>SUM(I7:I10)</f>
        <v>0</v>
      </c>
    </row>
    <row r="12" spans="1:57">
      <c r="A12" s="86"/>
      <c r="B12" s="86"/>
      <c r="C12" s="86"/>
      <c r="D12" s="86"/>
      <c r="E12" s="86"/>
      <c r="F12" s="86"/>
      <c r="G12" s="86"/>
      <c r="H12" s="86"/>
      <c r="I12" s="86"/>
    </row>
    <row r="13" spans="1:57" ht="19.5" customHeight="1">
      <c r="A13" s="94" t="s">
        <v>51</v>
      </c>
      <c r="B13" s="94"/>
      <c r="C13" s="94"/>
      <c r="D13" s="94"/>
      <c r="E13" s="94"/>
      <c r="F13" s="94"/>
      <c r="G13" s="95"/>
      <c r="H13" s="94"/>
      <c r="I13" s="94"/>
      <c r="BA13" s="31"/>
      <c r="BB13" s="31"/>
      <c r="BC13" s="31"/>
      <c r="BD13" s="31"/>
      <c r="BE13" s="31"/>
    </row>
    <row r="14" spans="1:57" ht="13.5" thickBot="1">
      <c r="A14" s="96"/>
      <c r="B14" s="96"/>
      <c r="C14" s="96"/>
      <c r="D14" s="96"/>
      <c r="E14" s="96"/>
      <c r="F14" s="96"/>
      <c r="G14" s="96"/>
      <c r="H14" s="96"/>
      <c r="I14" s="96"/>
    </row>
    <row r="15" spans="1:57">
      <c r="A15" s="97" t="s">
        <v>52</v>
      </c>
      <c r="B15" s="98"/>
      <c r="C15" s="98"/>
      <c r="D15" s="99"/>
      <c r="E15" s="100" t="s">
        <v>53</v>
      </c>
      <c r="F15" s="101" t="s">
        <v>54</v>
      </c>
      <c r="G15" s="102" t="s">
        <v>55</v>
      </c>
      <c r="H15" s="103"/>
      <c r="I15" s="104" t="s">
        <v>53</v>
      </c>
    </row>
    <row r="16" spans="1:57">
      <c r="A16" s="105"/>
      <c r="B16" s="106"/>
      <c r="C16" s="106"/>
      <c r="D16" s="107"/>
      <c r="E16" s="108"/>
      <c r="F16" s="109">
        <v>10</v>
      </c>
      <c r="G16" s="110">
        <f>HSV+PSV+Dodavka+Mont+HZS</f>
        <v>0</v>
      </c>
      <c r="H16" s="111"/>
      <c r="I16" s="112">
        <f>E16+F16*G16/100</f>
        <v>0</v>
      </c>
      <c r="BA16">
        <v>8</v>
      </c>
    </row>
    <row r="17" spans="1:9" ht="13.5" thickBot="1">
      <c r="A17" s="113"/>
      <c r="B17" s="114" t="s">
        <v>56</v>
      </c>
      <c r="C17" s="115"/>
      <c r="D17" s="116"/>
      <c r="E17" s="117"/>
      <c r="F17" s="118"/>
      <c r="G17" s="118"/>
      <c r="H17" s="187">
        <f>SUM(I16:I16)</f>
        <v>0</v>
      </c>
      <c r="I17" s="188"/>
    </row>
    <row r="19" spans="1:9">
      <c r="B19" s="93"/>
      <c r="F19" s="119"/>
      <c r="G19" s="120"/>
      <c r="H19" s="120"/>
      <c r="I19" s="121"/>
    </row>
    <row r="20" spans="1:9">
      <c r="F20" s="119"/>
      <c r="G20" s="120"/>
      <c r="H20" s="120"/>
      <c r="I20" s="121"/>
    </row>
    <row r="21" spans="1:9">
      <c r="F21" s="119"/>
      <c r="G21" s="120"/>
      <c r="H21" s="120"/>
      <c r="I21" s="121"/>
    </row>
    <row r="22" spans="1:9">
      <c r="F22" s="119"/>
      <c r="G22" s="120"/>
      <c r="H22" s="120"/>
      <c r="I22" s="121"/>
    </row>
    <row r="23" spans="1:9">
      <c r="F23" s="119"/>
      <c r="G23" s="120"/>
      <c r="H23" s="120"/>
      <c r="I23" s="121"/>
    </row>
    <row r="24" spans="1:9">
      <c r="F24" s="119"/>
      <c r="G24" s="120"/>
      <c r="H24" s="120"/>
      <c r="I24" s="121"/>
    </row>
    <row r="25" spans="1:9">
      <c r="F25" s="119"/>
      <c r="G25" s="120"/>
      <c r="H25" s="120"/>
      <c r="I25" s="121"/>
    </row>
    <row r="26" spans="1:9">
      <c r="F26" s="119"/>
      <c r="G26" s="120"/>
      <c r="H26" s="120"/>
      <c r="I26" s="121"/>
    </row>
    <row r="27" spans="1:9">
      <c r="F27" s="119"/>
      <c r="G27" s="120"/>
      <c r="H27" s="120"/>
      <c r="I27" s="121"/>
    </row>
    <row r="28" spans="1:9">
      <c r="F28" s="119"/>
      <c r="G28" s="120"/>
      <c r="H28" s="120"/>
      <c r="I28" s="121"/>
    </row>
    <row r="29" spans="1:9">
      <c r="F29" s="119"/>
      <c r="G29" s="120"/>
      <c r="H29" s="120"/>
      <c r="I29" s="121"/>
    </row>
    <row r="30" spans="1:9">
      <c r="F30" s="119"/>
      <c r="G30" s="120"/>
      <c r="H30" s="120"/>
      <c r="I30" s="121"/>
    </row>
    <row r="31" spans="1:9">
      <c r="F31" s="119"/>
      <c r="G31" s="120"/>
      <c r="H31" s="120"/>
      <c r="I31" s="121"/>
    </row>
    <row r="32" spans="1:9">
      <c r="F32" s="119"/>
      <c r="G32" s="120"/>
      <c r="H32" s="120"/>
      <c r="I32" s="121"/>
    </row>
    <row r="33" spans="6:9">
      <c r="F33" s="119"/>
      <c r="G33" s="120"/>
      <c r="H33" s="120"/>
      <c r="I33" s="121"/>
    </row>
    <row r="34" spans="6:9">
      <c r="F34" s="119"/>
      <c r="G34" s="120"/>
      <c r="H34" s="120"/>
      <c r="I34" s="121"/>
    </row>
    <row r="35" spans="6:9">
      <c r="F35" s="119"/>
      <c r="G35" s="120"/>
      <c r="H35" s="120"/>
      <c r="I35" s="121"/>
    </row>
    <row r="36" spans="6:9">
      <c r="F36" s="119"/>
      <c r="G36" s="120"/>
      <c r="H36" s="120"/>
      <c r="I36" s="121"/>
    </row>
    <row r="37" spans="6:9">
      <c r="F37" s="119"/>
      <c r="G37" s="120"/>
      <c r="H37" s="120"/>
      <c r="I37" s="121"/>
    </row>
    <row r="38" spans="6:9">
      <c r="F38" s="119"/>
      <c r="G38" s="120"/>
      <c r="H38" s="120"/>
      <c r="I38" s="121"/>
    </row>
    <row r="39" spans="6:9">
      <c r="F39" s="119"/>
      <c r="G39" s="120"/>
      <c r="H39" s="120"/>
      <c r="I39" s="121"/>
    </row>
    <row r="40" spans="6:9">
      <c r="F40" s="119"/>
      <c r="G40" s="120"/>
      <c r="H40" s="120"/>
      <c r="I40" s="121"/>
    </row>
    <row r="41" spans="6:9">
      <c r="F41" s="119"/>
      <c r="G41" s="120"/>
      <c r="H41" s="120"/>
      <c r="I41" s="121"/>
    </row>
    <row r="42" spans="6:9">
      <c r="F42" s="119"/>
      <c r="G42" s="120"/>
      <c r="H42" s="120"/>
      <c r="I42" s="121"/>
    </row>
    <row r="43" spans="6:9">
      <c r="F43" s="119"/>
      <c r="G43" s="120"/>
      <c r="H43" s="120"/>
      <c r="I43" s="121"/>
    </row>
    <row r="44" spans="6:9">
      <c r="F44" s="119"/>
      <c r="G44" s="120"/>
      <c r="H44" s="120"/>
      <c r="I44" s="121"/>
    </row>
    <row r="45" spans="6:9">
      <c r="F45" s="119"/>
      <c r="G45" s="120"/>
      <c r="H45" s="120"/>
      <c r="I45" s="121"/>
    </row>
    <row r="46" spans="6:9">
      <c r="F46" s="119"/>
      <c r="G46" s="120"/>
      <c r="H46" s="120"/>
      <c r="I46" s="121"/>
    </row>
    <row r="47" spans="6:9">
      <c r="F47" s="119"/>
      <c r="G47" s="120"/>
      <c r="H47" s="120"/>
      <c r="I47" s="121"/>
    </row>
    <row r="48" spans="6:9">
      <c r="F48" s="119"/>
      <c r="G48" s="120"/>
      <c r="H48" s="120"/>
      <c r="I48" s="121"/>
    </row>
    <row r="49" spans="6:9">
      <c r="F49" s="119"/>
      <c r="G49" s="120"/>
      <c r="H49" s="120"/>
      <c r="I49" s="121"/>
    </row>
    <row r="50" spans="6:9">
      <c r="F50" s="119"/>
      <c r="G50" s="120"/>
      <c r="H50" s="120"/>
      <c r="I50" s="121"/>
    </row>
    <row r="51" spans="6:9">
      <c r="F51" s="119"/>
      <c r="G51" s="120"/>
      <c r="H51" s="120"/>
      <c r="I51" s="121"/>
    </row>
    <row r="52" spans="6:9">
      <c r="F52" s="119"/>
      <c r="G52" s="120"/>
      <c r="H52" s="120"/>
      <c r="I52" s="121"/>
    </row>
    <row r="53" spans="6:9">
      <c r="F53" s="119"/>
      <c r="G53" s="120"/>
      <c r="H53" s="120"/>
      <c r="I53" s="121"/>
    </row>
    <row r="54" spans="6:9">
      <c r="F54" s="119"/>
      <c r="G54" s="120"/>
      <c r="H54" s="120"/>
      <c r="I54" s="121"/>
    </row>
    <row r="55" spans="6:9">
      <c r="F55" s="119"/>
      <c r="G55" s="120"/>
      <c r="H55" s="120"/>
      <c r="I55" s="121"/>
    </row>
    <row r="56" spans="6:9">
      <c r="F56" s="119"/>
      <c r="G56" s="120"/>
      <c r="H56" s="120"/>
      <c r="I56" s="121"/>
    </row>
    <row r="57" spans="6:9">
      <c r="F57" s="119"/>
      <c r="G57" s="120"/>
      <c r="H57" s="120"/>
      <c r="I57" s="121"/>
    </row>
    <row r="58" spans="6:9">
      <c r="F58" s="119"/>
      <c r="G58" s="120"/>
      <c r="H58" s="120"/>
      <c r="I58" s="121"/>
    </row>
    <row r="59" spans="6:9">
      <c r="F59" s="119"/>
      <c r="G59" s="120"/>
      <c r="H59" s="120"/>
      <c r="I59" s="121"/>
    </row>
    <row r="60" spans="6:9">
      <c r="F60" s="119"/>
      <c r="G60" s="120"/>
      <c r="H60" s="120"/>
      <c r="I60" s="121"/>
    </row>
    <row r="61" spans="6:9">
      <c r="F61" s="119"/>
      <c r="G61" s="120"/>
      <c r="H61" s="120"/>
      <c r="I61" s="121"/>
    </row>
    <row r="62" spans="6:9">
      <c r="F62" s="119"/>
      <c r="G62" s="120"/>
      <c r="H62" s="120"/>
      <c r="I62" s="121"/>
    </row>
    <row r="63" spans="6:9">
      <c r="F63" s="119"/>
      <c r="G63" s="120"/>
      <c r="H63" s="120"/>
      <c r="I63" s="121"/>
    </row>
    <row r="64" spans="6:9">
      <c r="F64" s="119"/>
      <c r="G64" s="120"/>
      <c r="H64" s="120"/>
      <c r="I64" s="121"/>
    </row>
    <row r="65" spans="6:9">
      <c r="F65" s="119"/>
      <c r="G65" s="120"/>
      <c r="H65" s="120"/>
      <c r="I65" s="121"/>
    </row>
    <row r="66" spans="6:9">
      <c r="F66" s="119"/>
      <c r="G66" s="120"/>
      <c r="H66" s="120"/>
      <c r="I66" s="121"/>
    </row>
    <row r="67" spans="6:9">
      <c r="F67" s="119"/>
      <c r="G67" s="120"/>
      <c r="H67" s="120"/>
      <c r="I67" s="121"/>
    </row>
    <row r="68" spans="6:9">
      <c r="F68" s="119"/>
      <c r="G68" s="120"/>
      <c r="H68" s="120"/>
      <c r="I68" s="121"/>
    </row>
  </sheetData>
  <mergeCells count="4">
    <mergeCell ref="A1:B1"/>
    <mergeCell ref="A2:B2"/>
    <mergeCell ref="G2:I2"/>
    <mergeCell ref="H17:I17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BG99"/>
  <sheetViews>
    <sheetView showGridLines="0" showZeros="0" zoomScale="80" workbookViewId="0">
      <selection activeCell="F31" sqref="F31"/>
    </sheetView>
  </sheetViews>
  <sheetFormatPr defaultRowHeight="12.75"/>
  <cols>
    <col min="1" max="1" width="4.42578125" style="122" customWidth="1"/>
    <col min="2" max="2" width="14.140625" style="122" customWidth="1"/>
    <col min="3" max="3" width="47.5703125" style="122" customWidth="1"/>
    <col min="4" max="4" width="5.5703125" style="122" customWidth="1"/>
    <col min="5" max="5" width="10" style="164" customWidth="1"/>
    <col min="6" max="6" width="10.5703125" style="122" customWidth="1"/>
    <col min="7" max="7" width="12" style="122" customWidth="1"/>
    <col min="8" max="8" width="11" style="122" customWidth="1"/>
    <col min="9" max="9" width="11.5703125" style="122" customWidth="1"/>
    <col min="10" max="10" width="10.85546875" style="122" customWidth="1"/>
    <col min="11" max="11" width="14" style="122" customWidth="1"/>
    <col min="12" max="16384" width="9.140625" style="122"/>
  </cols>
  <sheetData>
    <row r="1" spans="1:59" ht="15.75">
      <c r="A1" s="189" t="s">
        <v>57</v>
      </c>
      <c r="B1" s="189"/>
      <c r="C1" s="189"/>
      <c r="D1" s="189"/>
      <c r="E1" s="189"/>
      <c r="F1" s="189"/>
      <c r="G1" s="189"/>
      <c r="H1" s="189"/>
      <c r="I1" s="189"/>
    </row>
    <row r="2" spans="1:59" ht="13.5" thickBot="1">
      <c r="B2" s="123"/>
      <c r="C2" s="124"/>
      <c r="D2" s="124"/>
      <c r="E2" s="125"/>
      <c r="F2" s="124"/>
      <c r="G2" s="124"/>
    </row>
    <row r="3" spans="1:59" ht="13.5" thickTop="1">
      <c r="A3" s="181" t="s">
        <v>5</v>
      </c>
      <c r="B3" s="182"/>
      <c r="C3" s="69" t="str">
        <f>CONCATENATE(cislostavby," ",nazevstavby)</f>
        <v xml:space="preserve"> Blevice</v>
      </c>
      <c r="D3" s="70"/>
      <c r="E3" s="71"/>
      <c r="F3" s="70"/>
      <c r="G3" s="126"/>
      <c r="H3" s="127">
        <f>Rekapitulace!H1</f>
        <v>0</v>
      </c>
      <c r="I3" s="128"/>
    </row>
    <row r="4" spans="1:59" ht="13.5" thickBot="1">
      <c r="A4" s="190" t="s">
        <v>1</v>
      </c>
      <c r="B4" s="184"/>
      <c r="C4" s="75" t="str">
        <f>CONCATENATE(cisloobjektu," ",nazevobjektu)</f>
        <v xml:space="preserve"> </v>
      </c>
      <c r="D4" s="76"/>
      <c r="E4" s="77"/>
      <c r="F4" s="76"/>
      <c r="G4" s="191"/>
      <c r="H4" s="191"/>
      <c r="I4" s="192"/>
    </row>
    <row r="5" spans="1:59" ht="13.5" thickTop="1">
      <c r="A5" s="129"/>
      <c r="B5" s="130"/>
      <c r="C5" s="130"/>
      <c r="D5" s="131"/>
      <c r="E5" s="132"/>
      <c r="F5" s="131"/>
      <c r="G5" s="133"/>
      <c r="H5" s="131"/>
      <c r="I5" s="131"/>
    </row>
    <row r="6" spans="1:59">
      <c r="A6" s="134" t="s">
        <v>58</v>
      </c>
      <c r="B6" s="135" t="s">
        <v>59</v>
      </c>
      <c r="C6" s="135" t="s">
        <v>60</v>
      </c>
      <c r="D6" s="135" t="s">
        <v>61</v>
      </c>
      <c r="E6" s="136" t="s">
        <v>62</v>
      </c>
      <c r="F6" s="135" t="s">
        <v>63</v>
      </c>
      <c r="G6" s="137" t="s">
        <v>64</v>
      </c>
      <c r="H6" s="138" t="s">
        <v>65</v>
      </c>
      <c r="I6" s="138" t="s">
        <v>66</v>
      </c>
      <c r="J6" s="138" t="s">
        <v>67</v>
      </c>
      <c r="K6" s="138" t="s">
        <v>68</v>
      </c>
    </row>
    <row r="7" spans="1:59">
      <c r="A7" s="139" t="s">
        <v>69</v>
      </c>
      <c r="B7" s="140" t="s">
        <v>70</v>
      </c>
      <c r="C7" s="141" t="s">
        <v>71</v>
      </c>
      <c r="D7" s="142"/>
      <c r="E7" s="143"/>
      <c r="F7" s="143"/>
      <c r="G7" s="144"/>
      <c r="H7" s="145"/>
      <c r="I7" s="145"/>
      <c r="J7" s="145"/>
      <c r="K7" s="145"/>
      <c r="Q7" s="146">
        <v>1</v>
      </c>
    </row>
    <row r="8" spans="1:59">
      <c r="A8" s="147">
        <v>1</v>
      </c>
      <c r="B8" s="148" t="s">
        <v>74</v>
      </c>
      <c r="C8" s="149" t="s">
        <v>75</v>
      </c>
      <c r="D8" s="150" t="s">
        <v>76</v>
      </c>
      <c r="E8" s="151">
        <v>480</v>
      </c>
      <c r="F8" s="151"/>
      <c r="G8" s="152">
        <f t="shared" ref="G8:G15" si="0">E8*F8</f>
        <v>0</v>
      </c>
      <c r="H8" s="153">
        <v>0</v>
      </c>
      <c r="I8" s="153">
        <f t="shared" ref="I8:I15" si="1">E8*H8</f>
        <v>0</v>
      </c>
      <c r="J8" s="153">
        <v>-0.18099999999999999</v>
      </c>
      <c r="K8" s="153">
        <f t="shared" ref="K8:K15" si="2">E8*J8</f>
        <v>-86.88</v>
      </c>
      <c r="Q8" s="146">
        <v>2</v>
      </c>
      <c r="AA8" s="122">
        <v>12</v>
      </c>
      <c r="AB8" s="122">
        <v>0</v>
      </c>
      <c r="AC8" s="122">
        <v>1</v>
      </c>
      <c r="BB8" s="122">
        <v>1</v>
      </c>
      <c r="BC8" s="122">
        <f t="shared" ref="BC8:BC15" si="3">IF(BB8=1,G8,0)</f>
        <v>0</v>
      </c>
      <c r="BD8" s="122">
        <f t="shared" ref="BD8:BD15" si="4">IF(BB8=2,G8,0)</f>
        <v>0</v>
      </c>
      <c r="BE8" s="122">
        <f t="shared" ref="BE8:BE15" si="5">IF(BB8=3,G8,0)</f>
        <v>0</v>
      </c>
      <c r="BF8" s="122">
        <f t="shared" ref="BF8:BF15" si="6">IF(BB8=4,G8,0)</f>
        <v>0</v>
      </c>
      <c r="BG8" s="122">
        <f t="shared" ref="BG8:BG15" si="7">IF(BB8=5,G8,0)</f>
        <v>0</v>
      </c>
    </row>
    <row r="9" spans="1:59">
      <c r="A9" s="147">
        <v>2</v>
      </c>
      <c r="B9" s="148" t="s">
        <v>77</v>
      </c>
      <c r="C9" s="149" t="s">
        <v>78</v>
      </c>
      <c r="D9" s="150" t="s">
        <v>76</v>
      </c>
      <c r="E9" s="151">
        <v>120</v>
      </c>
      <c r="F9" s="151"/>
      <c r="G9" s="152">
        <f t="shared" si="0"/>
        <v>0</v>
      </c>
      <c r="H9" s="153">
        <v>0</v>
      </c>
      <c r="I9" s="153">
        <f t="shared" si="1"/>
        <v>0</v>
      </c>
      <c r="J9" s="153">
        <v>-0.22500000000000001</v>
      </c>
      <c r="K9" s="153">
        <f t="shared" si="2"/>
        <v>-27</v>
      </c>
      <c r="Q9" s="146">
        <v>2</v>
      </c>
      <c r="AA9" s="122">
        <v>12</v>
      </c>
      <c r="AB9" s="122">
        <v>0</v>
      </c>
      <c r="AC9" s="122">
        <v>2</v>
      </c>
      <c r="BB9" s="122">
        <v>1</v>
      </c>
      <c r="BC9" s="122">
        <f t="shared" si="3"/>
        <v>0</v>
      </c>
      <c r="BD9" s="122">
        <f t="shared" si="4"/>
        <v>0</v>
      </c>
      <c r="BE9" s="122">
        <f t="shared" si="5"/>
        <v>0</v>
      </c>
      <c r="BF9" s="122">
        <f t="shared" si="6"/>
        <v>0</v>
      </c>
      <c r="BG9" s="122">
        <f t="shared" si="7"/>
        <v>0</v>
      </c>
    </row>
    <row r="10" spans="1:59" ht="25.5">
      <c r="A10" s="147">
        <v>3</v>
      </c>
      <c r="B10" s="148" t="s">
        <v>79</v>
      </c>
      <c r="C10" s="149" t="s">
        <v>80</v>
      </c>
      <c r="D10" s="150" t="s">
        <v>76</v>
      </c>
      <c r="E10" s="151">
        <v>120</v>
      </c>
      <c r="F10" s="151"/>
      <c r="G10" s="152">
        <f t="shared" si="0"/>
        <v>0</v>
      </c>
      <c r="H10" s="153">
        <v>0</v>
      </c>
      <c r="I10" s="153">
        <f t="shared" si="1"/>
        <v>0</v>
      </c>
      <c r="J10" s="153">
        <v>0</v>
      </c>
      <c r="K10" s="153">
        <f t="shared" si="2"/>
        <v>0</v>
      </c>
      <c r="Q10" s="146">
        <v>2</v>
      </c>
      <c r="AA10" s="122">
        <v>12</v>
      </c>
      <c r="AB10" s="122">
        <v>0</v>
      </c>
      <c r="AC10" s="122">
        <v>3</v>
      </c>
      <c r="BB10" s="122">
        <v>1</v>
      </c>
      <c r="BC10" s="122">
        <f t="shared" si="3"/>
        <v>0</v>
      </c>
      <c r="BD10" s="122">
        <f t="shared" si="4"/>
        <v>0</v>
      </c>
      <c r="BE10" s="122">
        <f t="shared" si="5"/>
        <v>0</v>
      </c>
      <c r="BF10" s="122">
        <f t="shared" si="6"/>
        <v>0</v>
      </c>
      <c r="BG10" s="122">
        <f t="shared" si="7"/>
        <v>0</v>
      </c>
    </row>
    <row r="11" spans="1:59">
      <c r="A11" s="147">
        <v>4</v>
      </c>
      <c r="B11" s="148" t="s">
        <v>81</v>
      </c>
      <c r="C11" s="149" t="s">
        <v>82</v>
      </c>
      <c r="D11" s="150" t="s">
        <v>83</v>
      </c>
      <c r="E11" s="151">
        <v>114</v>
      </c>
      <c r="F11" s="151"/>
      <c r="G11" s="152">
        <f t="shared" si="0"/>
        <v>0</v>
      </c>
      <c r="H11" s="153">
        <v>0</v>
      </c>
      <c r="I11" s="153">
        <f t="shared" si="1"/>
        <v>0</v>
      </c>
      <c r="J11" s="153">
        <v>0</v>
      </c>
      <c r="K11" s="153">
        <f t="shared" si="2"/>
        <v>0</v>
      </c>
      <c r="Q11" s="146">
        <v>2</v>
      </c>
      <c r="AA11" s="122">
        <v>12</v>
      </c>
      <c r="AB11" s="122">
        <v>0</v>
      </c>
      <c r="AC11" s="122">
        <v>4</v>
      </c>
      <c r="BB11" s="122">
        <v>1</v>
      </c>
      <c r="BC11" s="122">
        <f t="shared" si="3"/>
        <v>0</v>
      </c>
      <c r="BD11" s="122">
        <f t="shared" si="4"/>
        <v>0</v>
      </c>
      <c r="BE11" s="122">
        <f t="shared" si="5"/>
        <v>0</v>
      </c>
      <c r="BF11" s="122">
        <f t="shared" si="6"/>
        <v>0</v>
      </c>
      <c r="BG11" s="122">
        <f t="shared" si="7"/>
        <v>0</v>
      </c>
    </row>
    <row r="12" spans="1:59">
      <c r="A12" s="147">
        <v>5</v>
      </c>
      <c r="B12" s="148" t="s">
        <v>84</v>
      </c>
      <c r="C12" s="149" t="s">
        <v>85</v>
      </c>
      <c r="D12" s="150" t="s">
        <v>83</v>
      </c>
      <c r="E12" s="151">
        <v>114</v>
      </c>
      <c r="F12" s="151"/>
      <c r="G12" s="152">
        <f t="shared" si="0"/>
        <v>0</v>
      </c>
      <c r="H12" s="153">
        <v>0</v>
      </c>
      <c r="I12" s="153">
        <f t="shared" si="1"/>
        <v>0</v>
      </c>
      <c r="J12" s="153">
        <v>0</v>
      </c>
      <c r="K12" s="153">
        <f t="shared" si="2"/>
        <v>0</v>
      </c>
      <c r="Q12" s="146">
        <v>2</v>
      </c>
      <c r="AA12" s="122">
        <v>12</v>
      </c>
      <c r="AB12" s="122">
        <v>0</v>
      </c>
      <c r="AC12" s="122">
        <v>5</v>
      </c>
      <c r="BB12" s="122">
        <v>1</v>
      </c>
      <c r="BC12" s="122">
        <f t="shared" si="3"/>
        <v>0</v>
      </c>
      <c r="BD12" s="122">
        <f t="shared" si="4"/>
        <v>0</v>
      </c>
      <c r="BE12" s="122">
        <f t="shared" si="5"/>
        <v>0</v>
      </c>
      <c r="BF12" s="122">
        <f t="shared" si="6"/>
        <v>0</v>
      </c>
      <c r="BG12" s="122">
        <f t="shared" si="7"/>
        <v>0</v>
      </c>
    </row>
    <row r="13" spans="1:59">
      <c r="A13" s="147">
        <v>6</v>
      </c>
      <c r="B13" s="148" t="s">
        <v>86</v>
      </c>
      <c r="C13" s="149" t="s">
        <v>87</v>
      </c>
      <c r="D13" s="150" t="s">
        <v>83</v>
      </c>
      <c r="E13" s="151">
        <v>114</v>
      </c>
      <c r="F13" s="151"/>
      <c r="G13" s="152">
        <f t="shared" si="0"/>
        <v>0</v>
      </c>
      <c r="H13" s="153">
        <v>0</v>
      </c>
      <c r="I13" s="153">
        <f t="shared" si="1"/>
        <v>0</v>
      </c>
      <c r="J13" s="153">
        <v>0</v>
      </c>
      <c r="K13" s="153">
        <f t="shared" si="2"/>
        <v>0</v>
      </c>
      <c r="Q13" s="146">
        <v>2</v>
      </c>
      <c r="AA13" s="122">
        <v>12</v>
      </c>
      <c r="AB13" s="122">
        <v>0</v>
      </c>
      <c r="AC13" s="122">
        <v>6</v>
      </c>
      <c r="BB13" s="122">
        <v>1</v>
      </c>
      <c r="BC13" s="122">
        <f t="shared" si="3"/>
        <v>0</v>
      </c>
      <c r="BD13" s="122">
        <f t="shared" si="4"/>
        <v>0</v>
      </c>
      <c r="BE13" s="122">
        <f t="shared" si="5"/>
        <v>0</v>
      </c>
      <c r="BF13" s="122">
        <f t="shared" si="6"/>
        <v>0</v>
      </c>
      <c r="BG13" s="122">
        <f t="shared" si="7"/>
        <v>0</v>
      </c>
    </row>
    <row r="14" spans="1:59">
      <c r="A14" s="147">
        <v>7</v>
      </c>
      <c r="B14" s="148" t="s">
        <v>88</v>
      </c>
      <c r="C14" s="149" t="s">
        <v>89</v>
      </c>
      <c r="D14" s="150" t="s">
        <v>83</v>
      </c>
      <c r="E14" s="151">
        <v>27</v>
      </c>
      <c r="F14" s="151"/>
      <c r="G14" s="152">
        <f t="shared" si="0"/>
        <v>0</v>
      </c>
      <c r="H14" s="153">
        <v>0</v>
      </c>
      <c r="I14" s="153">
        <f t="shared" si="1"/>
        <v>0</v>
      </c>
      <c r="J14" s="153">
        <v>0</v>
      </c>
      <c r="K14" s="153">
        <f t="shared" si="2"/>
        <v>0</v>
      </c>
      <c r="Q14" s="146">
        <v>2</v>
      </c>
      <c r="AA14" s="122">
        <v>12</v>
      </c>
      <c r="AB14" s="122">
        <v>0</v>
      </c>
      <c r="AC14" s="122">
        <v>7</v>
      </c>
      <c r="BB14" s="122">
        <v>1</v>
      </c>
      <c r="BC14" s="122">
        <f t="shared" si="3"/>
        <v>0</v>
      </c>
      <c r="BD14" s="122">
        <f t="shared" si="4"/>
        <v>0</v>
      </c>
      <c r="BE14" s="122">
        <f t="shared" si="5"/>
        <v>0</v>
      </c>
      <c r="BF14" s="122">
        <f t="shared" si="6"/>
        <v>0</v>
      </c>
      <c r="BG14" s="122">
        <f t="shared" si="7"/>
        <v>0</v>
      </c>
    </row>
    <row r="15" spans="1:59">
      <c r="A15" s="147">
        <v>8</v>
      </c>
      <c r="B15" s="148" t="s">
        <v>90</v>
      </c>
      <c r="C15" s="149" t="s">
        <v>91</v>
      </c>
      <c r="D15" s="150" t="s">
        <v>83</v>
      </c>
      <c r="E15" s="151">
        <v>87</v>
      </c>
      <c r="F15" s="151"/>
      <c r="G15" s="152">
        <f t="shared" si="0"/>
        <v>0</v>
      </c>
      <c r="H15" s="153">
        <v>0</v>
      </c>
      <c r="I15" s="153">
        <f t="shared" si="1"/>
        <v>0</v>
      </c>
      <c r="J15" s="153">
        <v>0</v>
      </c>
      <c r="K15" s="153">
        <f t="shared" si="2"/>
        <v>0</v>
      </c>
      <c r="Q15" s="146">
        <v>2</v>
      </c>
      <c r="AA15" s="122">
        <v>12</v>
      </c>
      <c r="AB15" s="122">
        <v>0</v>
      </c>
      <c r="AC15" s="122">
        <v>8</v>
      </c>
      <c r="BB15" s="122">
        <v>1</v>
      </c>
      <c r="BC15" s="122">
        <f t="shared" si="3"/>
        <v>0</v>
      </c>
      <c r="BD15" s="122">
        <f t="shared" si="4"/>
        <v>0</v>
      </c>
      <c r="BE15" s="122">
        <f t="shared" si="5"/>
        <v>0</v>
      </c>
      <c r="BF15" s="122">
        <f t="shared" si="6"/>
        <v>0</v>
      </c>
      <c r="BG15" s="122">
        <f t="shared" si="7"/>
        <v>0</v>
      </c>
    </row>
    <row r="16" spans="1:59">
      <c r="A16" s="154"/>
      <c r="B16" s="155" t="s">
        <v>72</v>
      </c>
      <c r="C16" s="156" t="str">
        <f>CONCATENATE(B7," ",C7)</f>
        <v>1 Zemní práce</v>
      </c>
      <c r="D16" s="154"/>
      <c r="E16" s="157"/>
      <c r="F16" s="157"/>
      <c r="G16" s="158">
        <f>SUM(G7:G15)</f>
        <v>0</v>
      </c>
      <c r="H16" s="159"/>
      <c r="I16" s="160">
        <f>SUM(I7:I15)</f>
        <v>0</v>
      </c>
      <c r="J16" s="159"/>
      <c r="K16" s="160">
        <f>SUM(K7:K15)</f>
        <v>-113.88</v>
      </c>
      <c r="Q16" s="146">
        <v>4</v>
      </c>
      <c r="BC16" s="161">
        <f>SUM(BC7:BC15)</f>
        <v>0</v>
      </c>
      <c r="BD16" s="161">
        <f>SUM(BD7:BD15)</f>
        <v>0</v>
      </c>
      <c r="BE16" s="161">
        <f>SUM(BE7:BE15)</f>
        <v>0</v>
      </c>
      <c r="BF16" s="161">
        <f>SUM(BF7:BF15)</f>
        <v>0</v>
      </c>
      <c r="BG16" s="161">
        <f>SUM(BG7:BG15)</f>
        <v>0</v>
      </c>
    </row>
    <row r="17" spans="1:59">
      <c r="A17" s="139" t="s">
        <v>69</v>
      </c>
      <c r="B17" s="140" t="s">
        <v>92</v>
      </c>
      <c r="C17" s="141" t="s">
        <v>93</v>
      </c>
      <c r="D17" s="142"/>
      <c r="E17" s="143"/>
      <c r="F17" s="143"/>
      <c r="G17" s="144"/>
      <c r="H17" s="145"/>
      <c r="I17" s="145"/>
      <c r="J17" s="145"/>
      <c r="K17" s="145"/>
      <c r="Q17" s="146">
        <v>1</v>
      </c>
    </row>
    <row r="18" spans="1:59">
      <c r="A18" s="147">
        <v>9</v>
      </c>
      <c r="B18" s="148" t="s">
        <v>94</v>
      </c>
      <c r="C18" s="149" t="s">
        <v>95</v>
      </c>
      <c r="D18" s="150" t="s">
        <v>76</v>
      </c>
      <c r="E18" s="151">
        <v>1190</v>
      </c>
      <c r="F18" s="151"/>
      <c r="G18" s="152">
        <f t="shared" ref="G18:G25" si="8">E18*F18</f>
        <v>0</v>
      </c>
      <c r="H18" s="153">
        <v>0.10373</v>
      </c>
      <c r="I18" s="153">
        <f t="shared" ref="I18:I25" si="9">E18*H18</f>
        <v>123.4387</v>
      </c>
      <c r="J18" s="153">
        <v>0</v>
      </c>
      <c r="K18" s="153">
        <f t="shared" ref="K18:K25" si="10">E18*J18</f>
        <v>0</v>
      </c>
      <c r="Q18" s="146">
        <v>2</v>
      </c>
      <c r="AA18" s="122">
        <v>12</v>
      </c>
      <c r="AB18" s="122">
        <v>0</v>
      </c>
      <c r="AC18" s="122">
        <v>9</v>
      </c>
      <c r="BB18" s="122">
        <v>1</v>
      </c>
      <c r="BC18" s="122">
        <f t="shared" ref="BC18:BC25" si="11">IF(BB18=1,G18,0)</f>
        <v>0</v>
      </c>
      <c r="BD18" s="122">
        <f t="shared" ref="BD18:BD25" si="12">IF(BB18=2,G18,0)</f>
        <v>0</v>
      </c>
      <c r="BE18" s="122">
        <f t="shared" ref="BE18:BE25" si="13">IF(BB18=3,G18,0)</f>
        <v>0</v>
      </c>
      <c r="BF18" s="122">
        <f t="shared" ref="BF18:BF25" si="14">IF(BB18=4,G18,0)</f>
        <v>0</v>
      </c>
      <c r="BG18" s="122">
        <f t="shared" ref="BG18:BG25" si="15">IF(BB18=5,G18,0)</f>
        <v>0</v>
      </c>
    </row>
    <row r="19" spans="1:59">
      <c r="A19" s="147">
        <v>10</v>
      </c>
      <c r="B19" s="148" t="s">
        <v>96</v>
      </c>
      <c r="C19" s="149" t="s">
        <v>97</v>
      </c>
      <c r="D19" s="150" t="s">
        <v>76</v>
      </c>
      <c r="E19" s="151">
        <v>1190</v>
      </c>
      <c r="F19" s="151"/>
      <c r="G19" s="152">
        <f t="shared" si="8"/>
        <v>0</v>
      </c>
      <c r="H19" s="153">
        <v>7.1000000000000002E-4</v>
      </c>
      <c r="I19" s="153">
        <f t="shared" si="9"/>
        <v>0.84489999999999998</v>
      </c>
      <c r="J19" s="153">
        <v>0</v>
      </c>
      <c r="K19" s="153">
        <f t="shared" si="10"/>
        <v>0</v>
      </c>
      <c r="Q19" s="146">
        <v>2</v>
      </c>
      <c r="AA19" s="122">
        <v>12</v>
      </c>
      <c r="AB19" s="122">
        <v>0</v>
      </c>
      <c r="AC19" s="122">
        <v>10</v>
      </c>
      <c r="BB19" s="122">
        <v>1</v>
      </c>
      <c r="BC19" s="122">
        <f t="shared" si="11"/>
        <v>0</v>
      </c>
      <c r="BD19" s="122">
        <f t="shared" si="12"/>
        <v>0</v>
      </c>
      <c r="BE19" s="122">
        <f t="shared" si="13"/>
        <v>0</v>
      </c>
      <c r="BF19" s="122">
        <f t="shared" si="14"/>
        <v>0</v>
      </c>
      <c r="BG19" s="122">
        <f t="shared" si="15"/>
        <v>0</v>
      </c>
    </row>
    <row r="20" spans="1:59">
      <c r="A20" s="147">
        <v>11</v>
      </c>
      <c r="B20" s="148" t="s">
        <v>98</v>
      </c>
      <c r="C20" s="149" t="s">
        <v>99</v>
      </c>
      <c r="D20" s="150" t="s">
        <v>76</v>
      </c>
      <c r="E20" s="151">
        <v>1190</v>
      </c>
      <c r="F20" s="151"/>
      <c r="G20" s="152">
        <f t="shared" si="8"/>
        <v>0</v>
      </c>
      <c r="H20" s="153">
        <v>0.15559000000000001</v>
      </c>
      <c r="I20" s="153">
        <f t="shared" si="9"/>
        <v>185.15210000000002</v>
      </c>
      <c r="J20" s="153">
        <v>0</v>
      </c>
      <c r="K20" s="153">
        <f t="shared" si="10"/>
        <v>0</v>
      </c>
      <c r="Q20" s="146">
        <v>2</v>
      </c>
      <c r="AA20" s="122">
        <v>12</v>
      </c>
      <c r="AB20" s="122">
        <v>0</v>
      </c>
      <c r="AC20" s="122">
        <v>11</v>
      </c>
      <c r="BB20" s="122">
        <v>1</v>
      </c>
      <c r="BC20" s="122">
        <f t="shared" si="11"/>
        <v>0</v>
      </c>
      <c r="BD20" s="122">
        <f t="shared" si="12"/>
        <v>0</v>
      </c>
      <c r="BE20" s="122">
        <f t="shared" si="13"/>
        <v>0</v>
      </c>
      <c r="BF20" s="122">
        <f t="shared" si="14"/>
        <v>0</v>
      </c>
      <c r="BG20" s="122">
        <f t="shared" si="15"/>
        <v>0</v>
      </c>
    </row>
    <row r="21" spans="1:59">
      <c r="A21" s="147">
        <v>12</v>
      </c>
      <c r="B21" s="148" t="s">
        <v>100</v>
      </c>
      <c r="C21" s="149" t="s">
        <v>101</v>
      </c>
      <c r="D21" s="150" t="s">
        <v>76</v>
      </c>
      <c r="E21" s="151">
        <v>1190</v>
      </c>
      <c r="F21" s="151"/>
      <c r="G21" s="152">
        <f t="shared" si="8"/>
        <v>0</v>
      </c>
      <c r="H21" s="153">
        <v>6.0099999999999997E-3</v>
      </c>
      <c r="I21" s="153">
        <f t="shared" si="9"/>
        <v>7.1518999999999995</v>
      </c>
      <c r="J21" s="153">
        <v>0</v>
      </c>
      <c r="K21" s="153">
        <f t="shared" si="10"/>
        <v>0</v>
      </c>
      <c r="Q21" s="146">
        <v>2</v>
      </c>
      <c r="AA21" s="122">
        <v>12</v>
      </c>
      <c r="AB21" s="122">
        <v>0</v>
      </c>
      <c r="AC21" s="122">
        <v>12</v>
      </c>
      <c r="BB21" s="122">
        <v>1</v>
      </c>
      <c r="BC21" s="122">
        <f t="shared" si="11"/>
        <v>0</v>
      </c>
      <c r="BD21" s="122">
        <f t="shared" si="12"/>
        <v>0</v>
      </c>
      <c r="BE21" s="122">
        <f t="shared" si="13"/>
        <v>0</v>
      </c>
      <c r="BF21" s="122">
        <f t="shared" si="14"/>
        <v>0</v>
      </c>
      <c r="BG21" s="122">
        <f t="shared" si="15"/>
        <v>0</v>
      </c>
    </row>
    <row r="22" spans="1:59">
      <c r="A22" s="147">
        <v>13</v>
      </c>
      <c r="B22" s="148" t="s">
        <v>102</v>
      </c>
      <c r="C22" s="149" t="s">
        <v>103</v>
      </c>
      <c r="D22" s="150" t="s">
        <v>76</v>
      </c>
      <c r="E22" s="151">
        <v>600</v>
      </c>
      <c r="F22" s="151"/>
      <c r="G22" s="152">
        <f t="shared" si="8"/>
        <v>0</v>
      </c>
      <c r="H22" s="153">
        <v>0.18906999999999999</v>
      </c>
      <c r="I22" s="153">
        <f t="shared" si="9"/>
        <v>113.44199999999999</v>
      </c>
      <c r="J22" s="153">
        <v>0</v>
      </c>
      <c r="K22" s="153">
        <f t="shared" si="10"/>
        <v>0</v>
      </c>
      <c r="Q22" s="146">
        <v>2</v>
      </c>
      <c r="AA22" s="122">
        <v>12</v>
      </c>
      <c r="AB22" s="122">
        <v>0</v>
      </c>
      <c r="AC22" s="122">
        <v>13</v>
      </c>
      <c r="BB22" s="122">
        <v>1</v>
      </c>
      <c r="BC22" s="122">
        <f t="shared" si="11"/>
        <v>0</v>
      </c>
      <c r="BD22" s="122">
        <f t="shared" si="12"/>
        <v>0</v>
      </c>
      <c r="BE22" s="122">
        <f t="shared" si="13"/>
        <v>0</v>
      </c>
      <c r="BF22" s="122">
        <f t="shared" si="14"/>
        <v>0</v>
      </c>
      <c r="BG22" s="122">
        <f t="shared" si="15"/>
        <v>0</v>
      </c>
    </row>
    <row r="23" spans="1:59">
      <c r="A23" s="147">
        <v>14</v>
      </c>
      <c r="B23" s="148" t="s">
        <v>104</v>
      </c>
      <c r="C23" s="149" t="s">
        <v>105</v>
      </c>
      <c r="D23" s="150" t="s">
        <v>106</v>
      </c>
      <c r="E23" s="151">
        <v>66</v>
      </c>
      <c r="F23" s="151"/>
      <c r="G23" s="152">
        <f t="shared" si="8"/>
        <v>0</v>
      </c>
      <c r="H23" s="153">
        <v>3.5999999999999999E-3</v>
      </c>
      <c r="I23" s="153">
        <f t="shared" si="9"/>
        <v>0.23760000000000001</v>
      </c>
      <c r="J23" s="153">
        <v>0</v>
      </c>
      <c r="K23" s="153">
        <f t="shared" si="10"/>
        <v>0</v>
      </c>
      <c r="Q23" s="146">
        <v>2</v>
      </c>
      <c r="AA23" s="122">
        <v>12</v>
      </c>
      <c r="AB23" s="122">
        <v>0</v>
      </c>
      <c r="AC23" s="122">
        <v>14</v>
      </c>
      <c r="BB23" s="122">
        <v>1</v>
      </c>
      <c r="BC23" s="122">
        <f t="shared" si="11"/>
        <v>0</v>
      </c>
      <c r="BD23" s="122">
        <f t="shared" si="12"/>
        <v>0</v>
      </c>
      <c r="BE23" s="122">
        <f t="shared" si="13"/>
        <v>0</v>
      </c>
      <c r="BF23" s="122">
        <f t="shared" si="14"/>
        <v>0</v>
      </c>
      <c r="BG23" s="122">
        <f t="shared" si="15"/>
        <v>0</v>
      </c>
    </row>
    <row r="24" spans="1:59" ht="25.5">
      <c r="A24" s="147">
        <v>15</v>
      </c>
      <c r="B24" s="148" t="s">
        <v>107</v>
      </c>
      <c r="C24" s="149" t="s">
        <v>108</v>
      </c>
      <c r="D24" s="150" t="s">
        <v>76</v>
      </c>
      <c r="E24" s="151">
        <v>70</v>
      </c>
      <c r="F24" s="151"/>
      <c r="G24" s="152">
        <f t="shared" si="8"/>
        <v>0</v>
      </c>
      <c r="H24" s="153">
        <v>5.0000000000000001E-4</v>
      </c>
      <c r="I24" s="153">
        <f t="shared" si="9"/>
        <v>3.5000000000000003E-2</v>
      </c>
      <c r="J24" s="153">
        <v>0</v>
      </c>
      <c r="K24" s="153">
        <f t="shared" si="10"/>
        <v>0</v>
      </c>
      <c r="Q24" s="146">
        <v>2</v>
      </c>
      <c r="AA24" s="122">
        <v>12</v>
      </c>
      <c r="AB24" s="122">
        <v>0</v>
      </c>
      <c r="AC24" s="122">
        <v>15</v>
      </c>
      <c r="BB24" s="122">
        <v>1</v>
      </c>
      <c r="BC24" s="122">
        <f t="shared" si="11"/>
        <v>0</v>
      </c>
      <c r="BD24" s="122">
        <f t="shared" si="12"/>
        <v>0</v>
      </c>
      <c r="BE24" s="122">
        <f t="shared" si="13"/>
        <v>0</v>
      </c>
      <c r="BF24" s="122">
        <f t="shared" si="14"/>
        <v>0</v>
      </c>
      <c r="BG24" s="122">
        <f t="shared" si="15"/>
        <v>0</v>
      </c>
    </row>
    <row r="25" spans="1:59" ht="25.5">
      <c r="A25" s="147">
        <v>16</v>
      </c>
      <c r="B25" s="148" t="s">
        <v>109</v>
      </c>
      <c r="C25" s="149" t="s">
        <v>110</v>
      </c>
      <c r="D25" s="150" t="s">
        <v>111</v>
      </c>
      <c r="E25" s="151">
        <v>20</v>
      </c>
      <c r="F25" s="151"/>
      <c r="G25" s="152">
        <f t="shared" si="8"/>
        <v>0</v>
      </c>
      <c r="H25" s="153">
        <v>0.43218000000000001</v>
      </c>
      <c r="I25" s="153">
        <f t="shared" si="9"/>
        <v>8.6435999999999993</v>
      </c>
      <c r="J25" s="153">
        <v>0</v>
      </c>
      <c r="K25" s="153">
        <f t="shared" si="10"/>
        <v>0</v>
      </c>
      <c r="Q25" s="146">
        <v>2</v>
      </c>
      <c r="AA25" s="122">
        <v>12</v>
      </c>
      <c r="AB25" s="122">
        <v>0</v>
      </c>
      <c r="AC25" s="122">
        <v>16</v>
      </c>
      <c r="BB25" s="122">
        <v>1</v>
      </c>
      <c r="BC25" s="122">
        <f t="shared" si="11"/>
        <v>0</v>
      </c>
      <c r="BD25" s="122">
        <f t="shared" si="12"/>
        <v>0</v>
      </c>
      <c r="BE25" s="122">
        <f t="shared" si="13"/>
        <v>0</v>
      </c>
      <c r="BF25" s="122">
        <f t="shared" si="14"/>
        <v>0</v>
      </c>
      <c r="BG25" s="122">
        <f t="shared" si="15"/>
        <v>0</v>
      </c>
    </row>
    <row r="26" spans="1:59">
      <c r="A26" s="154"/>
      <c r="B26" s="155" t="s">
        <v>72</v>
      </c>
      <c r="C26" s="156" t="str">
        <f>CONCATENATE(B17," ",C17)</f>
        <v>5 Komunikace</v>
      </c>
      <c r="D26" s="154"/>
      <c r="E26" s="157"/>
      <c r="F26" s="157"/>
      <c r="G26" s="158">
        <f>SUM(G17:G25)</f>
        <v>0</v>
      </c>
      <c r="H26" s="159"/>
      <c r="I26" s="160">
        <f>SUM(I17:I25)</f>
        <v>438.94580000000002</v>
      </c>
      <c r="J26" s="159"/>
      <c r="K26" s="160">
        <f>SUM(K17:K25)</f>
        <v>0</v>
      </c>
      <c r="Q26" s="146">
        <v>4</v>
      </c>
      <c r="BC26" s="161">
        <f>SUM(BC17:BC25)</f>
        <v>0</v>
      </c>
      <c r="BD26" s="161">
        <f>SUM(BD17:BD25)</f>
        <v>0</v>
      </c>
      <c r="BE26" s="161">
        <f>SUM(BE17:BE25)</f>
        <v>0</v>
      </c>
      <c r="BF26" s="161">
        <f>SUM(BF17:BF25)</f>
        <v>0</v>
      </c>
      <c r="BG26" s="161">
        <f>SUM(BG17:BG25)</f>
        <v>0</v>
      </c>
    </row>
    <row r="27" spans="1:59">
      <c r="A27" s="139" t="s">
        <v>69</v>
      </c>
      <c r="B27" s="140" t="s">
        <v>112</v>
      </c>
      <c r="C27" s="141" t="s">
        <v>113</v>
      </c>
      <c r="D27" s="142"/>
      <c r="E27" s="143"/>
      <c r="F27" s="143"/>
      <c r="G27" s="144"/>
      <c r="H27" s="145"/>
      <c r="I27" s="145"/>
      <c r="J27" s="145"/>
      <c r="K27" s="145"/>
      <c r="Q27" s="146">
        <v>1</v>
      </c>
    </row>
    <row r="28" spans="1:59">
      <c r="A28" s="147">
        <v>17</v>
      </c>
      <c r="B28" s="148" t="s">
        <v>114</v>
      </c>
      <c r="C28" s="149" t="s">
        <v>115</v>
      </c>
      <c r="D28" s="150" t="s">
        <v>106</v>
      </c>
      <c r="E28" s="151">
        <v>66</v>
      </c>
      <c r="F28" s="151"/>
      <c r="G28" s="152">
        <f>E28*F28</f>
        <v>0</v>
      </c>
      <c r="H28" s="153">
        <v>0</v>
      </c>
      <c r="I28" s="153">
        <f>E28*H28</f>
        <v>0</v>
      </c>
      <c r="J28" s="153">
        <v>0</v>
      </c>
      <c r="K28" s="153">
        <f>E28*J28</f>
        <v>0</v>
      </c>
      <c r="Q28" s="146">
        <v>2</v>
      </c>
      <c r="AA28" s="122">
        <v>12</v>
      </c>
      <c r="AB28" s="122">
        <v>0</v>
      </c>
      <c r="AC28" s="122">
        <v>17</v>
      </c>
      <c r="BB28" s="122">
        <v>1</v>
      </c>
      <c r="BC28" s="122">
        <f>IF(BB28=1,G28,0)</f>
        <v>0</v>
      </c>
      <c r="BD28" s="122">
        <f>IF(BB28=2,G28,0)</f>
        <v>0</v>
      </c>
      <c r="BE28" s="122">
        <f>IF(BB28=3,G28,0)</f>
        <v>0</v>
      </c>
      <c r="BF28" s="122">
        <f>IF(BB28=4,G28,0)</f>
        <v>0</v>
      </c>
      <c r="BG28" s="122">
        <f>IF(BB28=5,G28,0)</f>
        <v>0</v>
      </c>
    </row>
    <row r="29" spans="1:59">
      <c r="A29" s="154"/>
      <c r="B29" s="155" t="s">
        <v>72</v>
      </c>
      <c r="C29" s="156" t="str">
        <f>CONCATENATE(B27," ",C27)</f>
        <v>91 Doplňující práce na komunikaci</v>
      </c>
      <c r="D29" s="154"/>
      <c r="E29" s="157"/>
      <c r="F29" s="157"/>
      <c r="G29" s="158">
        <f>SUM(G27:G28)</f>
        <v>0</v>
      </c>
      <c r="H29" s="159"/>
      <c r="I29" s="160">
        <f>SUM(I27:I28)</f>
        <v>0</v>
      </c>
      <c r="J29" s="159"/>
      <c r="K29" s="160">
        <f>SUM(K27:K28)</f>
        <v>0</v>
      </c>
      <c r="Q29" s="146">
        <v>4</v>
      </c>
      <c r="BC29" s="161">
        <f>SUM(BC27:BC28)</f>
        <v>0</v>
      </c>
      <c r="BD29" s="161">
        <f>SUM(BD27:BD28)</f>
        <v>0</v>
      </c>
      <c r="BE29" s="161">
        <f>SUM(BE27:BE28)</f>
        <v>0</v>
      </c>
      <c r="BF29" s="161">
        <f>SUM(BF27:BF28)</f>
        <v>0</v>
      </c>
      <c r="BG29" s="161">
        <f>SUM(BG27:BG28)</f>
        <v>0</v>
      </c>
    </row>
    <row r="30" spans="1:59">
      <c r="A30" s="139" t="s">
        <v>69</v>
      </c>
      <c r="B30" s="140" t="s">
        <v>116</v>
      </c>
      <c r="C30" s="141" t="s">
        <v>117</v>
      </c>
      <c r="D30" s="142"/>
      <c r="E30" s="143"/>
      <c r="F30" s="143"/>
      <c r="G30" s="144"/>
      <c r="H30" s="145"/>
      <c r="I30" s="145"/>
      <c r="J30" s="145"/>
      <c r="K30" s="145"/>
      <c r="Q30" s="146">
        <v>1</v>
      </c>
    </row>
    <row r="31" spans="1:59">
      <c r="A31" s="147">
        <v>18</v>
      </c>
      <c r="B31" s="148" t="s">
        <v>118</v>
      </c>
      <c r="C31" s="149" t="s">
        <v>119</v>
      </c>
      <c r="D31" s="150" t="s">
        <v>83</v>
      </c>
      <c r="E31" s="151">
        <v>439</v>
      </c>
      <c r="F31" s="151"/>
      <c r="G31" s="152">
        <f>E31*F31</f>
        <v>0</v>
      </c>
      <c r="H31" s="153">
        <v>0</v>
      </c>
      <c r="I31" s="153">
        <f>E31*H31</f>
        <v>0</v>
      </c>
      <c r="J31" s="153">
        <v>0</v>
      </c>
      <c r="K31" s="153">
        <f>E31*J31</f>
        <v>0</v>
      </c>
      <c r="Q31" s="146">
        <v>2</v>
      </c>
      <c r="AA31" s="122">
        <v>12</v>
      </c>
      <c r="AB31" s="122">
        <v>0</v>
      </c>
      <c r="AC31" s="122">
        <v>18</v>
      </c>
      <c r="BB31" s="122">
        <v>1</v>
      </c>
      <c r="BC31" s="122">
        <f>IF(BB31=1,G31,0)</f>
        <v>0</v>
      </c>
      <c r="BD31" s="122">
        <f>IF(BB31=2,G31,0)</f>
        <v>0</v>
      </c>
      <c r="BE31" s="122">
        <f>IF(BB31=3,G31,0)</f>
        <v>0</v>
      </c>
      <c r="BF31" s="122">
        <f>IF(BB31=4,G31,0)</f>
        <v>0</v>
      </c>
      <c r="BG31" s="122">
        <f>IF(BB31=5,G31,0)</f>
        <v>0</v>
      </c>
    </row>
    <row r="32" spans="1:59">
      <c r="A32" s="154"/>
      <c r="B32" s="155" t="s">
        <v>72</v>
      </c>
      <c r="C32" s="156" t="str">
        <f>CONCATENATE(B30," ",C30)</f>
        <v>99 Staveništní přesun hmot</v>
      </c>
      <c r="D32" s="154"/>
      <c r="E32" s="157"/>
      <c r="F32" s="157"/>
      <c r="G32" s="158">
        <f>SUM(G30:G31)</f>
        <v>0</v>
      </c>
      <c r="H32" s="159"/>
      <c r="I32" s="160">
        <f>SUM(I30:I31)</f>
        <v>0</v>
      </c>
      <c r="J32" s="159"/>
      <c r="K32" s="160">
        <f>SUM(K30:K31)</f>
        <v>0</v>
      </c>
      <c r="Q32" s="146">
        <v>4</v>
      </c>
      <c r="BC32" s="161">
        <f>SUM(BC30:BC31)</f>
        <v>0</v>
      </c>
      <c r="BD32" s="161">
        <f>SUM(BD30:BD31)</f>
        <v>0</v>
      </c>
      <c r="BE32" s="161">
        <f>SUM(BE30:BE31)</f>
        <v>0</v>
      </c>
      <c r="BF32" s="161">
        <f>SUM(BF30:BF31)</f>
        <v>0</v>
      </c>
      <c r="BG32" s="161">
        <f>SUM(BG30:BG31)</f>
        <v>0</v>
      </c>
    </row>
    <row r="33" spans="5:5">
      <c r="E33" s="122"/>
    </row>
    <row r="34" spans="5:5">
      <c r="E34" s="122"/>
    </row>
    <row r="35" spans="5:5">
      <c r="E35" s="122"/>
    </row>
    <row r="36" spans="5:5">
      <c r="E36" s="122"/>
    </row>
    <row r="37" spans="5:5">
      <c r="E37" s="122"/>
    </row>
    <row r="38" spans="5:5">
      <c r="E38" s="122"/>
    </row>
    <row r="39" spans="5:5">
      <c r="E39" s="122"/>
    </row>
    <row r="40" spans="5:5">
      <c r="E40" s="122"/>
    </row>
    <row r="41" spans="5:5">
      <c r="E41" s="122"/>
    </row>
    <row r="42" spans="5:5">
      <c r="E42" s="122"/>
    </row>
    <row r="43" spans="5:5">
      <c r="E43" s="122"/>
    </row>
    <row r="44" spans="5:5">
      <c r="E44" s="122"/>
    </row>
    <row r="45" spans="5:5">
      <c r="E45" s="122"/>
    </row>
    <row r="46" spans="5:5">
      <c r="E46" s="122"/>
    </row>
    <row r="47" spans="5:5">
      <c r="E47" s="122"/>
    </row>
    <row r="48" spans="5:5">
      <c r="E48" s="122"/>
    </row>
    <row r="49" spans="1:7">
      <c r="E49" s="122"/>
    </row>
    <row r="50" spans="1:7">
      <c r="E50" s="122"/>
    </row>
    <row r="51" spans="1:7">
      <c r="E51" s="122"/>
    </row>
    <row r="52" spans="1:7">
      <c r="E52" s="122"/>
    </row>
    <row r="53" spans="1:7">
      <c r="E53" s="122"/>
    </row>
    <row r="54" spans="1:7">
      <c r="E54" s="122"/>
    </row>
    <row r="55" spans="1:7">
      <c r="E55" s="122"/>
    </row>
    <row r="56" spans="1:7">
      <c r="A56" s="162"/>
      <c r="B56" s="162"/>
      <c r="C56" s="162"/>
      <c r="D56" s="162"/>
      <c r="E56" s="162"/>
      <c r="F56" s="162"/>
      <c r="G56" s="162"/>
    </row>
    <row r="57" spans="1:7">
      <c r="A57" s="162"/>
      <c r="B57" s="162"/>
      <c r="C57" s="162"/>
      <c r="D57" s="162"/>
      <c r="E57" s="162"/>
      <c r="F57" s="162"/>
      <c r="G57" s="162"/>
    </row>
    <row r="58" spans="1:7">
      <c r="A58" s="162"/>
      <c r="B58" s="162"/>
      <c r="C58" s="162"/>
      <c r="D58" s="162"/>
      <c r="E58" s="162"/>
      <c r="F58" s="162"/>
      <c r="G58" s="162"/>
    </row>
    <row r="59" spans="1:7">
      <c r="A59" s="162"/>
      <c r="B59" s="162"/>
      <c r="C59" s="162"/>
      <c r="D59" s="162"/>
      <c r="E59" s="162"/>
      <c r="F59" s="162"/>
      <c r="G59" s="162"/>
    </row>
    <row r="60" spans="1:7">
      <c r="E60" s="122"/>
    </row>
    <row r="61" spans="1:7">
      <c r="E61" s="122"/>
    </row>
    <row r="62" spans="1:7">
      <c r="E62" s="122"/>
    </row>
    <row r="63" spans="1:7">
      <c r="E63" s="122"/>
    </row>
    <row r="64" spans="1:7">
      <c r="E64" s="122"/>
    </row>
    <row r="65" spans="5:5">
      <c r="E65" s="122"/>
    </row>
    <row r="66" spans="5:5">
      <c r="E66" s="122"/>
    </row>
    <row r="67" spans="5:5">
      <c r="E67" s="122"/>
    </row>
    <row r="68" spans="5:5">
      <c r="E68" s="122"/>
    </row>
    <row r="69" spans="5:5">
      <c r="E69" s="122"/>
    </row>
    <row r="70" spans="5:5">
      <c r="E70" s="122"/>
    </row>
    <row r="71" spans="5:5">
      <c r="E71" s="122"/>
    </row>
    <row r="72" spans="5:5">
      <c r="E72" s="122"/>
    </row>
    <row r="73" spans="5:5">
      <c r="E73" s="122"/>
    </row>
    <row r="74" spans="5:5">
      <c r="E74" s="122"/>
    </row>
    <row r="75" spans="5:5">
      <c r="E75" s="122"/>
    </row>
    <row r="76" spans="5:5">
      <c r="E76" s="122"/>
    </row>
    <row r="77" spans="5:5">
      <c r="E77" s="122"/>
    </row>
    <row r="78" spans="5:5">
      <c r="E78" s="122"/>
    </row>
    <row r="79" spans="5:5">
      <c r="E79" s="122"/>
    </row>
    <row r="80" spans="5:5">
      <c r="E80" s="122"/>
    </row>
    <row r="81" spans="1:7">
      <c r="E81" s="122"/>
    </row>
    <row r="82" spans="1:7">
      <c r="E82" s="122"/>
    </row>
    <row r="83" spans="1:7">
      <c r="E83" s="122"/>
    </row>
    <row r="84" spans="1:7">
      <c r="E84" s="122"/>
    </row>
    <row r="85" spans="1:7">
      <c r="A85" s="163"/>
      <c r="B85" s="163"/>
    </row>
    <row r="86" spans="1:7">
      <c r="A86" s="162"/>
      <c r="B86" s="162"/>
      <c r="C86" s="165"/>
      <c r="D86" s="165"/>
      <c r="E86" s="166"/>
      <c r="F86" s="165"/>
      <c r="G86" s="167"/>
    </row>
    <row r="87" spans="1:7">
      <c r="A87" s="168"/>
      <c r="B87" s="168"/>
      <c r="C87" s="162"/>
      <c r="D87" s="162"/>
      <c r="E87" s="169"/>
      <c r="F87" s="162"/>
      <c r="G87" s="162"/>
    </row>
    <row r="88" spans="1:7">
      <c r="A88" s="162"/>
      <c r="B88" s="162"/>
      <c r="C88" s="162"/>
      <c r="D88" s="162"/>
      <c r="E88" s="169"/>
      <c r="F88" s="162"/>
      <c r="G88" s="162"/>
    </row>
    <row r="89" spans="1:7">
      <c r="A89" s="162"/>
      <c r="B89" s="162"/>
      <c r="C89" s="162"/>
      <c r="D89" s="162"/>
      <c r="E89" s="169"/>
      <c r="F89" s="162"/>
      <c r="G89" s="162"/>
    </row>
    <row r="90" spans="1:7">
      <c r="A90" s="162"/>
      <c r="B90" s="162"/>
      <c r="C90" s="162"/>
      <c r="D90" s="162"/>
      <c r="E90" s="169"/>
      <c r="F90" s="162"/>
      <c r="G90" s="162"/>
    </row>
    <row r="91" spans="1:7">
      <c r="A91" s="162"/>
      <c r="B91" s="162"/>
      <c r="C91" s="162"/>
      <c r="D91" s="162"/>
      <c r="E91" s="169"/>
      <c r="F91" s="162"/>
      <c r="G91" s="162"/>
    </row>
    <row r="92" spans="1:7">
      <c r="A92" s="162"/>
      <c r="B92" s="162"/>
      <c r="C92" s="162"/>
      <c r="D92" s="162"/>
      <c r="E92" s="169"/>
      <c r="F92" s="162"/>
      <c r="G92" s="162"/>
    </row>
    <row r="93" spans="1:7">
      <c r="A93" s="162"/>
      <c r="B93" s="162"/>
      <c r="C93" s="162"/>
      <c r="D93" s="162"/>
      <c r="E93" s="169"/>
      <c r="F93" s="162"/>
      <c r="G93" s="162"/>
    </row>
    <row r="94" spans="1:7">
      <c r="A94" s="162"/>
      <c r="B94" s="162"/>
      <c r="C94" s="162"/>
      <c r="D94" s="162"/>
      <c r="E94" s="169"/>
      <c r="F94" s="162"/>
      <c r="G94" s="162"/>
    </row>
    <row r="95" spans="1:7">
      <c r="A95" s="162"/>
      <c r="B95" s="162"/>
      <c r="C95" s="162"/>
      <c r="D95" s="162"/>
      <c r="E95" s="169"/>
      <c r="F95" s="162"/>
      <c r="G95" s="162"/>
    </row>
    <row r="96" spans="1:7">
      <c r="A96" s="162"/>
      <c r="B96" s="162"/>
      <c r="C96" s="162"/>
      <c r="D96" s="162"/>
      <c r="E96" s="169"/>
      <c r="F96" s="162"/>
      <c r="G96" s="162"/>
    </row>
    <row r="97" spans="1:7">
      <c r="A97" s="162"/>
      <c r="B97" s="162"/>
      <c r="C97" s="162"/>
      <c r="D97" s="162"/>
      <c r="E97" s="169"/>
      <c r="F97" s="162"/>
      <c r="G97" s="162"/>
    </row>
    <row r="98" spans="1:7">
      <c r="A98" s="162"/>
      <c r="B98" s="162"/>
      <c r="C98" s="162"/>
      <c r="D98" s="162"/>
      <c r="E98" s="169"/>
      <c r="F98" s="162"/>
      <c r="G98" s="162"/>
    </row>
    <row r="99" spans="1:7">
      <c r="A99" s="162"/>
      <c r="B99" s="162"/>
      <c r="C99" s="162"/>
      <c r="D99" s="162"/>
      <c r="E99" s="169"/>
      <c r="F99" s="162"/>
      <c r="G99" s="162"/>
    </row>
  </sheetData>
  <mergeCells count="4">
    <mergeCell ref="A1:I1"/>
    <mergeCell ref="A3:B3"/>
    <mergeCell ref="A4:B4"/>
    <mergeCell ref="G4:I4"/>
  </mergeCells>
  <printOptions gridLinesSet="0"/>
  <pageMargins left="0.59055118110236227" right="0.39370078740157483" top="0.78740157480314965" bottom="0.78740157480314965" header="0.31496062992125984" footer="0.31496062992125984"/>
  <pageSetup paperSize="9" scale="85" orientation="landscape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41</vt:i4>
      </vt:variant>
    </vt:vector>
  </HeadingPairs>
  <TitlesOfParts>
    <vt:vector size="44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Zbyšek Čelikovský</cp:lastModifiedBy>
  <dcterms:created xsi:type="dcterms:W3CDTF">2016-11-30T06:24:28Z</dcterms:created>
  <dcterms:modified xsi:type="dcterms:W3CDTF">2017-05-29T13:02:25Z</dcterms:modified>
</cp:coreProperties>
</file>