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ozpoctar\OneDrive - VALTR, generální dodavatel staveb, s.r.o\Plocha\Míša Pešek\2025\Bronislav Bohm\Stavební úpravy b.j. č. 10 v BD č.p. 32, Dvorce\Rozpočet\"/>
    </mc:Choice>
  </mc:AlternateContent>
  <bookViews>
    <workbookView xWindow="0" yWindow="0" windowWidth="0" windowHeight="0"/>
  </bookViews>
  <sheets>
    <sheet name="Rekapitulace stavby" sheetId="1" r:id="rId1"/>
    <sheet name="SO01 - Stavební úpravy" sheetId="2" r:id="rId2"/>
    <sheet name="SO02 - Vedlejší rozpočtov...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'SO01 - Stavební úpravy'!$C$103:$K$808</definedName>
    <definedName name="_xlnm.Print_Area" localSheetId="1">'SO01 - Stavební úpravy'!$C$4:$J$39,'SO01 - Stavební úpravy'!$C$45:$J$85,'SO01 - Stavební úpravy'!$C$91:$K$808</definedName>
    <definedName name="_xlnm.Print_Titles" localSheetId="1">'SO01 - Stavební úpravy'!$103:$103</definedName>
    <definedName name="_xlnm._FilterDatabase" localSheetId="2" hidden="1">'SO02 - Vedlejší rozpočtov...'!$C$80:$K$103</definedName>
    <definedName name="_xlnm.Print_Area" localSheetId="2">'SO02 - Vedlejší rozpočtov...'!$C$4:$J$39,'SO02 - Vedlejší rozpočtov...'!$C$45:$J$62,'SO02 - Vedlejší rozpočtov...'!$C$68:$K$103</definedName>
    <definedName name="_xlnm.Print_Titles" localSheetId="2">'SO02 - Vedlejší rozpočtov...'!$80:$80</definedName>
    <definedName name="_xlnm.Print_Area" localSheetId="3">'Seznam figur'!$C$4:$G$53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56"/>
  <c i="3" r="J35"/>
  <c i="1" r="AX56"/>
  <c i="3" r="BI103"/>
  <c r="BH103"/>
  <c r="BG103"/>
  <c r="BE103"/>
  <c r="T103"/>
  <c r="R103"/>
  <c r="P103"/>
  <c r="BI100"/>
  <c r="BH100"/>
  <c r="BG100"/>
  <c r="BE100"/>
  <c r="T100"/>
  <c r="R100"/>
  <c r="P100"/>
  <c r="BI97"/>
  <c r="BH97"/>
  <c r="BG97"/>
  <c r="BE97"/>
  <c r="T97"/>
  <c r="R97"/>
  <c r="P97"/>
  <c r="BI94"/>
  <c r="BH94"/>
  <c r="BG94"/>
  <c r="BE94"/>
  <c r="T94"/>
  <c r="R94"/>
  <c r="P94"/>
  <c r="BI91"/>
  <c r="BH91"/>
  <c r="BG91"/>
  <c r="BE91"/>
  <c r="T91"/>
  <c r="R91"/>
  <c r="P91"/>
  <c r="BI89"/>
  <c r="BH89"/>
  <c r="BG89"/>
  <c r="BE89"/>
  <c r="T89"/>
  <c r="R89"/>
  <c r="P89"/>
  <c r="BI86"/>
  <c r="BH86"/>
  <c r="BG86"/>
  <c r="BE86"/>
  <c r="T86"/>
  <c r="R86"/>
  <c r="P86"/>
  <c r="BI83"/>
  <c r="BH83"/>
  <c r="BG83"/>
  <c r="BE83"/>
  <c r="T83"/>
  <c r="R83"/>
  <c r="P83"/>
  <c r="J78"/>
  <c r="J77"/>
  <c r="F77"/>
  <c r="F75"/>
  <c r="E73"/>
  <c r="J55"/>
  <c r="J54"/>
  <c r="F54"/>
  <c r="F52"/>
  <c r="E50"/>
  <c r="J18"/>
  <c r="E18"/>
  <c r="F55"/>
  <c r="J17"/>
  <c r="J12"/>
  <c r="J75"/>
  <c r="E7"/>
  <c r="E71"/>
  <c i="2" r="J37"/>
  <c r="J36"/>
  <c i="1" r="AY55"/>
  <c i="2" r="J35"/>
  <c i="1" r="AX55"/>
  <c i="2" r="BI808"/>
  <c r="BH808"/>
  <c r="BG808"/>
  <c r="BE808"/>
  <c r="T808"/>
  <c r="T807"/>
  <c r="R808"/>
  <c r="R807"/>
  <c r="P808"/>
  <c r="P807"/>
  <c r="BI798"/>
  <c r="BH798"/>
  <c r="BG798"/>
  <c r="BE798"/>
  <c r="T798"/>
  <c r="R798"/>
  <c r="P798"/>
  <c r="P788"/>
  <c r="BI789"/>
  <c r="BH789"/>
  <c r="BG789"/>
  <c r="BE789"/>
  <c r="T789"/>
  <c r="R789"/>
  <c r="P789"/>
  <c r="BI786"/>
  <c r="BH786"/>
  <c r="BG786"/>
  <c r="BE786"/>
  <c r="T786"/>
  <c r="R786"/>
  <c r="P786"/>
  <c r="BI774"/>
  <c r="BH774"/>
  <c r="BG774"/>
  <c r="BE774"/>
  <c r="T774"/>
  <c r="R774"/>
  <c r="P774"/>
  <c r="BI764"/>
  <c r="BH764"/>
  <c r="BG764"/>
  <c r="BE764"/>
  <c r="T764"/>
  <c r="R764"/>
  <c r="P764"/>
  <c r="BI759"/>
  <c r="BH759"/>
  <c r="BG759"/>
  <c r="BE759"/>
  <c r="T759"/>
  <c r="R759"/>
  <c r="P759"/>
  <c r="BI755"/>
  <c r="BH755"/>
  <c r="BG755"/>
  <c r="BE755"/>
  <c r="T755"/>
  <c r="R755"/>
  <c r="P755"/>
  <c r="BI751"/>
  <c r="BH751"/>
  <c r="BG751"/>
  <c r="BE751"/>
  <c r="T751"/>
  <c r="R751"/>
  <c r="P751"/>
  <c r="BI747"/>
  <c r="BH747"/>
  <c r="BG747"/>
  <c r="BE747"/>
  <c r="T747"/>
  <c r="R747"/>
  <c r="P747"/>
  <c r="BI740"/>
  <c r="BH740"/>
  <c r="BG740"/>
  <c r="BE740"/>
  <c r="T740"/>
  <c r="R740"/>
  <c r="P740"/>
  <c r="BI733"/>
  <c r="BH733"/>
  <c r="BG733"/>
  <c r="BE733"/>
  <c r="T733"/>
  <c r="R733"/>
  <c r="P733"/>
  <c r="BI726"/>
  <c r="BH726"/>
  <c r="BG726"/>
  <c r="BE726"/>
  <c r="T726"/>
  <c r="R726"/>
  <c r="P726"/>
  <c r="BI719"/>
  <c r="BH719"/>
  <c r="BG719"/>
  <c r="BE719"/>
  <c r="T719"/>
  <c r="R719"/>
  <c r="P719"/>
  <c r="BI712"/>
  <c r="BH712"/>
  <c r="BG712"/>
  <c r="BE712"/>
  <c r="T712"/>
  <c r="R712"/>
  <c r="P712"/>
  <c r="BI709"/>
  <c r="BH709"/>
  <c r="BG709"/>
  <c r="BE709"/>
  <c r="T709"/>
  <c r="R709"/>
  <c r="P709"/>
  <c r="BI707"/>
  <c r="BH707"/>
  <c r="BG707"/>
  <c r="BE707"/>
  <c r="T707"/>
  <c r="R707"/>
  <c r="P707"/>
  <c r="BI703"/>
  <c r="BH703"/>
  <c r="BG703"/>
  <c r="BE703"/>
  <c r="T703"/>
  <c r="R703"/>
  <c r="P703"/>
  <c r="BI699"/>
  <c r="BH699"/>
  <c r="BG699"/>
  <c r="BE699"/>
  <c r="T699"/>
  <c r="R699"/>
  <c r="P699"/>
  <c r="BI695"/>
  <c r="BH695"/>
  <c r="BG695"/>
  <c r="BE695"/>
  <c r="T695"/>
  <c r="R695"/>
  <c r="P695"/>
  <c r="BI690"/>
  <c r="BH690"/>
  <c r="BG690"/>
  <c r="BE690"/>
  <c r="T690"/>
  <c r="R690"/>
  <c r="P690"/>
  <c r="BI686"/>
  <c r="BH686"/>
  <c r="BG686"/>
  <c r="BE686"/>
  <c r="T686"/>
  <c r="R686"/>
  <c r="P686"/>
  <c r="BI684"/>
  <c r="BH684"/>
  <c r="BG684"/>
  <c r="BE684"/>
  <c r="T684"/>
  <c r="R684"/>
  <c r="P684"/>
  <c r="BI680"/>
  <c r="BH680"/>
  <c r="BG680"/>
  <c r="BE680"/>
  <c r="T680"/>
  <c r="R680"/>
  <c r="P680"/>
  <c r="BI676"/>
  <c r="BH676"/>
  <c r="BG676"/>
  <c r="BE676"/>
  <c r="T676"/>
  <c r="R676"/>
  <c r="P676"/>
  <c r="BI671"/>
  <c r="BH671"/>
  <c r="BG671"/>
  <c r="BE671"/>
  <c r="T671"/>
  <c r="R671"/>
  <c r="P671"/>
  <c r="BI666"/>
  <c r="BH666"/>
  <c r="BG666"/>
  <c r="BE666"/>
  <c r="T666"/>
  <c r="R666"/>
  <c r="P666"/>
  <c r="BI660"/>
  <c r="BH660"/>
  <c r="BG660"/>
  <c r="BE660"/>
  <c r="T660"/>
  <c r="R660"/>
  <c r="P660"/>
  <c r="BI656"/>
  <c r="BH656"/>
  <c r="BG656"/>
  <c r="BE656"/>
  <c r="T656"/>
  <c r="R656"/>
  <c r="P656"/>
  <c r="BI652"/>
  <c r="BH652"/>
  <c r="BG652"/>
  <c r="BE652"/>
  <c r="T652"/>
  <c r="R652"/>
  <c r="P652"/>
  <c r="BI649"/>
  <c r="BH649"/>
  <c r="BG649"/>
  <c r="BE649"/>
  <c r="T649"/>
  <c r="R649"/>
  <c r="P649"/>
  <c r="BI647"/>
  <c r="BH647"/>
  <c r="BG647"/>
  <c r="BE647"/>
  <c r="T647"/>
  <c r="R647"/>
  <c r="P647"/>
  <c r="BI641"/>
  <c r="BH641"/>
  <c r="BG641"/>
  <c r="BE641"/>
  <c r="T641"/>
  <c r="R641"/>
  <c r="P641"/>
  <c r="BI635"/>
  <c r="BH635"/>
  <c r="BG635"/>
  <c r="BE635"/>
  <c r="T635"/>
  <c r="R635"/>
  <c r="P635"/>
  <c r="BI629"/>
  <c r="BH629"/>
  <c r="BG629"/>
  <c r="BE629"/>
  <c r="T629"/>
  <c r="R629"/>
  <c r="P629"/>
  <c r="BI626"/>
  <c r="BH626"/>
  <c r="BG626"/>
  <c r="BE626"/>
  <c r="T626"/>
  <c r="R626"/>
  <c r="P626"/>
  <c r="BI624"/>
  <c r="BH624"/>
  <c r="BG624"/>
  <c r="BE624"/>
  <c r="T624"/>
  <c r="R624"/>
  <c r="P624"/>
  <c r="BI622"/>
  <c r="BH622"/>
  <c r="BG622"/>
  <c r="BE622"/>
  <c r="T622"/>
  <c r="R622"/>
  <c r="P622"/>
  <c r="BI615"/>
  <c r="BH615"/>
  <c r="BG615"/>
  <c r="BE615"/>
  <c r="T615"/>
  <c r="R615"/>
  <c r="P615"/>
  <c r="BI613"/>
  <c r="BH613"/>
  <c r="BG613"/>
  <c r="BE613"/>
  <c r="T613"/>
  <c r="R613"/>
  <c r="P613"/>
  <c r="BI609"/>
  <c r="BH609"/>
  <c r="BG609"/>
  <c r="BE609"/>
  <c r="T609"/>
  <c r="R609"/>
  <c r="P609"/>
  <c r="BI607"/>
  <c r="BH607"/>
  <c r="BG607"/>
  <c r="BE607"/>
  <c r="T607"/>
  <c r="R607"/>
  <c r="P607"/>
  <c r="BI603"/>
  <c r="BH603"/>
  <c r="BG603"/>
  <c r="BE603"/>
  <c r="T603"/>
  <c r="R603"/>
  <c r="P603"/>
  <c r="BI601"/>
  <c r="BH601"/>
  <c r="BG601"/>
  <c r="BE601"/>
  <c r="T601"/>
  <c r="R601"/>
  <c r="P601"/>
  <c r="BI595"/>
  <c r="BH595"/>
  <c r="BG595"/>
  <c r="BE595"/>
  <c r="T595"/>
  <c r="R595"/>
  <c r="P595"/>
  <c r="BI593"/>
  <c r="BH593"/>
  <c r="BG593"/>
  <c r="BE593"/>
  <c r="T593"/>
  <c r="R593"/>
  <c r="P593"/>
  <c r="BI586"/>
  <c r="BH586"/>
  <c r="BG586"/>
  <c r="BE586"/>
  <c r="T586"/>
  <c r="R586"/>
  <c r="P586"/>
  <c r="BI581"/>
  <c r="BH581"/>
  <c r="BG581"/>
  <c r="BE581"/>
  <c r="T581"/>
  <c r="R581"/>
  <c r="P581"/>
  <c r="BI578"/>
  <c r="BH578"/>
  <c r="BG578"/>
  <c r="BE578"/>
  <c r="T578"/>
  <c r="R578"/>
  <c r="P578"/>
  <c r="BI576"/>
  <c r="BH576"/>
  <c r="BG576"/>
  <c r="BE576"/>
  <c r="T576"/>
  <c r="R576"/>
  <c r="P576"/>
  <c r="BI571"/>
  <c r="BH571"/>
  <c r="BG571"/>
  <c r="BE571"/>
  <c r="T571"/>
  <c r="R571"/>
  <c r="P571"/>
  <c r="BI566"/>
  <c r="BH566"/>
  <c r="BG566"/>
  <c r="BE566"/>
  <c r="T566"/>
  <c r="R566"/>
  <c r="P566"/>
  <c r="BI562"/>
  <c r="BH562"/>
  <c r="BG562"/>
  <c r="BE562"/>
  <c r="T562"/>
  <c r="R562"/>
  <c r="P562"/>
  <c r="BI556"/>
  <c r="BH556"/>
  <c r="BG556"/>
  <c r="BE556"/>
  <c r="T556"/>
  <c r="R556"/>
  <c r="P556"/>
  <c r="BI551"/>
  <c r="BH551"/>
  <c r="BG551"/>
  <c r="BE551"/>
  <c r="T551"/>
  <c r="R551"/>
  <c r="P551"/>
  <c r="BI546"/>
  <c r="BH546"/>
  <c r="BG546"/>
  <c r="BE546"/>
  <c r="T546"/>
  <c r="R546"/>
  <c r="P546"/>
  <c r="BI544"/>
  <c r="BH544"/>
  <c r="BG544"/>
  <c r="BE544"/>
  <c r="T544"/>
  <c r="R544"/>
  <c r="P544"/>
  <c r="BI539"/>
  <c r="BH539"/>
  <c r="BG539"/>
  <c r="BE539"/>
  <c r="T539"/>
  <c r="R539"/>
  <c r="P539"/>
  <c r="BI535"/>
  <c r="BH535"/>
  <c r="BG535"/>
  <c r="BE535"/>
  <c r="T535"/>
  <c r="R535"/>
  <c r="P535"/>
  <c r="BI531"/>
  <c r="BH531"/>
  <c r="BG531"/>
  <c r="BE531"/>
  <c r="T531"/>
  <c r="R531"/>
  <c r="P531"/>
  <c r="BI527"/>
  <c r="BH527"/>
  <c r="BG527"/>
  <c r="BE527"/>
  <c r="T527"/>
  <c r="R527"/>
  <c r="P527"/>
  <c r="BI523"/>
  <c r="BH523"/>
  <c r="BG523"/>
  <c r="BE523"/>
  <c r="T523"/>
  <c r="R523"/>
  <c r="P523"/>
  <c r="BI520"/>
  <c r="BH520"/>
  <c r="BG520"/>
  <c r="BE520"/>
  <c r="T520"/>
  <c r="R520"/>
  <c r="P520"/>
  <c r="BI518"/>
  <c r="BH518"/>
  <c r="BG518"/>
  <c r="BE518"/>
  <c r="T518"/>
  <c r="R518"/>
  <c r="P518"/>
  <c r="BI517"/>
  <c r="BH517"/>
  <c r="BG517"/>
  <c r="BE517"/>
  <c r="T517"/>
  <c r="R517"/>
  <c r="P517"/>
  <c r="BI513"/>
  <c r="BH513"/>
  <c r="BG513"/>
  <c r="BE513"/>
  <c r="T513"/>
  <c r="R513"/>
  <c r="P513"/>
  <c r="BI510"/>
  <c r="BH510"/>
  <c r="BG510"/>
  <c r="BE510"/>
  <c r="T510"/>
  <c r="R510"/>
  <c r="P510"/>
  <c r="BI508"/>
  <c r="BH508"/>
  <c r="BG508"/>
  <c r="BE508"/>
  <c r="T508"/>
  <c r="R508"/>
  <c r="P508"/>
  <c r="BI504"/>
  <c r="BH504"/>
  <c r="BG504"/>
  <c r="BE504"/>
  <c r="T504"/>
  <c r="R504"/>
  <c r="P504"/>
  <c r="BI502"/>
  <c r="BH502"/>
  <c r="BG502"/>
  <c r="BE502"/>
  <c r="T502"/>
  <c r="R502"/>
  <c r="P502"/>
  <c r="BI500"/>
  <c r="BH500"/>
  <c r="BG500"/>
  <c r="BE500"/>
  <c r="T500"/>
  <c r="R500"/>
  <c r="P500"/>
  <c r="BI497"/>
  <c r="BH497"/>
  <c r="BG497"/>
  <c r="BE497"/>
  <c r="T497"/>
  <c r="R497"/>
  <c r="P497"/>
  <c r="BI495"/>
  <c r="BH495"/>
  <c r="BG495"/>
  <c r="BE495"/>
  <c r="T495"/>
  <c r="R495"/>
  <c r="P495"/>
  <c r="BI491"/>
  <c r="BH491"/>
  <c r="BG491"/>
  <c r="BE491"/>
  <c r="T491"/>
  <c r="R491"/>
  <c r="P491"/>
  <c r="BI489"/>
  <c r="BH489"/>
  <c r="BG489"/>
  <c r="BE489"/>
  <c r="T489"/>
  <c r="R489"/>
  <c r="P489"/>
  <c r="BI487"/>
  <c r="BH487"/>
  <c r="BG487"/>
  <c r="BE487"/>
  <c r="T487"/>
  <c r="R487"/>
  <c r="P487"/>
  <c r="BI484"/>
  <c r="BH484"/>
  <c r="BG484"/>
  <c r="BE484"/>
  <c r="T484"/>
  <c r="R484"/>
  <c r="P484"/>
  <c r="BI482"/>
  <c r="BH482"/>
  <c r="BG482"/>
  <c r="BE482"/>
  <c r="T482"/>
  <c r="R482"/>
  <c r="P482"/>
  <c r="BI468"/>
  <c r="BH468"/>
  <c r="BG468"/>
  <c r="BE468"/>
  <c r="T468"/>
  <c r="R468"/>
  <c r="P468"/>
  <c r="BI464"/>
  <c r="BH464"/>
  <c r="BG464"/>
  <c r="BE464"/>
  <c r="T464"/>
  <c r="R464"/>
  <c r="P464"/>
  <c r="BI462"/>
  <c r="BH462"/>
  <c r="BG462"/>
  <c r="BE462"/>
  <c r="T462"/>
  <c r="R462"/>
  <c r="P462"/>
  <c r="BI460"/>
  <c r="BH460"/>
  <c r="BG460"/>
  <c r="BE460"/>
  <c r="T460"/>
  <c r="R460"/>
  <c r="P460"/>
  <c r="BI458"/>
  <c r="BH458"/>
  <c r="BG458"/>
  <c r="BE458"/>
  <c r="T458"/>
  <c r="R458"/>
  <c r="P458"/>
  <c r="BI456"/>
  <c r="BH456"/>
  <c r="BG456"/>
  <c r="BE456"/>
  <c r="T456"/>
  <c r="R456"/>
  <c r="P456"/>
  <c r="BI454"/>
  <c r="BH454"/>
  <c r="BG454"/>
  <c r="BE454"/>
  <c r="T454"/>
  <c r="R454"/>
  <c r="P454"/>
  <c r="BI452"/>
  <c r="BH452"/>
  <c r="BG452"/>
  <c r="BE452"/>
  <c r="T452"/>
  <c r="R452"/>
  <c r="P452"/>
  <c r="BI450"/>
  <c r="BH450"/>
  <c r="BG450"/>
  <c r="BE450"/>
  <c r="T450"/>
  <c r="R450"/>
  <c r="P450"/>
  <c r="BI448"/>
  <c r="BH448"/>
  <c r="BG448"/>
  <c r="BE448"/>
  <c r="T448"/>
  <c r="R448"/>
  <c r="P448"/>
  <c r="BI446"/>
  <c r="BH446"/>
  <c r="BG446"/>
  <c r="BE446"/>
  <c r="T446"/>
  <c r="R446"/>
  <c r="P446"/>
  <c r="BI444"/>
  <c r="BH444"/>
  <c r="BG444"/>
  <c r="BE444"/>
  <c r="T444"/>
  <c r="R444"/>
  <c r="P444"/>
  <c r="BI442"/>
  <c r="BH442"/>
  <c r="BG442"/>
  <c r="BE442"/>
  <c r="T442"/>
  <c r="R442"/>
  <c r="P442"/>
  <c r="BI440"/>
  <c r="BH440"/>
  <c r="BG440"/>
  <c r="BE440"/>
  <c r="T440"/>
  <c r="R440"/>
  <c r="P440"/>
  <c r="BI437"/>
  <c r="BH437"/>
  <c r="BG437"/>
  <c r="BE437"/>
  <c r="T437"/>
  <c r="R437"/>
  <c r="P437"/>
  <c r="BI435"/>
  <c r="BH435"/>
  <c r="BG435"/>
  <c r="BE435"/>
  <c r="T435"/>
  <c r="R435"/>
  <c r="P435"/>
  <c r="BI431"/>
  <c r="BH431"/>
  <c r="BG431"/>
  <c r="BE431"/>
  <c r="T431"/>
  <c r="R431"/>
  <c r="P431"/>
  <c r="BI427"/>
  <c r="BH427"/>
  <c r="BG427"/>
  <c r="BE427"/>
  <c r="T427"/>
  <c r="R427"/>
  <c r="P427"/>
  <c r="BI425"/>
  <c r="BH425"/>
  <c r="BG425"/>
  <c r="BE425"/>
  <c r="T425"/>
  <c r="R425"/>
  <c r="P425"/>
  <c r="BI424"/>
  <c r="BH424"/>
  <c r="BG424"/>
  <c r="BE424"/>
  <c r="T424"/>
  <c r="R424"/>
  <c r="P424"/>
  <c r="BI419"/>
  <c r="BH419"/>
  <c r="BG419"/>
  <c r="BE419"/>
  <c r="T419"/>
  <c r="R419"/>
  <c r="P419"/>
  <c r="BI415"/>
  <c r="BH415"/>
  <c r="BG415"/>
  <c r="BE415"/>
  <c r="T415"/>
  <c r="R415"/>
  <c r="P415"/>
  <c r="BI414"/>
  <c r="BH414"/>
  <c r="BG414"/>
  <c r="BE414"/>
  <c r="T414"/>
  <c r="R414"/>
  <c r="P414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4"/>
  <c r="BH404"/>
  <c r="BG404"/>
  <c r="BE404"/>
  <c r="T404"/>
  <c r="R404"/>
  <c r="P404"/>
  <c r="BI400"/>
  <c r="BH400"/>
  <c r="BG400"/>
  <c r="BE400"/>
  <c r="T400"/>
  <c r="R400"/>
  <c r="P400"/>
  <c r="BI396"/>
  <c r="BH396"/>
  <c r="BG396"/>
  <c r="BE396"/>
  <c r="T396"/>
  <c r="R396"/>
  <c r="P396"/>
  <c r="BI393"/>
  <c r="BH393"/>
  <c r="BG393"/>
  <c r="BE393"/>
  <c r="T393"/>
  <c r="R393"/>
  <c r="P393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1"/>
  <c r="BH381"/>
  <c r="BG381"/>
  <c r="BE381"/>
  <c r="T381"/>
  <c r="R381"/>
  <c r="P381"/>
  <c r="BI379"/>
  <c r="BH379"/>
  <c r="BG379"/>
  <c r="BE379"/>
  <c r="T379"/>
  <c r="R379"/>
  <c r="P379"/>
  <c r="BI374"/>
  <c r="BH374"/>
  <c r="BG374"/>
  <c r="BE374"/>
  <c r="T374"/>
  <c r="R374"/>
  <c r="P374"/>
  <c r="BI373"/>
  <c r="BH373"/>
  <c r="BG373"/>
  <c r="BE373"/>
  <c r="T373"/>
  <c r="R373"/>
  <c r="P373"/>
  <c r="BI371"/>
  <c r="BH371"/>
  <c r="BG371"/>
  <c r="BE371"/>
  <c r="T371"/>
  <c r="R371"/>
  <c r="P371"/>
  <c r="BI370"/>
  <c r="BH370"/>
  <c r="BG370"/>
  <c r="BE370"/>
  <c r="T370"/>
  <c r="R370"/>
  <c r="P370"/>
  <c r="BI368"/>
  <c r="BH368"/>
  <c r="BG368"/>
  <c r="BE368"/>
  <c r="T368"/>
  <c r="R368"/>
  <c r="P368"/>
  <c r="BI366"/>
  <c r="BH366"/>
  <c r="BG366"/>
  <c r="BE366"/>
  <c r="T366"/>
  <c r="R366"/>
  <c r="P366"/>
  <c r="BI363"/>
  <c r="BH363"/>
  <c r="BG363"/>
  <c r="BE363"/>
  <c r="T363"/>
  <c r="R363"/>
  <c r="P363"/>
  <c r="BI361"/>
  <c r="BH361"/>
  <c r="BG361"/>
  <c r="BE361"/>
  <c r="T361"/>
  <c r="R361"/>
  <c r="P361"/>
  <c r="BI360"/>
  <c r="BH360"/>
  <c r="BG360"/>
  <c r="BE360"/>
  <c r="T360"/>
  <c r="R360"/>
  <c r="P360"/>
  <c r="BI358"/>
  <c r="BH358"/>
  <c r="BG358"/>
  <c r="BE358"/>
  <c r="T358"/>
  <c r="R358"/>
  <c r="P358"/>
  <c r="BI356"/>
  <c r="BH356"/>
  <c r="BG356"/>
  <c r="BE356"/>
  <c r="T356"/>
  <c r="R356"/>
  <c r="P356"/>
  <c r="BI354"/>
  <c r="BH354"/>
  <c r="BG354"/>
  <c r="BE354"/>
  <c r="T354"/>
  <c r="R354"/>
  <c r="P354"/>
  <c r="BI352"/>
  <c r="BH352"/>
  <c r="BG352"/>
  <c r="BE352"/>
  <c r="T352"/>
  <c r="R352"/>
  <c r="P352"/>
  <c r="BI346"/>
  <c r="BH346"/>
  <c r="BG346"/>
  <c r="BE346"/>
  <c r="T346"/>
  <c r="R346"/>
  <c r="P346"/>
  <c r="BI343"/>
  <c r="BH343"/>
  <c r="BG343"/>
  <c r="BE343"/>
  <c r="T343"/>
  <c r="R343"/>
  <c r="P343"/>
  <c r="BI341"/>
  <c r="BH341"/>
  <c r="BG341"/>
  <c r="BE341"/>
  <c r="T341"/>
  <c r="R341"/>
  <c r="P341"/>
  <c r="BI340"/>
  <c r="BH340"/>
  <c r="BG340"/>
  <c r="BE340"/>
  <c r="T340"/>
  <c r="R340"/>
  <c r="P340"/>
  <c r="BI338"/>
  <c r="BH338"/>
  <c r="BG338"/>
  <c r="BE338"/>
  <c r="T338"/>
  <c r="R338"/>
  <c r="P338"/>
  <c r="BI335"/>
  <c r="BH335"/>
  <c r="BG335"/>
  <c r="BE335"/>
  <c r="T335"/>
  <c r="R335"/>
  <c r="P335"/>
  <c r="BI333"/>
  <c r="BH333"/>
  <c r="BG333"/>
  <c r="BE333"/>
  <c r="T333"/>
  <c r="R333"/>
  <c r="P333"/>
  <c r="BI329"/>
  <c r="BH329"/>
  <c r="BG329"/>
  <c r="BE329"/>
  <c r="T329"/>
  <c r="R329"/>
  <c r="P329"/>
  <c r="BI323"/>
  <c r="BH323"/>
  <c r="BG323"/>
  <c r="BE323"/>
  <c r="T323"/>
  <c r="R323"/>
  <c r="P323"/>
  <c r="BI320"/>
  <c r="BH320"/>
  <c r="BG320"/>
  <c r="BE320"/>
  <c r="T320"/>
  <c r="R320"/>
  <c r="P320"/>
  <c r="BI318"/>
  <c r="BH318"/>
  <c r="BG318"/>
  <c r="BE318"/>
  <c r="T318"/>
  <c r="R318"/>
  <c r="P318"/>
  <c r="BI317"/>
  <c r="BH317"/>
  <c r="BG317"/>
  <c r="BE317"/>
  <c r="T317"/>
  <c r="R317"/>
  <c r="P317"/>
  <c r="BI315"/>
  <c r="BH315"/>
  <c r="BG315"/>
  <c r="BE315"/>
  <c r="T315"/>
  <c r="R315"/>
  <c r="P315"/>
  <c r="BI313"/>
  <c r="BH313"/>
  <c r="BG313"/>
  <c r="BE313"/>
  <c r="T313"/>
  <c r="R313"/>
  <c r="P313"/>
  <c r="BI311"/>
  <c r="BH311"/>
  <c r="BG311"/>
  <c r="BE311"/>
  <c r="T311"/>
  <c r="R311"/>
  <c r="P311"/>
  <c r="BI309"/>
  <c r="BH309"/>
  <c r="BG309"/>
  <c r="BE309"/>
  <c r="T309"/>
  <c r="R309"/>
  <c r="P309"/>
  <c r="BI308"/>
  <c r="BH308"/>
  <c r="BG308"/>
  <c r="BE308"/>
  <c r="T308"/>
  <c r="R308"/>
  <c r="P308"/>
  <c r="BI306"/>
  <c r="BH306"/>
  <c r="BG306"/>
  <c r="BE306"/>
  <c r="T306"/>
  <c r="R306"/>
  <c r="P306"/>
  <c r="BI304"/>
  <c r="BH304"/>
  <c r="BG304"/>
  <c r="BE304"/>
  <c r="T304"/>
  <c r="R304"/>
  <c r="P304"/>
  <c r="BI302"/>
  <c r="BH302"/>
  <c r="BG302"/>
  <c r="BE302"/>
  <c r="T302"/>
  <c r="R302"/>
  <c r="P302"/>
  <c r="BI300"/>
  <c r="BH300"/>
  <c r="BG300"/>
  <c r="BE300"/>
  <c r="T300"/>
  <c r="R300"/>
  <c r="P300"/>
  <c r="BI298"/>
  <c r="BH298"/>
  <c r="BG298"/>
  <c r="BE298"/>
  <c r="T298"/>
  <c r="R298"/>
  <c r="P298"/>
  <c r="BI296"/>
  <c r="BH296"/>
  <c r="BG296"/>
  <c r="BE296"/>
  <c r="T296"/>
  <c r="R296"/>
  <c r="P296"/>
  <c r="BI294"/>
  <c r="BH294"/>
  <c r="BG294"/>
  <c r="BE294"/>
  <c r="T294"/>
  <c r="R294"/>
  <c r="P294"/>
  <c r="BI292"/>
  <c r="BH292"/>
  <c r="BG292"/>
  <c r="BE292"/>
  <c r="T292"/>
  <c r="R292"/>
  <c r="P292"/>
  <c r="BI290"/>
  <c r="BH290"/>
  <c r="BG290"/>
  <c r="BE290"/>
  <c r="T290"/>
  <c r="R290"/>
  <c r="P290"/>
  <c r="BI288"/>
  <c r="BH288"/>
  <c r="BG288"/>
  <c r="BE288"/>
  <c r="T288"/>
  <c r="R288"/>
  <c r="P288"/>
  <c r="BI286"/>
  <c r="BH286"/>
  <c r="BG286"/>
  <c r="BE286"/>
  <c r="T286"/>
  <c r="R286"/>
  <c r="P286"/>
  <c r="BI284"/>
  <c r="BH284"/>
  <c r="BG284"/>
  <c r="BE284"/>
  <c r="T284"/>
  <c r="R284"/>
  <c r="P284"/>
  <c r="BI280"/>
  <c r="BH280"/>
  <c r="BG280"/>
  <c r="BE280"/>
  <c r="T280"/>
  <c r="T279"/>
  <c r="R280"/>
  <c r="R279"/>
  <c r="P280"/>
  <c r="P279"/>
  <c r="BI266"/>
  <c r="BH266"/>
  <c r="BG266"/>
  <c r="BE266"/>
  <c r="T266"/>
  <c r="R266"/>
  <c r="P266"/>
  <c r="BI259"/>
  <c r="BH259"/>
  <c r="BG259"/>
  <c r="BE259"/>
  <c r="T259"/>
  <c r="R259"/>
  <c r="P259"/>
  <c r="BI254"/>
  <c r="BH254"/>
  <c r="BG254"/>
  <c r="BE254"/>
  <c r="T254"/>
  <c r="R254"/>
  <c r="P254"/>
  <c r="BI247"/>
  <c r="BH247"/>
  <c r="BG247"/>
  <c r="BE247"/>
  <c r="T247"/>
  <c r="R247"/>
  <c r="P247"/>
  <c r="BI245"/>
  <c r="BH245"/>
  <c r="BG245"/>
  <c r="BE245"/>
  <c r="T245"/>
  <c r="R245"/>
  <c r="P245"/>
  <c r="BI239"/>
  <c r="BH239"/>
  <c r="BG239"/>
  <c r="BE239"/>
  <c r="T239"/>
  <c r="R239"/>
  <c r="P239"/>
  <c r="BI237"/>
  <c r="BH237"/>
  <c r="BG237"/>
  <c r="BE237"/>
  <c r="T237"/>
  <c r="R237"/>
  <c r="P237"/>
  <c r="BI225"/>
  <c r="BH225"/>
  <c r="BG225"/>
  <c r="BE225"/>
  <c r="T225"/>
  <c r="R225"/>
  <c r="P225"/>
  <c r="BI221"/>
  <c r="BH221"/>
  <c r="BG221"/>
  <c r="BE221"/>
  <c r="T221"/>
  <c r="R221"/>
  <c r="P221"/>
  <c r="BI216"/>
  <c r="BH216"/>
  <c r="BG216"/>
  <c r="BE216"/>
  <c r="T216"/>
  <c r="R216"/>
  <c r="P216"/>
  <c r="BI212"/>
  <c r="BH212"/>
  <c r="BG212"/>
  <c r="BE212"/>
  <c r="T212"/>
  <c r="R212"/>
  <c r="P212"/>
  <c r="BI208"/>
  <c r="BH208"/>
  <c r="BG208"/>
  <c r="BE208"/>
  <c r="T208"/>
  <c r="R208"/>
  <c r="P208"/>
  <c r="BI206"/>
  <c r="BH206"/>
  <c r="BG206"/>
  <c r="BE206"/>
  <c r="T206"/>
  <c r="R206"/>
  <c r="P206"/>
  <c r="BI204"/>
  <c r="BH204"/>
  <c r="BG204"/>
  <c r="BE204"/>
  <c r="T204"/>
  <c r="R204"/>
  <c r="P204"/>
  <c r="BI196"/>
  <c r="BH196"/>
  <c r="BG196"/>
  <c r="BE196"/>
  <c r="T196"/>
  <c r="R196"/>
  <c r="P196"/>
  <c r="BI188"/>
  <c r="BH188"/>
  <c r="BG188"/>
  <c r="BE188"/>
  <c r="T188"/>
  <c r="R188"/>
  <c r="P188"/>
  <c r="BI180"/>
  <c r="BH180"/>
  <c r="BG180"/>
  <c r="BE180"/>
  <c r="T180"/>
  <c r="R180"/>
  <c r="P180"/>
  <c r="BI175"/>
  <c r="BH175"/>
  <c r="BG175"/>
  <c r="BE175"/>
  <c r="T175"/>
  <c r="R175"/>
  <c r="P175"/>
  <c r="BI165"/>
  <c r="BH165"/>
  <c r="BG165"/>
  <c r="BE165"/>
  <c r="T165"/>
  <c r="R165"/>
  <c r="P165"/>
  <c r="BI155"/>
  <c r="BH155"/>
  <c r="BG155"/>
  <c r="BE155"/>
  <c r="T155"/>
  <c r="R155"/>
  <c r="P155"/>
  <c r="BI145"/>
  <c r="BH145"/>
  <c r="BG145"/>
  <c r="BE145"/>
  <c r="T145"/>
  <c r="R145"/>
  <c r="P145"/>
  <c r="BI141"/>
  <c r="BH141"/>
  <c r="BG141"/>
  <c r="BE141"/>
  <c r="T141"/>
  <c r="R141"/>
  <c r="P141"/>
  <c r="BI137"/>
  <c r="BH137"/>
  <c r="BG137"/>
  <c r="BE137"/>
  <c r="T137"/>
  <c r="R137"/>
  <c r="P137"/>
  <c r="BI132"/>
  <c r="BH132"/>
  <c r="BG132"/>
  <c r="BE132"/>
  <c r="T132"/>
  <c r="R132"/>
  <c r="P132"/>
  <c r="BI126"/>
  <c r="BH126"/>
  <c r="BG126"/>
  <c r="BE126"/>
  <c r="T126"/>
  <c r="R126"/>
  <c r="P126"/>
  <c r="BI120"/>
  <c r="BH120"/>
  <c r="BG120"/>
  <c r="BE120"/>
  <c r="T120"/>
  <c r="R120"/>
  <c r="P120"/>
  <c r="BI116"/>
  <c r="BH116"/>
  <c r="BG116"/>
  <c r="BE116"/>
  <c r="T116"/>
  <c r="R116"/>
  <c r="P116"/>
  <c r="BI111"/>
  <c r="BH111"/>
  <c r="BG111"/>
  <c r="BE111"/>
  <c r="T111"/>
  <c r="R111"/>
  <c r="P111"/>
  <c r="BI107"/>
  <c r="BH107"/>
  <c r="BG107"/>
  <c r="BE107"/>
  <c r="T107"/>
  <c r="R107"/>
  <c r="P107"/>
  <c r="J101"/>
  <c r="J100"/>
  <c r="F100"/>
  <c r="F98"/>
  <c r="E96"/>
  <c r="J55"/>
  <c r="J54"/>
  <c r="F54"/>
  <c r="F52"/>
  <c r="E50"/>
  <c r="J18"/>
  <c r="E18"/>
  <c r="F55"/>
  <c r="J17"/>
  <c r="J12"/>
  <c r="J98"/>
  <c r="E7"/>
  <c r="E94"/>
  <c i="1" r="L50"/>
  <c r="AM50"/>
  <c r="AM49"/>
  <c r="L49"/>
  <c r="AM47"/>
  <c r="L47"/>
  <c r="L45"/>
  <c r="L44"/>
  <c i="2" r="BK352"/>
  <c r="J132"/>
  <c r="BK458"/>
  <c r="J358"/>
  <c r="BK239"/>
  <c r="J712"/>
  <c r="BK652"/>
  <c r="J323"/>
  <c r="J165"/>
  <c r="J489"/>
  <c r="J379"/>
  <c r="J225"/>
  <c r="J607"/>
  <c r="BK586"/>
  <c r="BK562"/>
  <c r="BK535"/>
  <c r="J508"/>
  <c r="J460"/>
  <c r="BK425"/>
  <c r="J389"/>
  <c r="BK335"/>
  <c r="BK304"/>
  <c r="BK237"/>
  <c r="BK789"/>
  <c r="J747"/>
  <c r="BK707"/>
  <c r="J686"/>
  <c r="BK680"/>
  <c r="BK649"/>
  <c r="J626"/>
  <c r="BK343"/>
  <c r="J266"/>
  <c r="BK107"/>
  <c r="BK444"/>
  <c r="J400"/>
  <c r="J346"/>
  <c r="BK208"/>
  <c r="J798"/>
  <c r="BK615"/>
  <c r="J518"/>
  <c r="J487"/>
  <c r="BK454"/>
  <c r="BK431"/>
  <c r="J406"/>
  <c r="BK379"/>
  <c r="J356"/>
  <c r="J311"/>
  <c r="J254"/>
  <c r="BK196"/>
  <c i="3" r="BK103"/>
  <c r="J89"/>
  <c r="J100"/>
  <c r="J83"/>
  <c i="2" r="BK404"/>
  <c r="BK137"/>
  <c r="J593"/>
  <c r="BK556"/>
  <c r="J520"/>
  <c r="J446"/>
  <c r="BK391"/>
  <c r="J354"/>
  <c r="J294"/>
  <c r="BK755"/>
  <c r="BK684"/>
  <c r="J622"/>
  <c r="BK204"/>
  <c r="J435"/>
  <c r="J221"/>
  <c r="BK452"/>
  <c r="J396"/>
  <c r="J609"/>
  <c r="J578"/>
  <c r="BK551"/>
  <c r="J535"/>
  <c r="J500"/>
  <c r="J454"/>
  <c r="BK406"/>
  <c r="BK346"/>
  <c r="BK311"/>
  <c r="J425"/>
  <c r="BK389"/>
  <c r="BK354"/>
  <c r="BK313"/>
  <c r="J239"/>
  <c r="BK141"/>
  <c i="3" r="J103"/>
  <c r="BK89"/>
  <c r="BK86"/>
  <c i="2" r="J458"/>
  <c r="J317"/>
  <c r="BK216"/>
  <c r="BK601"/>
  <c r="J586"/>
  <c r="J576"/>
  <c r="J551"/>
  <c r="J531"/>
  <c r="BK497"/>
  <c r="BK482"/>
  <c r="BK415"/>
  <c r="BK360"/>
  <c r="J313"/>
  <c r="J286"/>
  <c r="J188"/>
  <c r="J764"/>
  <c r="BK740"/>
  <c r="BK709"/>
  <c r="BK656"/>
  <c r="BK629"/>
  <c r="J497"/>
  <c r="BK435"/>
  <c r="J409"/>
  <c r="J343"/>
  <c r="BK296"/>
  <c r="BK180"/>
  <c r="J407"/>
  <c r="BK111"/>
  <c r="J581"/>
  <c r="BK546"/>
  <c r="BK531"/>
  <c r="BK468"/>
  <c r="BK408"/>
  <c r="BK338"/>
  <c r="BK254"/>
  <c r="J107"/>
  <c r="BK719"/>
  <c r="BK690"/>
  <c r="J652"/>
  <c r="J624"/>
  <c r="BK286"/>
  <c i="1" r="AS54"/>
  <c i="2" r="BK517"/>
  <c r="BK464"/>
  <c r="J419"/>
  <c r="J373"/>
  <c r="BK320"/>
  <c r="BK206"/>
  <c i="3" r="BK100"/>
  <c r="BK83"/>
  <c i="2" r="BK808"/>
  <c r="J427"/>
  <c r="BK302"/>
  <c r="BK145"/>
  <c r="J595"/>
  <c r="BK566"/>
  <c r="BK544"/>
  <c r="J510"/>
  <c r="J462"/>
  <c r="BK424"/>
  <c r="J390"/>
  <c r="BK317"/>
  <c r="BK212"/>
  <c r="BK751"/>
  <c r="BK699"/>
  <c r="J656"/>
  <c r="J615"/>
  <c r="J296"/>
  <c r="J808"/>
  <c r="J320"/>
  <c r="J33"/>
  <c r="BK774"/>
  <c r="J495"/>
  <c r="J391"/>
  <c r="J306"/>
  <c r="J456"/>
  <c r="J601"/>
  <c r="J431"/>
  <c r="J298"/>
  <c r="J759"/>
  <c r="J695"/>
  <c r="BK624"/>
  <c r="BK284"/>
  <c r="BK786"/>
  <c r="BK446"/>
  <c r="J315"/>
  <c r="BK798"/>
  <c r="BK595"/>
  <c r="BK576"/>
  <c r="J546"/>
  <c r="BK527"/>
  <c r="BK491"/>
  <c r="J450"/>
  <c r="J404"/>
  <c r="BK363"/>
  <c r="BK315"/>
  <c r="J284"/>
  <c r="BK175"/>
  <c r="BK759"/>
  <c r="J726"/>
  <c r="J699"/>
  <c r="J666"/>
  <c r="J641"/>
  <c r="BK613"/>
  <c r="J304"/>
  <c r="J180"/>
  <c r="J504"/>
  <c r="BK414"/>
  <c r="BK371"/>
  <c r="J259"/>
  <c r="J116"/>
  <c r="BK622"/>
  <c r="J523"/>
  <c r="BK504"/>
  <c r="J468"/>
  <c r="J437"/>
  <c r="J424"/>
  <c r="BK390"/>
  <c r="J366"/>
  <c r="J341"/>
  <c r="BK294"/>
  <c r="J237"/>
  <c r="BK120"/>
  <c i="3" r="BK97"/>
  <c r="BK94"/>
  <c r="J94"/>
  <c i="2" r="BK500"/>
  <c r="J308"/>
  <c r="BK603"/>
  <c r="BK571"/>
  <c r="BK539"/>
  <c r="J484"/>
  <c r="BK419"/>
  <c r="BK309"/>
  <c r="J247"/>
  <c r="BK726"/>
  <c r="BK660"/>
  <c r="J338"/>
  <c r="BK460"/>
  <c r="J292"/>
  <c r="BK513"/>
  <c r="J335"/>
  <c r="BK259"/>
  <c r="BK593"/>
  <c r="J566"/>
  <c r="J544"/>
  <c r="BK518"/>
  <c r="BK487"/>
  <c r="BK437"/>
  <c r="BK366"/>
  <c r="BK329"/>
  <c r="BK448"/>
  <c r="BK407"/>
  <c r="J370"/>
  <c r="BK323"/>
  <c r="J300"/>
  <c r="J204"/>
  <c i="3" r="J91"/>
  <c r="J97"/>
  <c i="2" r="BK510"/>
  <c r="BK440"/>
  <c r="J371"/>
  <c r="BK290"/>
  <c r="J774"/>
  <c r="J562"/>
  <c r="J539"/>
  <c r="J517"/>
  <c r="J448"/>
  <c r="BK373"/>
  <c r="BK333"/>
  <c r="BK300"/>
  <c r="J208"/>
  <c r="BK132"/>
  <c r="J751"/>
  <c r="J703"/>
  <c r="J684"/>
  <c r="BK520"/>
  <c r="BK489"/>
  <c r="BK450"/>
  <c r="J381"/>
  <c r="J329"/>
  <c r="BK221"/>
  <c r="J502"/>
  <c r="J309"/>
  <c r="J603"/>
  <c r="J571"/>
  <c r="BK502"/>
  <c r="J440"/>
  <c r="BK370"/>
  <c r="BK308"/>
  <c r="J206"/>
  <c r="BK747"/>
  <c r="BK703"/>
  <c r="BK671"/>
  <c r="J635"/>
  <c r="J361"/>
  <c r="J126"/>
  <c r="J212"/>
  <c r="J786"/>
  <c r="J613"/>
  <c r="J491"/>
  <c r="J442"/>
  <c r="BK396"/>
  <c r="BK358"/>
  <c r="BK292"/>
  <c r="J137"/>
  <c i="3" r="J86"/>
  <c r="BK91"/>
  <c i="2" r="J464"/>
  <c r="J340"/>
  <c r="J245"/>
  <c r="BK607"/>
  <c r="BK578"/>
  <c r="J556"/>
  <c r="BK523"/>
  <c r="BK495"/>
  <c r="J444"/>
  <c r="BK409"/>
  <c r="BK341"/>
  <c r="BK764"/>
  <c r="BK712"/>
  <c r="BK666"/>
  <c r="J363"/>
  <c r="J280"/>
  <c r="BK456"/>
  <c r="BK368"/>
  <c r="J175"/>
  <c r="J352"/>
  <c r="J196"/>
  <c r="J755"/>
  <c r="BK686"/>
  <c r="J216"/>
  <c r="J393"/>
  <c r="J141"/>
  <c r="J513"/>
  <c r="J452"/>
  <c r="J360"/>
  <c r="BK188"/>
  <c r="J789"/>
  <c r="BK298"/>
  <c r="BK581"/>
  <c r="BK400"/>
  <c r="BK318"/>
  <c r="BK165"/>
  <c r="J740"/>
  <c r="J676"/>
  <c r="BK635"/>
  <c r="BK609"/>
  <c r="J288"/>
  <c r="F33"/>
  <c r="J155"/>
  <c r="J709"/>
  <c r="BK647"/>
  <c r="J629"/>
  <c r="J290"/>
  <c r="BK116"/>
  <c r="J374"/>
  <c r="F35"/>
  <c r="J719"/>
  <c r="BK695"/>
  <c r="J671"/>
  <c r="J649"/>
  <c r="BK508"/>
  <c r="BK484"/>
  <c r="BK462"/>
  <c r="BK427"/>
  <c r="BK393"/>
  <c r="J368"/>
  <c r="J318"/>
  <c r="BK245"/>
  <c r="F36"/>
  <c r="BK361"/>
  <c r="J302"/>
  <c r="BK288"/>
  <c r="J145"/>
  <c r="BK733"/>
  <c r="J690"/>
  <c r="J680"/>
  <c r="J647"/>
  <c r="BK626"/>
  <c r="J333"/>
  <c r="BK155"/>
  <c r="J111"/>
  <c r="J408"/>
  <c r="BK381"/>
  <c r="BK225"/>
  <c r="J414"/>
  <c r="BK306"/>
  <c r="BK266"/>
  <c r="BK126"/>
  <c r="J733"/>
  <c r="J707"/>
  <c r="BK676"/>
  <c r="J660"/>
  <c r="BK641"/>
  <c r="J120"/>
  <c r="BK442"/>
  <c r="BK356"/>
  <c r="BK247"/>
  <c r="J527"/>
  <c r="J482"/>
  <c r="J415"/>
  <c r="BK374"/>
  <c r="BK340"/>
  <c r="BK280"/>
  <c r="F37"/>
  <c l="1" r="R788"/>
  <c r="T788"/>
  <c r="T207"/>
  <c r="T337"/>
  <c r="P207"/>
  <c r="R345"/>
  <c r="R207"/>
  <c r="P322"/>
  <c r="P388"/>
  <c r="BK131"/>
  <c r="J131"/>
  <c r="J62"/>
  <c r="BK283"/>
  <c r="J283"/>
  <c r="J67"/>
  <c r="BK439"/>
  <c r="J439"/>
  <c r="J74"/>
  <c r="T486"/>
  <c r="T580"/>
  <c r="R106"/>
  <c r="P236"/>
  <c r="P345"/>
  <c r="P711"/>
  <c r="P106"/>
  <c r="T236"/>
  <c r="R322"/>
  <c r="T345"/>
  <c r="T388"/>
  <c r="R486"/>
  <c r="BK512"/>
  <c r="J512"/>
  <c r="J77"/>
  <c r="R580"/>
  <c r="P651"/>
  <c r="R131"/>
  <c r="R283"/>
  <c r="BK345"/>
  <c r="J345"/>
  <c r="J70"/>
  <c r="P439"/>
  <c r="P395"/>
  <c r="BK499"/>
  <c r="J499"/>
  <c r="J76"/>
  <c r="P522"/>
  <c r="BK628"/>
  <c r="J628"/>
  <c r="J80"/>
  <c r="R711"/>
  <c r="P131"/>
  <c r="R236"/>
  <c r="BK322"/>
  <c r="J322"/>
  <c r="J68"/>
  <c r="P337"/>
  <c r="P365"/>
  <c r="R439"/>
  <c r="R395"/>
  <c r="T499"/>
  <c r="R512"/>
  <c r="P580"/>
  <c r="T628"/>
  <c r="R651"/>
  <c r="T131"/>
  <c r="T283"/>
  <c r="R337"/>
  <c r="T365"/>
  <c r="R388"/>
  <c r="BK486"/>
  <c r="J486"/>
  <c r="J75"/>
  <c r="R499"/>
  <c r="P512"/>
  <c r="R522"/>
  <c r="BK651"/>
  <c r="J651"/>
  <c r="J81"/>
  <c r="T711"/>
  <c i="3" r="P82"/>
  <c r="R82"/>
  <c r="T90"/>
  <c i="2" r="T106"/>
  <c r="T105"/>
  <c r="BK236"/>
  <c r="J236"/>
  <c r="J64"/>
  <c r="T322"/>
  <c r="BK365"/>
  <c r="J365"/>
  <c r="J71"/>
  <c r="T439"/>
  <c r="T395"/>
  <c r="BK522"/>
  <c r="J522"/>
  <c r="J78"/>
  <c r="BK580"/>
  <c r="J580"/>
  <c r="J79"/>
  <c r="P628"/>
  <c r="BK711"/>
  <c r="J711"/>
  <c r="J82"/>
  <c i="3" r="BK82"/>
  <c r="J82"/>
  <c r="J60"/>
  <c r="BK90"/>
  <c r="J90"/>
  <c r="J61"/>
  <c r="R90"/>
  <c i="2" r="BK106"/>
  <c r="J106"/>
  <c r="J61"/>
  <c r="BK207"/>
  <c r="J207"/>
  <c r="J63"/>
  <c r="P283"/>
  <c r="BK337"/>
  <c r="J337"/>
  <c r="J69"/>
  <c r="R365"/>
  <c r="BK388"/>
  <c r="J388"/>
  <c r="J72"/>
  <c r="P486"/>
  <c r="P499"/>
  <c r="T512"/>
  <c r="T522"/>
  <c r="R628"/>
  <c r="T651"/>
  <c i="3" r="T82"/>
  <c r="T81"/>
  <c r="P90"/>
  <c i="2" r="BK279"/>
  <c r="J279"/>
  <c r="J65"/>
  <c r="BK807"/>
  <c r="J807"/>
  <c r="J84"/>
  <c r="BK395"/>
  <c r="J395"/>
  <c r="J73"/>
  <c r="BK788"/>
  <c r="J788"/>
  <c r="J83"/>
  <c r="BK105"/>
  <c r="J105"/>
  <c r="J60"/>
  <c i="3" r="J52"/>
  <c r="BF86"/>
  <c r="F78"/>
  <c r="BF97"/>
  <c r="BF100"/>
  <c r="BF103"/>
  <c r="E48"/>
  <c r="BF89"/>
  <c r="BF94"/>
  <c r="BF83"/>
  <c r="BF91"/>
  <c i="2" r="J52"/>
  <c r="BF111"/>
  <c r="BF116"/>
  <c r="BF132"/>
  <c r="BF137"/>
  <c r="BF180"/>
  <c r="BF204"/>
  <c r="BF239"/>
  <c r="BF245"/>
  <c r="BF247"/>
  <c r="BF259"/>
  <c r="BF290"/>
  <c r="BF294"/>
  <c r="BF298"/>
  <c r="BF302"/>
  <c r="BF309"/>
  <c r="BF311"/>
  <c r="BF317"/>
  <c r="BF320"/>
  <c r="BF323"/>
  <c r="BF340"/>
  <c r="BF358"/>
  <c r="BF368"/>
  <c r="BF396"/>
  <c r="BF400"/>
  <c r="BF404"/>
  <c r="BF407"/>
  <c r="BF408"/>
  <c r="BF409"/>
  <c r="BF414"/>
  <c r="BF419"/>
  <c r="BF424"/>
  <c r="BF435"/>
  <c r="BF442"/>
  <c r="BF452"/>
  <c r="BF456"/>
  <c r="BF458"/>
  <c r="BF482"/>
  <c r="BF491"/>
  <c r="BF495"/>
  <c r="BF513"/>
  <c r="BF517"/>
  <c r="BF613"/>
  <c r="BF615"/>
  <c r="BF774"/>
  <c i="1" r="AV55"/>
  <c r="BB55"/>
  <c i="2" r="F101"/>
  <c r="BF145"/>
  <c r="BF175"/>
  <c r="BF216"/>
  <c r="BF333"/>
  <c r="BF338"/>
  <c r="BF341"/>
  <c r="BF361"/>
  <c r="BF370"/>
  <c r="BF427"/>
  <c r="BF431"/>
  <c r="BF510"/>
  <c i="1" r="AZ55"/>
  <c i="2" r="BF196"/>
  <c r="BF212"/>
  <c r="BF315"/>
  <c r="BF335"/>
  <c r="BF352"/>
  <c r="BF607"/>
  <c r="BF609"/>
  <c r="BF622"/>
  <c r="BF624"/>
  <c r="BF626"/>
  <c r="BF629"/>
  <c r="BF635"/>
  <c r="BF641"/>
  <c r="BF647"/>
  <c r="BF649"/>
  <c r="BF652"/>
  <c r="BF656"/>
  <c r="BF660"/>
  <c r="BF666"/>
  <c r="BF671"/>
  <c r="BF676"/>
  <c r="BF680"/>
  <c r="BF684"/>
  <c r="BF686"/>
  <c r="BF690"/>
  <c r="BF695"/>
  <c r="BF699"/>
  <c r="BF703"/>
  <c r="BF707"/>
  <c r="BF709"/>
  <c r="BF712"/>
  <c r="BF719"/>
  <c r="BF726"/>
  <c r="BF733"/>
  <c r="BF740"/>
  <c r="BF747"/>
  <c r="BF751"/>
  <c r="BF755"/>
  <c r="BF759"/>
  <c r="BF808"/>
  <c r="E48"/>
  <c r="BF107"/>
  <c r="BF141"/>
  <c r="BF155"/>
  <c r="BF165"/>
  <c r="BF208"/>
  <c r="BF221"/>
  <c r="BF225"/>
  <c r="BF237"/>
  <c r="BF280"/>
  <c r="BF284"/>
  <c r="BF286"/>
  <c r="BF288"/>
  <c r="BF296"/>
  <c r="BF300"/>
  <c r="BF304"/>
  <c r="BF308"/>
  <c r="BF313"/>
  <c r="BF329"/>
  <c r="BF343"/>
  <c r="BF346"/>
  <c r="BF356"/>
  <c r="BF366"/>
  <c r="BF371"/>
  <c r="BF373"/>
  <c r="BF374"/>
  <c r="BF379"/>
  <c r="BF381"/>
  <c r="BF389"/>
  <c r="BF390"/>
  <c r="BF391"/>
  <c r="BF415"/>
  <c r="BF425"/>
  <c r="BF440"/>
  <c r="BF446"/>
  <c r="BF448"/>
  <c r="BF450"/>
  <c r="BF454"/>
  <c r="BF460"/>
  <c r="BF462"/>
  <c r="BF464"/>
  <c r="BF468"/>
  <c r="BF487"/>
  <c r="BF489"/>
  <c r="BF500"/>
  <c r="BF502"/>
  <c r="BF518"/>
  <c r="BF520"/>
  <c r="BF523"/>
  <c r="BF527"/>
  <c r="BF531"/>
  <c r="BF535"/>
  <c r="BF539"/>
  <c r="BF544"/>
  <c r="BF546"/>
  <c r="BF551"/>
  <c r="BF556"/>
  <c r="BF562"/>
  <c r="BF566"/>
  <c r="BF571"/>
  <c r="BF576"/>
  <c r="BF578"/>
  <c r="BF581"/>
  <c r="BF586"/>
  <c r="BF593"/>
  <c r="BF595"/>
  <c r="BF601"/>
  <c r="BF603"/>
  <c r="BF764"/>
  <c r="BF789"/>
  <c r="BF798"/>
  <c i="1" r="BC55"/>
  <c i="2" r="BF120"/>
  <c r="BF126"/>
  <c r="BF188"/>
  <c r="BF206"/>
  <c r="BF254"/>
  <c r="BF266"/>
  <c r="BF292"/>
  <c r="BF306"/>
  <c r="BF318"/>
  <c r="BF354"/>
  <c r="BF360"/>
  <c r="BF363"/>
  <c r="BF393"/>
  <c r="BF406"/>
  <c r="BF437"/>
  <c r="BF444"/>
  <c r="BF484"/>
  <c r="BF497"/>
  <c r="BF504"/>
  <c r="BF508"/>
  <c r="BF786"/>
  <c i="1" r="BD55"/>
  <c i="3" r="F35"/>
  <c i="1" r="BB56"/>
  <c r="BB54"/>
  <c r="AX54"/>
  <c i="3" r="J33"/>
  <c i="1" r="AV56"/>
  <c i="3" r="F33"/>
  <c i="1" r="AZ56"/>
  <c r="AZ54"/>
  <c r="AV54"/>
  <c r="AK29"/>
  <c i="3" r="F36"/>
  <c i="1" r="BC56"/>
  <c r="BC54"/>
  <c r="AY54"/>
  <c i="3" r="F37"/>
  <c i="1" r="BD56"/>
  <c r="BD54"/>
  <c r="W33"/>
  <c i="2" l="1" r="P105"/>
  <c i="3" r="P81"/>
  <c i="1" r="AU56"/>
  <c i="2" r="R282"/>
  <c r="R104"/>
  <c r="T282"/>
  <c r="T104"/>
  <c r="R105"/>
  <c i="3" r="R81"/>
  <c i="2" r="P282"/>
  <c r="BK282"/>
  <c r="J282"/>
  <c r="J66"/>
  <c i="3" r="BK81"/>
  <c r="J81"/>
  <c r="J59"/>
  <c i="1" r="W31"/>
  <c r="W29"/>
  <c i="2" r="F34"/>
  <c i="1" r="BA55"/>
  <c r="W32"/>
  <c i="2" r="J34"/>
  <c i="1" r="AW55"/>
  <c r="AT55"/>
  <c i="3" r="F34"/>
  <c i="1" r="BA56"/>
  <c i="3" r="J34"/>
  <c i="1" r="AW56"/>
  <c r="AT56"/>
  <c i="2" l="1" r="P104"/>
  <c i="1" r="AU55"/>
  <c i="2" r="BK104"/>
  <c r="J104"/>
  <c r="J59"/>
  <c i="1" r="AU54"/>
  <c i="3" r="J30"/>
  <c i="1" r="AG56"/>
  <c i="2" r="J30"/>
  <c i="1" r="AG55"/>
  <c r="AG54"/>
  <c r="AK26"/>
  <c r="BA54"/>
  <c r="AW54"/>
  <c r="AK30"/>
  <c i="3" l="1" r="J39"/>
  <c i="1" r="AK35"/>
  <c i="2" r="J39"/>
  <c i="1" r="AN55"/>
  <c r="AN56"/>
  <c r="W30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<sst xmlns="http://schemas.openxmlformats.org/spreadsheetml/2006/main">
  <si>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</si>
  <si>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</si>
  <si>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</si>
  <si>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</si>
  <si>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</si>
  <si>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{17db0b95-6d4c-4ded-9b06-8446cf35e0cb}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</si>
  <si>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</si>
  <si>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</si>
  <si>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</si>
  <si>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</si>
  <si>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</si>
  <si>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</si>
  <si>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</si>
  <si>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</si>
  <si>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</si>
  <si>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</si>
  <si>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</si>
  <si>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b.j. č. 10 v BD č.p. 32, Dvorce</t>
  </si>
  <si>
    <t>KSO:</t>
  </si>
  <si>
    <t/>
  </si>
  <si>
    <t>CC-CZ:</t>
  </si>
  <si>
    <t>Místo:</t>
  </si>
  <si>
    <t>Dvorce</t>
  </si>
  <si>
    <t>Datum:</t>
  </si>
  <si>
    <t>22. 4. 2025</t>
  </si>
  <si>
    <t>Zadavatel:</t>
  </si>
  <si>
    <t>IČ:</t>
  </si>
  <si>
    <t>00295973</t>
  </si>
  <si>
    <t>Obec Dvorce</t>
  </si>
  <si>
    <t>DIČ:</t>
  </si>
  <si>
    <t>CZ00295973</t>
  </si>
  <si>
    <t>Účastník:</t>
  </si>
  <si>
    <t>Vyplň údaj</t>
  </si>
  <si>
    <t>Projektant:</t>
  </si>
  <si>
    <t>01367269</t>
  </si>
  <si>
    <t>Ing. Bronislav Böhm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</si>
  <si>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</si>
  <si>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</si>
  <si>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</si>
  <si>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</si>
  <si>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</si>
  <si>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</si>
  <si>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</si>
  <si>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</si>
  <si>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</si>
  <si>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</si>
  <si>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</si>
  <si>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</si>
  <si>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</si>
  <si>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</si>
  <si>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</si>
  <si>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</si>
  <si>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</si>
  <si>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</si>
  <si>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</si>
  <si>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</si>
  <si>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</si>
  <si>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</si>
  <si>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</si>
  <si>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</si>
  <si>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</si>
  <si>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</si>
  <si>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</si>
  <si>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</si>
  <si>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</si>
  <si>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</si>
  <si>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</si>
  <si>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</si>
  <si>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</si>
  <si>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</si>
  <si>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</si>
  <si>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</si>
  <si>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</si>
  <si>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</si>
  <si>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</si>
  <si>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</si>
  <si>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</si>
  <si>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</si>
  <si>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</si>
  <si>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</si>
  <si>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</si>
  <si>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úpravy</t>
  </si>
  <si>
    <t>STA</t>
  </si>
  <si>
    <t>1</t>
  </si>
  <si>
    <t>{df7627a0-d90e-412d-8536-2fec72cd6ae9}</t>
  </si>
  <si>
    <t>SO02</t>
  </si>
  <si>
    <t>Vedlejší rozpočtové náklady</t>
  </si>
  <si>
    <t>{d49ff345-7c28-4894-9287-0ca7a474ad2d}</t>
  </si>
  <si>
    <t>PP</t>
  </si>
  <si>
    <t>Podlahová plocha</t>
  </si>
  <si>
    <t>m2</t>
  </si>
  <si>
    <t>49,74</t>
  </si>
  <si>
    <t>3</t>
  </si>
  <si>
    <t>KD</t>
  </si>
  <si>
    <t>Keramická dlažba</t>
  </si>
  <si>
    <t>3,84</t>
  </si>
  <si>
    <t>KRYCÍ LIST SOUPISU PRACÍ</t>
  </si>
  <si>
    <t>PL</t>
  </si>
  <si>
    <t>Plovoucí laminátová podlaha</t>
  </si>
  <si>
    <t>45,9</t>
  </si>
  <si>
    <t>KO</t>
  </si>
  <si>
    <t>Keramický obklad</t>
  </si>
  <si>
    <t>18,72</t>
  </si>
  <si>
    <t>Objekt:</t>
  </si>
  <si>
    <t>SO01 - Stavební úpravy</t>
  </si>
  <si>
    <t>09865527</t>
  </si>
  <si>
    <t>Michal Pešek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</si>
  <si>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</si>
  <si>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</si>
  <si>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</si>
  <si>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</si>
  <si>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</si>
  <si>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</si>
  <si>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</si>
  <si>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</si>
  <si>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</si>
  <si>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</si>
  <si>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</si>
  <si>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725 - Zdravotechnika - zařizovací předměty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</si>
  <si>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</si>
  <si>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</si>
  <si>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</si>
  <si>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</si>
  <si>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</si>
  <si>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766 - Konstrukce truhlářské</t>
  </si>
  <si>
    <t xml:space="preserve">      766-1 - Sestava kuchyňské linky</t>
  </si>
  <si>
    <t xml:space="preserve">    766-2 - Sestava kuchyňské spíže</t>
  </si>
  <si>
    <t xml:space="preserve">    766-3 - Sestava vestavěné dvoukřídlé skříně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</si>
  <si>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</si>
  <si>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</si>
  <si>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</si>
  <si>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</si>
  <si>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</si>
  <si>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</si>
  <si>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</si>
  <si>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</si>
  <si>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</si>
  <si>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</si>
  <si>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</si>
  <si>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</si>
  <si>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</si>
  <si>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</si>
  <si>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</si>
  <si>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</si>
  <si>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</si>
  <si>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</si>
  <si>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</si>
  <si>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</si>
  <si>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</si>
  <si>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</si>
  <si>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</si>
  <si>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</si>
  <si>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Svislé a kompletní konstrukce</t>
  </si>
  <si>
    <t>K</t>
  </si>
  <si>
    <t>342272205</t>
  </si>
  <si>
    <t>Příčky z pórobetonových tvárnic hladkých na tenké maltové lože objemová hmotnost do 500 kg/m3, tloušťka příčky 50 mm</t>
  </si>
  <si>
    <t>CS ÚRS 2025 01</t>
  </si>
  <si>
    <t>4</t>
  </si>
  <si>
    <t>2</t>
  </si>
  <si>
    <t>-866998941</t>
  </si>
  <si>
    <t>Online PSC</t>
  </si>
  <si>
    <t>https://podminky.urs.cz/item/CS_URS_2025_01/342272205</t>
  </si>
  <si>
    <t>VV</t>
  </si>
  <si>
    <t>(0,9)*2,6"míst.č. 3.5</t>
  </si>
  <si>
    <t>Součet</t>
  </si>
  <si>
    <t>342272225</t>
  </si>
  <si>
    <t>Příčky z pórobetonových tvárnic hladkých na tenké maltové lože objemová hmotnost do 500 kg/m3, tloušťka příčky 100 mm</t>
  </si>
  <si>
    <t>-1423584610</t>
  </si>
  <si>
    <t>https://podminky.urs.cz/item/CS_URS_2025_01/342272225</t>
  </si>
  <si>
    <t>(2,63+1,75)*2,6"míst.č. 3.5 - 3.6</t>
  </si>
  <si>
    <t>-(0,7*2,02*2)"odpočet otvorů</t>
  </si>
  <si>
    <t>317142420</t>
  </si>
  <si>
    <t>Překlady nenosné z pórobetonu osazené do tenkého maltového lože, výšky do 250 mm, šířky překladu 100 mm, délky překladu do 1000 mm</t>
  </si>
  <si>
    <t>kus</t>
  </si>
  <si>
    <t>-1379268941</t>
  </si>
  <si>
    <t>https://podminky.urs.cz/item/CS_URS_2025_01/317142420</t>
  </si>
  <si>
    <t>2"míst.č. 3.5 - 3.6</t>
  </si>
  <si>
    <t>342291111</t>
  </si>
  <si>
    <t>Ukotvení příček polyuretanovou pěnou, tl. příčky do 100 mm</t>
  </si>
  <si>
    <t>m</t>
  </si>
  <si>
    <t>-1819389160</t>
  </si>
  <si>
    <t>https://podminky.urs.cz/item/CS_URS_2025_01/342291111</t>
  </si>
  <si>
    <t>Kotvení příček ke stropní konstrukci</t>
  </si>
  <si>
    <t>(0,9)"š. 50 mm</t>
  </si>
  <si>
    <t>(2,63+1,75)"š. 75 mm</t>
  </si>
  <si>
    <t>5</t>
  </si>
  <si>
    <t>342291131</t>
  </si>
  <si>
    <t>Ukotvení příček plochými kotvami, do konstrukce betonové</t>
  </si>
  <si>
    <t>429080319</t>
  </si>
  <si>
    <t>https://podminky.urs.cz/item/CS_URS_2025_01/342291131</t>
  </si>
  <si>
    <t>Kotvení příček k nosným stěnám</t>
  </si>
  <si>
    <t>2,6*2</t>
  </si>
  <si>
    <t>6</t>
  </si>
  <si>
    <t>Úpravy povrchů, podlahy a osazování výplní</t>
  </si>
  <si>
    <t>611131121</t>
  </si>
  <si>
    <t>Podkladní a spojovací vrstva vnitřních omítaných ploch penetrace disperzní nanášená ručně stropů</t>
  </si>
  <si>
    <t>-1912123839</t>
  </si>
  <si>
    <t>https://podminky.urs.cz/item/CS_URS_2025_01/611131121</t>
  </si>
  <si>
    <t>Penetrace stropů po odstranění stávajících omítek</t>
  </si>
  <si>
    <t>7</t>
  </si>
  <si>
    <t>611142001</t>
  </si>
  <si>
    <t>Pletivo vnitřních ploch v ploše nebo pruzích, na plném podkladu sklovláknité vtlačené do tmelu včetně tmelu stropů</t>
  </si>
  <si>
    <t>1019144934</t>
  </si>
  <si>
    <t>https://podminky.urs.cz/item/CS_URS_2025_01/611142001</t>
  </si>
  <si>
    <t>8</t>
  </si>
  <si>
    <t>611311131</t>
  </si>
  <si>
    <t>Vápenný štuk vnitřních ploch tloušťky do 3 mm vodorovných konstrukcí stropů rovných</t>
  </si>
  <si>
    <t>-1764154714</t>
  </si>
  <si>
    <t>https://podminky.urs.cz/item/CS_URS_2025_01/611311131</t>
  </si>
  <si>
    <t>9</t>
  </si>
  <si>
    <t>612131121</t>
  </si>
  <si>
    <t>Podkladní a spojovací vrstva vnitřních omítaných ploch penetrace disperzní nanášená ručně stěn</t>
  </si>
  <si>
    <t>-1974511184</t>
  </si>
  <si>
    <t>https://podminky.urs.cz/item/CS_URS_2025_01/612131121</t>
  </si>
  <si>
    <t>Penetrace stěn po odstranění stávajících omítek</t>
  </si>
  <si>
    <t>(14,74*2,6)-(0,92*2,05+0,9*2,02*2+0,8*2,02+0,7*2,02*2)"míst.č. 3.1</t>
  </si>
  <si>
    <t>(17,94*2,6)-(0,9*2,02+2,4*1,54)"míst.č. 3.2</t>
  </si>
  <si>
    <t>(14,61*2,6)-(0,9*2,02+1,18*1,54)"míst.č. 3.3</t>
  </si>
  <si>
    <t>(12,33*2,6)-(0,8*2,02+1,18*1,54)"míst.č. 3.4</t>
  </si>
  <si>
    <t>(4*0,6)-(0,7*2,02)"míst.č. 3.5</t>
  </si>
  <si>
    <t>(6,76*0,6)-(0,7*2,02)"míst.č. 3.5</t>
  </si>
  <si>
    <t>10</t>
  </si>
  <si>
    <t>612142001</t>
  </si>
  <si>
    <t>Pletivo vnitřních ploch v ploše nebo pruzích, na plném podkladu sklovláknité vtlačené do tmelu včetně tmelu stěn</t>
  </si>
  <si>
    <t>967890973</t>
  </si>
  <si>
    <t>https://podminky.urs.cz/item/CS_URS_2025_01/612142001</t>
  </si>
  <si>
    <t>11</t>
  </si>
  <si>
    <t>612311131</t>
  </si>
  <si>
    <t>Vápenný štuk vnitřních ploch tloušťky do 3 mm svislých konstrukcí stěn</t>
  </si>
  <si>
    <t>-1654913444</t>
  </si>
  <si>
    <t>https://podminky.urs.cz/item/CS_URS_2025_01/612311131</t>
  </si>
  <si>
    <t>612311111</t>
  </si>
  <si>
    <t>Omítka vápenná vnitřních ploch nanášená ručně jednovrstvá hrubá, tloušťky do 10 mm zatřená svislých konstrukcí stěn</t>
  </si>
  <si>
    <t>-2081386355</t>
  </si>
  <si>
    <t>https://podminky.urs.cz/item/CS_URS_2025_01/612311111</t>
  </si>
  <si>
    <t>Podklad keramického obkladu</t>
  </si>
  <si>
    <t>13</t>
  </si>
  <si>
    <t>613131121</t>
  </si>
  <si>
    <t>Podkladní a spojovací vrstva vnitřních omítaných ploch penetrace disperzní nanášená ručně pilířů nebo sloupů</t>
  </si>
  <si>
    <t>1697824109</t>
  </si>
  <si>
    <t>https://podminky.urs.cz/item/CS_URS_2025_01/613131121</t>
  </si>
  <si>
    <t>Penetrace ostění a nadpraží oken a dveří po odstranění stávajících omítek</t>
  </si>
  <si>
    <t>(0,92+2,05*2)*0,12"míst.č. 3.1</t>
  </si>
  <si>
    <t>(2,4*0,26)+(1,54*0,18*2)"míst.č. 3.2</t>
  </si>
  <si>
    <t>(1,18*0,26)+(1,54*0,18*2)"míst.č. 3.3</t>
  </si>
  <si>
    <t>(1,18*0,26)+(1,54*0,18*2)"míst.č. 3.4</t>
  </si>
  <si>
    <t>14</t>
  </si>
  <si>
    <t>613142001</t>
  </si>
  <si>
    <t>Pletivo vnitřních ploch v ploše nebo pruzích, na plném podkladu sklovláknité vtlačené do tmelu včetně tmelu pilířů nebo sloupů</t>
  </si>
  <si>
    <t>280375807</t>
  </si>
  <si>
    <t>https://podminky.urs.cz/item/CS_URS_2025_01/613142001</t>
  </si>
  <si>
    <t>15</t>
  </si>
  <si>
    <t>613311131</t>
  </si>
  <si>
    <t>Vápenný štuk vnitřních ploch tloušťky do 3 mm svislých konstrukcí pilířů nebo sloupů</t>
  </si>
  <si>
    <t>-2071616375</t>
  </si>
  <si>
    <t>https://podminky.urs.cz/item/CS_URS_2025_01/613311131</t>
  </si>
  <si>
    <t>16</t>
  </si>
  <si>
    <t>642944121</t>
  </si>
  <si>
    <t>Osazení ocelových dveřních zárubní lisovaných nebo z úhelníků dodatečně s vybetonováním prahu, plochy do 2,5 m2</t>
  </si>
  <si>
    <t>-725069705</t>
  </si>
  <si>
    <t>https://podminky.urs.cz/item/CS_URS_2025_01/642944121</t>
  </si>
  <si>
    <t>17</t>
  </si>
  <si>
    <t>M</t>
  </si>
  <si>
    <t>55331430</t>
  </si>
  <si>
    <t>zárubeň jednokřídlá ocelová pro dodatečnou montáž tl stěny 75-100mm rozměru 600/1970, 2100mm</t>
  </si>
  <si>
    <t>721500309</t>
  </si>
  <si>
    <t>Ostatní konstrukce a práce, bourání</t>
  </si>
  <si>
    <t>18</t>
  </si>
  <si>
    <t>949101111</t>
  </si>
  <si>
    <t>Lešení pomocné pracovní pro objekty pozemních staveb pro zatížení do 150 kg/m2, o výšce lešeňové podlahy do 1,9 m</t>
  </si>
  <si>
    <t>1953255114</t>
  </si>
  <si>
    <t>https://podminky.urs.cz/item/CS_URS_2025_01/949101111</t>
  </si>
  <si>
    <t>19</t>
  </si>
  <si>
    <t>952901111</t>
  </si>
  <si>
    <t>Vyčištění budov nebo objektů před předáním do užívání budov bytové nebo občanské výstavby, světlé výšky podlaží do 4 m</t>
  </si>
  <si>
    <t>-49341943</t>
  </si>
  <si>
    <t>https://podminky.urs.cz/item/CS_URS_2025_01/952901111</t>
  </si>
  <si>
    <t>20</t>
  </si>
  <si>
    <t>962084130</t>
  </si>
  <si>
    <t>Bourání příček nebo přizdívek deskových, umakartových, sololitových apod., tl. do 50 mm</t>
  </si>
  <si>
    <t>697795464</t>
  </si>
  <si>
    <t>https://podminky.urs.cz/item/CS_URS_2025_01/962084130</t>
  </si>
  <si>
    <t>(1,74+0,93*2)*2,37"míst.č. 3.5</t>
  </si>
  <si>
    <t>(1,7)*2,37"míst.č. 3.6</t>
  </si>
  <si>
    <t>978011191</t>
  </si>
  <si>
    <t>Otlučení vápenných nebo vápenocementových omítek vnitřních ploch stropů, v rozsahu přes 50 do 100 %</t>
  </si>
  <si>
    <t>-1592312177</t>
  </si>
  <si>
    <t>https://podminky.urs.cz/item/CS_URS_2025_01/978011191</t>
  </si>
  <si>
    <t>22</t>
  </si>
  <si>
    <t>978013191</t>
  </si>
  <si>
    <t>Otlučení vápenných nebo vápenocementových omítek vnitřních ploch stěn s vyškrabáním spar, s očištěním zdiva, v rozsahu přes 50 do 100 %</t>
  </si>
  <si>
    <t>-2029252935</t>
  </si>
  <si>
    <t>https://podminky.urs.cz/item/CS_URS_2025_01/978013191</t>
  </si>
  <si>
    <t>(12,16*2,6)-(0,92*2,05+0,9*2,02*2+0,8*2,02)"míst.č. 3.1</t>
  </si>
  <si>
    <t>(0,92+2,05*2)*0,12"ostění</t>
  </si>
  <si>
    <t>(2,4*0,26)+(1,54*0,18*2)"ostění</t>
  </si>
  <si>
    <t>(1,18*0,26)+(1,54*0,18*2)"ostění</t>
  </si>
  <si>
    <t>997</t>
  </si>
  <si>
    <t>Přesun sutě</t>
  </si>
  <si>
    <t>23</t>
  </si>
  <si>
    <t>997013213</t>
  </si>
  <si>
    <t>Vnitrostaveništní doprava suti a vybouraných hmot vodorovně do 50 m s naložením ručně pro budovy a haly výšky přes 9 do 12 m</t>
  </si>
  <si>
    <t>t</t>
  </si>
  <si>
    <t>-1496419502</t>
  </si>
  <si>
    <t>https://podminky.urs.cz/item/CS_URS_2025_01/997013213</t>
  </si>
  <si>
    <t>24</t>
  </si>
  <si>
    <t>997013509</t>
  </si>
  <si>
    <t>Odvoz suti a vybouraných hmot na skládku nebo meziskládku se složením, na vzdálenost Příplatek k ceně za každý další započatý 1 km přes 1 km</t>
  </si>
  <si>
    <t>1721022238</t>
  </si>
  <si>
    <t>https://podminky.urs.cz/item/CS_URS_2025_01/997013509</t>
  </si>
  <si>
    <t>Průměrná vzdálenost na sklaádky je uvažována 25 km</t>
  </si>
  <si>
    <t>Objednateli fakturovat skutečné vzdálenosti podle vážních dokladů</t>
  </si>
  <si>
    <t>11,06*24</t>
  </si>
  <si>
    <t>25</t>
  </si>
  <si>
    <t>997013511</t>
  </si>
  <si>
    <t>Odvoz suti a vybouraných hmot z meziskládky na skládku s naložením a se složením, na vzdálenost do 1 km</t>
  </si>
  <si>
    <t>-1490282716</t>
  </si>
  <si>
    <t>https://podminky.urs.cz/item/CS_URS_2025_01/997013511</t>
  </si>
  <si>
    <t>26</t>
  </si>
  <si>
    <t>997013607</t>
  </si>
  <si>
    <t>Poplatek za uložení stavebního odpadu na skládce (skládkovné) z tašek a keramických výrobků zatříděného do Katalogu odpadů pod kódem 17 01 03</t>
  </si>
  <si>
    <t>160301951</t>
  </si>
  <si>
    <t>https://podminky.urs.cz/item/CS_URS_2025_01/997013607</t>
  </si>
  <si>
    <t>Zařizovací předměty</t>
  </si>
  <si>
    <t>0,153</t>
  </si>
  <si>
    <t>Obklady a dlažby</t>
  </si>
  <si>
    <t>0,28+0,035</t>
  </si>
  <si>
    <t>27</t>
  </si>
  <si>
    <t>997013631</t>
  </si>
  <si>
    <t>Poplatek za uložení stavebního odpadu na skládce (skládkovné) směsného stavebního a demoličního zatříděného do Katalogu odpadů pod kódem 17 09 04</t>
  </si>
  <si>
    <t>1244808571</t>
  </si>
  <si>
    <t>https://podminky.urs.cz/item/CS_URS_2025_01/997013631</t>
  </si>
  <si>
    <t>Ostatní směsný vybouraný materiál</t>
  </si>
  <si>
    <t>9,065+0,025+0,047</t>
  </si>
  <si>
    <t>28</t>
  </si>
  <si>
    <t>997013811</t>
  </si>
  <si>
    <t>Poplatek za uložení stavebního odpadu na skládce (skládkovné) dřevěného zatříděného do Katalogu odpadů pod kódem 17 02 01</t>
  </si>
  <si>
    <t>-1170975756</t>
  </si>
  <si>
    <t>https://podminky.urs.cz/item/CS_URS_2025_01/997013811</t>
  </si>
  <si>
    <t>Truhlářské výrobky</t>
  </si>
  <si>
    <t>0,607</t>
  </si>
  <si>
    <t>Dřevěná podlaha</t>
  </si>
  <si>
    <t>0,8</t>
  </si>
  <si>
    <t>29</t>
  </si>
  <si>
    <t>9970138R1</t>
  </si>
  <si>
    <t>Refundace za odprodej kovového šrotu</t>
  </si>
  <si>
    <t>1230489137</t>
  </si>
  <si>
    <t>Výzisk z prodeje kovového šrotu</t>
  </si>
  <si>
    <t>Potrubí</t>
  </si>
  <si>
    <t>-0,017</t>
  </si>
  <si>
    <t>Litinová tělesa</t>
  </si>
  <si>
    <t>-0,029</t>
  </si>
  <si>
    <t>Baterie</t>
  </si>
  <si>
    <t>-0,03</t>
  </si>
  <si>
    <t>Vana</t>
  </si>
  <si>
    <t>-0,033</t>
  </si>
  <si>
    <t>Sporák</t>
  </si>
  <si>
    <t>-0,067</t>
  </si>
  <si>
    <t>998</t>
  </si>
  <si>
    <t>Přesun hmot</t>
  </si>
  <si>
    <t>30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</si>
  <si>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</si>
  <si>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</si>
  <si>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-1546692931</t>
  </si>
  <si>
    <t>https://podminky.urs.cz/item/CS_URS_2025_01/998018002</t>
  </si>
  <si>
    <t>PSV</t>
  </si>
  <si>
    <t>Práce a dodávky PSV</t>
  </si>
  <si>
    <t>725</t>
  </si>
  <si>
    <t>Zdravotechnika - zařizovací předměty</t>
  </si>
  <si>
    <t>31</t>
  </si>
  <si>
    <t>725110811</t>
  </si>
  <si>
    <t>Demontáž klozetů splachovacíchch s nádrží nebo tlakovým splachovačem</t>
  </si>
  <si>
    <t>soubor</t>
  </si>
  <si>
    <t>734360990</t>
  </si>
  <si>
    <t>https://podminky.urs.cz/item/CS_URS_2025_01/725110811</t>
  </si>
  <si>
    <t>32</t>
  </si>
  <si>
    <t>725210821</t>
  </si>
  <si>
    <t>Demontáž umyvadel bez výtokových armatur umyvadel</t>
  </si>
  <si>
    <t>784257179</t>
  </si>
  <si>
    <t>https://podminky.urs.cz/item/CS_URS_2025_01/725210821</t>
  </si>
  <si>
    <t>33</t>
  </si>
  <si>
    <t>725220841</t>
  </si>
  <si>
    <t>Demontáž van ocelových rohových</t>
  </si>
  <si>
    <t>-1497367016</t>
  </si>
  <si>
    <t>https://podminky.urs.cz/item/CS_URS_2025_01/725220841</t>
  </si>
  <si>
    <t>34</t>
  </si>
  <si>
    <t>725610810</t>
  </si>
  <si>
    <t>Demontáž plynových sporáků normálních nebo kombinovaných</t>
  </si>
  <si>
    <t>1331730183</t>
  </si>
  <si>
    <t>https://podminky.urs.cz/item/CS_URS_2025_01/725610810</t>
  </si>
  <si>
    <t>35</t>
  </si>
  <si>
    <t>725820801</t>
  </si>
  <si>
    <t>Demontáž baterií nástěnných do G 3/4</t>
  </si>
  <si>
    <t>-1485148880</t>
  </si>
  <si>
    <t>https://podminky.urs.cz/item/CS_URS_2025_01/725820801</t>
  </si>
  <si>
    <t>36</t>
  </si>
  <si>
    <t>725820802</t>
  </si>
  <si>
    <t>Demontáž baterií stojánkových do 1 otvoru</t>
  </si>
  <si>
    <t>1649082554</t>
  </si>
  <si>
    <t>https://podminky.urs.cz/item/CS_URS_2025_01/725820802</t>
  </si>
  <si>
    <t>37</t>
  </si>
  <si>
    <t>725310823</t>
  </si>
  <si>
    <t>Demontáž dřezů jednodílných bez výtokových armatur vestavěných v kuchyňských sestavách</t>
  </si>
  <si>
    <t>-1954598173</t>
  </si>
  <si>
    <t>https://podminky.urs.cz/item/CS_URS_2025_01/725310823</t>
  </si>
  <si>
    <t>38</t>
  </si>
  <si>
    <t>725860811</t>
  </si>
  <si>
    <t>Demontáž zápachových uzávěrek pro zařizovací předměty jednoduchých</t>
  </si>
  <si>
    <t>-1700162845</t>
  </si>
  <si>
    <t>https://podminky.urs.cz/item/CS_URS_2025_01/725860811</t>
  </si>
  <si>
    <t>39</t>
  </si>
  <si>
    <t>725112183</t>
  </si>
  <si>
    <t>Zařízení záchodů kombi klozety s úspornou armaturou odpad šikmý 76°</t>
  </si>
  <si>
    <t>-959866972</t>
  </si>
  <si>
    <t>https://podminky.urs.cz/item/CS_URS_2025_01/725112183</t>
  </si>
  <si>
    <t>40</t>
  </si>
  <si>
    <t>725211615</t>
  </si>
  <si>
    <t>Umyvadla keramická bílá bez výtokových armatur připevněná na stěnu šrouby s krytem na sifon (polosloupem), šířka umyvadla 500 mm</t>
  </si>
  <si>
    <t>-1317427863</t>
  </si>
  <si>
    <t>https://podminky.urs.cz/item/CS_URS_2025_01/725211615</t>
  </si>
  <si>
    <t>41</t>
  </si>
  <si>
    <t>725241142</t>
  </si>
  <si>
    <t>Sprchové vaničky akrylátové čtvrtkruhové 900x900 mm</t>
  </si>
  <si>
    <t>-799129101</t>
  </si>
  <si>
    <t>https://podminky.urs.cz/item/CS_URS_2025_01/725241142</t>
  </si>
  <si>
    <t>42</t>
  </si>
  <si>
    <t>725244813</t>
  </si>
  <si>
    <t>Sprchové dveře a zástěny zástěny sprchové rohové čtvrtkruhové rámové se skleněnou výplní tl. 4 a 5 mm dveře posuvné dvoudílné, vstup z oblouku, na vaničku 900x900 mm</t>
  </si>
  <si>
    <t>-1940875067</t>
  </si>
  <si>
    <t>https://podminky.urs.cz/item/CS_URS_2025_01/725244813</t>
  </si>
  <si>
    <t>43</t>
  </si>
  <si>
    <t>725311121R</t>
  </si>
  <si>
    <t>Dřez jednoduchý granitový se zápachovou uzávěrkou a odkapávací plochou</t>
  </si>
  <si>
    <t>-863915690</t>
  </si>
  <si>
    <t>44</t>
  </si>
  <si>
    <t>725811115</t>
  </si>
  <si>
    <t>Ventily nástěnné s pevným výtokem G 1/2"x 80 mm</t>
  </si>
  <si>
    <t>480867544</t>
  </si>
  <si>
    <t>https://podminky.urs.cz/item/CS_URS_2025_01/725811115</t>
  </si>
  <si>
    <t>45</t>
  </si>
  <si>
    <t>725821312</t>
  </si>
  <si>
    <t>Baterie dřezové nástěnné pákové s otáčivým kulatým ústím a délkou ramínka 300 mm</t>
  </si>
  <si>
    <t>-1942632080</t>
  </si>
  <si>
    <t>https://podminky.urs.cz/item/CS_URS_2025_01/725821312</t>
  </si>
  <si>
    <t>46</t>
  </si>
  <si>
    <t>725822611</t>
  </si>
  <si>
    <t>Baterie umyvadlové stojánkové pákové bez výpusti</t>
  </si>
  <si>
    <t>-1665795787</t>
  </si>
  <si>
    <t>https://podminky.urs.cz/item/CS_URS_2025_01/725822611</t>
  </si>
  <si>
    <t>47</t>
  </si>
  <si>
    <t>725841333</t>
  </si>
  <si>
    <t>Baterie sprchové podomítkové (zápustné) s přepínačem a pevnou sprchou</t>
  </si>
  <si>
    <t>1784477306</t>
  </si>
  <si>
    <t>https://podminky.urs.cz/item/CS_URS_2025_01/725841333</t>
  </si>
  <si>
    <t>48</t>
  </si>
  <si>
    <t>725R1</t>
  </si>
  <si>
    <t>Nové rozvody splaškové kanalizace a vodovodu</t>
  </si>
  <si>
    <t>141171162</t>
  </si>
  <si>
    <t>49</t>
  </si>
  <si>
    <t>998725202</t>
  </si>
  <si>
    <t>Přesun hmot pro zařizovací předměty stanovený procentní sazbou (%) z ceny vodorovná dopravní vzdálenost do 50 m základní v objektech výšky přes 6 do 12 m</t>
  </si>
  <si>
    <t>%</t>
  </si>
  <si>
    <t>-1339120363</t>
  </si>
  <si>
    <t>https://podminky.urs.cz/item/CS_URS_2025_01/998725202</t>
  </si>
  <si>
    <t>50</t>
  </si>
  <si>
    <t>998725312</t>
  </si>
  <si>
    <t>Přesun hmot pro zařizovací předměty stanovený procentní sazbou (%) z ceny vodorovná dopravní vzdálenost do 50 m ruční (bez užití mechanizace) v objektech výšky přes 6 do 12 m</t>
  </si>
  <si>
    <t>1526574286</t>
  </si>
  <si>
    <t>https://podminky.urs.cz/item/CS_URS_2025_01/998725312</t>
  </si>
  <si>
    <t>733</t>
  </si>
  <si>
    <t>Ústřední vytápění - rozvodné potrubí</t>
  </si>
  <si>
    <t>51</t>
  </si>
  <si>
    <t>733120815</t>
  </si>
  <si>
    <t>Demontáž potrubí z trubek ocelových hladkých Ø do 38</t>
  </si>
  <si>
    <t>-73497053</t>
  </si>
  <si>
    <t>https://podminky.urs.cz/item/CS_URS_2025_01/733120815</t>
  </si>
  <si>
    <t>1,5*2"míst.č. 3.2</t>
  </si>
  <si>
    <t>0,75*2"míst.č. 3.3</t>
  </si>
  <si>
    <t>1*2"míst.č. 3.4</t>
  </si>
  <si>
    <t>52</t>
  </si>
  <si>
    <t>733221102</t>
  </si>
  <si>
    <t>Potrubí z trubek měděných měkkých spojovaných měkkým pájením Ø 15/1</t>
  </si>
  <si>
    <t>889173768</t>
  </si>
  <si>
    <t>https://podminky.urs.cz/item/CS_URS_2025_01/733221102</t>
  </si>
  <si>
    <t>53</t>
  </si>
  <si>
    <t>998733202</t>
  </si>
  <si>
    <t>Přesun hmot pro rozvody potrubí stanovený procentní sazbou z ceny vodorovná dopravní vzdálenost do 50 m základní v objektech výšky přes 6 do 12 m</t>
  </si>
  <si>
    <t>359368110</t>
  </si>
  <si>
    <t>https://podminky.urs.cz/item/CS_URS_2025_01/998733202</t>
  </si>
  <si>
    <t>54</t>
  </si>
  <si>
    <t>998733312</t>
  </si>
  <si>
    <t>Přesun hmot pro rozvody potrubí stanovený procentní sazbou z ceny vodorovná dopravní vzdálenost do 50 m ruční (bez užití mechanizace) v objektech výšky přes 6 do 12 m</t>
  </si>
  <si>
    <t>-2097471522</t>
  </si>
  <si>
    <t>https://podminky.urs.cz/item/CS_URS_2025_01/998733312</t>
  </si>
  <si>
    <t>734</t>
  </si>
  <si>
    <t>Ústřední vytápění - armatury</t>
  </si>
  <si>
    <t>55</t>
  </si>
  <si>
    <t>734221412</t>
  </si>
  <si>
    <t>Ventily regulační závitové s nastavitelnou regulací PN 10 do 120°C přímé G 3/8</t>
  </si>
  <si>
    <t>1902068891</t>
  </si>
  <si>
    <t>https://podminky.urs.cz/item/CS_URS_2025_01/734221412</t>
  </si>
  <si>
    <t>56</t>
  </si>
  <si>
    <t>734R1</t>
  </si>
  <si>
    <t>WIFI sada Honeywell pro regulaci topení</t>
  </si>
  <si>
    <t>1948998363</t>
  </si>
  <si>
    <t>57</t>
  </si>
  <si>
    <t>998734202</t>
  </si>
  <si>
    <t>Přesun hmot pro armatury stanovený procentní sazbou (%) z ceny vodorovná dopravní vzdálenost do 50 m základní v objektech výšky přes 6 do 12 m</t>
  </si>
  <si>
    <t>897749824</t>
  </si>
  <si>
    <t>https://podminky.urs.cz/item/CS_URS_2025_01/998734202</t>
  </si>
  <si>
    <t>58</t>
  </si>
  <si>
    <t>998734312</t>
  </si>
  <si>
    <t>Přesun hmot pro armatury stanovený procentní sazbou (%) z ceny vodorovná dopravní vzdálenost do 50 m ruční (bez užití mechanizace) v objektech výšky přes 6 do 12 m</t>
  </si>
  <si>
    <t>15865229</t>
  </si>
  <si>
    <t>https://podminky.urs.cz/item/CS_URS_2025_01/998734312</t>
  </si>
  <si>
    <t>735</t>
  </si>
  <si>
    <t>Ústřední vytápění - otopná tělesa</t>
  </si>
  <si>
    <t>59</t>
  </si>
  <si>
    <t>735111810</t>
  </si>
  <si>
    <t>Demontáž otopných těles litinových článkových</t>
  </si>
  <si>
    <t>1452806586</t>
  </si>
  <si>
    <t>https://podminky.urs.cz/item/CS_URS_2025_01/735111810</t>
  </si>
  <si>
    <t>0,6*1"míst.č. 3.2</t>
  </si>
  <si>
    <t>0,6*0,5"míst.č. 3.3</t>
  </si>
  <si>
    <t>0,6*0,5"míst.č. 3.4</t>
  </si>
  <si>
    <t>60</t>
  </si>
  <si>
    <t>735151355</t>
  </si>
  <si>
    <t>Otopná tělesa panelová dvoudesková PN 1,0 MPa, T do 110°C bez přídavné přestupní plochy výšky tělesa 500 mm stavební délky / výkonu 800 mm / 670 W</t>
  </si>
  <si>
    <t>1016717888</t>
  </si>
  <si>
    <t>https://podminky.urs.cz/item/CS_URS_2025_01/735151355</t>
  </si>
  <si>
    <t>61</t>
  </si>
  <si>
    <t>735151359</t>
  </si>
  <si>
    <t>Otopná tělesa panelová dvoudesková PN 1,0 MPa, T do 110°C bez přídavné přestupní plochy výšky tělesa 500 mm stavební délky / výkonu 1200 mm / 1006 W</t>
  </si>
  <si>
    <t>1647592387</t>
  </si>
  <si>
    <t>https://podminky.urs.cz/item/CS_URS_2025_01/735151359</t>
  </si>
  <si>
    <t>62</t>
  </si>
  <si>
    <t>735151360</t>
  </si>
  <si>
    <t>Otopná tělesa panelová dvoudesková PN 1,0 MPa, T do 110°C bez přídavné přestupní plochy výšky tělesa 500 mm stavební délky / výkonu 1400 mm / 1173 W</t>
  </si>
  <si>
    <t>1565814734</t>
  </si>
  <si>
    <t>https://podminky.urs.cz/item/CS_URS_2025_01/735151360</t>
  </si>
  <si>
    <t>63</t>
  </si>
  <si>
    <t>735164251</t>
  </si>
  <si>
    <t>Otopná tělesa trubková přímotopná elektrická na stěnu výšky tělesa 1215 mm, délky 450 mm</t>
  </si>
  <si>
    <t>-1821286615</t>
  </si>
  <si>
    <t>https://podminky.urs.cz/item/CS_URS_2025_01/735164251</t>
  </si>
  <si>
    <t>64</t>
  </si>
  <si>
    <t>735R1</t>
  </si>
  <si>
    <t>Příplatek za napojení trubkového tělesa na ÚT</t>
  </si>
  <si>
    <t>-1443852248</t>
  </si>
  <si>
    <t>65</t>
  </si>
  <si>
    <t>998735202</t>
  </si>
  <si>
    <t>Přesun hmot pro otopná tělesa stanovený procentní sazbou (%) z ceny vodorovná dopravní vzdálenost do 50 m základní v objektech výšky přes 6 do 12 m</t>
  </si>
  <si>
    <t>-2101889246</t>
  </si>
  <si>
    <t>https://podminky.urs.cz/item/CS_URS_2025_01/998735202</t>
  </si>
  <si>
    <t>66</t>
  </si>
  <si>
    <t>998735312</t>
  </si>
  <si>
    <t>Přesun hmot pro otopná tělesa stanovený procentní sazbou (%) z ceny vodorovná dopravní vzdálenost do 50 m ruční (bez užití mechanizace) v objektech výšky přes 6 do 12 m</t>
  </si>
  <si>
    <t>982978933</t>
  </si>
  <si>
    <t>https://podminky.urs.cz/item/CS_URS_2025_01/998735312</t>
  </si>
  <si>
    <t>741</t>
  </si>
  <si>
    <t>Elektroinstalace - silnoproud</t>
  </si>
  <si>
    <t>67</t>
  </si>
  <si>
    <t>741371871</t>
  </si>
  <si>
    <t>Demontáž svítidel bez zachování funkčnosti (do suti) interiérových se standardní paticí (E27, T5, GU10) nebo integrovaným zdrojem LED skleněných lustrového typu do 2 zdrojů</t>
  </si>
  <si>
    <t>1125729007</t>
  </si>
  <si>
    <t>https://podminky.urs.cz/item/CS_URS_2025_01/741371871</t>
  </si>
  <si>
    <t>68</t>
  </si>
  <si>
    <t>741372022</t>
  </si>
  <si>
    <t>Montáž svítidel s integrovaným zdrojem LED se zapojením vodičů interiérových přisazených nástěnných hranatých nebo kruhových, plochy přes 0,09 do 0,36 m2</t>
  </si>
  <si>
    <t>170843648</t>
  </si>
  <si>
    <t>https://podminky.urs.cz/item/CS_URS_2025_01/741372022</t>
  </si>
  <si>
    <t>69</t>
  </si>
  <si>
    <t>34825003</t>
  </si>
  <si>
    <t>svítidlo interiérové stropní přisazené kruhové D 300-450mm 1900-2500lm</t>
  </si>
  <si>
    <t>-625607516</t>
  </si>
  <si>
    <t>70</t>
  </si>
  <si>
    <t>741372062</t>
  </si>
  <si>
    <t>Montáž svítidel s integrovaným zdrojem LED se zapojením vodičů interiérových přisazených stropních hranatých nebo kruhových plochy přes 0,09 do 0,36 m2</t>
  </si>
  <si>
    <t>-456728137</t>
  </si>
  <si>
    <t>https://podminky.urs.cz/item/CS_URS_2025_01/741372062</t>
  </si>
  <si>
    <t>71</t>
  </si>
  <si>
    <t>1316319575</t>
  </si>
  <si>
    <t>72</t>
  </si>
  <si>
    <t>741372102</t>
  </si>
  <si>
    <t>Montáž svítidel s integrovaným zdrojem LED se zapojením vodičů interiérových vestavných stropních páskových</t>
  </si>
  <si>
    <t>-698948184</t>
  </si>
  <si>
    <t>https://podminky.urs.cz/item/CS_URS_2025_01/741372102</t>
  </si>
  <si>
    <t>Kuchyňská linka</t>
  </si>
  <si>
    <t>2,08</t>
  </si>
  <si>
    <t>73</t>
  </si>
  <si>
    <t>34774013</t>
  </si>
  <si>
    <t>LED pásek 12V 10-20W/m</t>
  </si>
  <si>
    <t>1183202112</t>
  </si>
  <si>
    <t>2,08*1,08 'Přepočtené koeficientem množství</t>
  </si>
  <si>
    <t>74</t>
  </si>
  <si>
    <t>741R1</t>
  </si>
  <si>
    <t>Úprava elektroinstalace navázána na úpravu vnitřní dispozice bytu</t>
  </si>
  <si>
    <t>-1864344703</t>
  </si>
  <si>
    <t>Úprava umístění svítidel, zásuvek a vypínačů</t>
  </si>
  <si>
    <t>LED svítídlo stropní - 3ks</t>
  </si>
  <si>
    <t>LED svítidlo nástěnné - 3ks</t>
  </si>
  <si>
    <t>LED svítidlo liniové do kuchyňské linky - 1ks</t>
  </si>
  <si>
    <t>751</t>
  </si>
  <si>
    <t>Vzduchotechnika</t>
  </si>
  <si>
    <t>75</t>
  </si>
  <si>
    <t>751111012R</t>
  </si>
  <si>
    <t>Montáž ventilátoru axiálního nízkotlakého nástěnného základního, průměru přes 100 do 200 mm vč. napojení na VZT potrubí</t>
  </si>
  <si>
    <t>-815354104</t>
  </si>
  <si>
    <t>76</t>
  </si>
  <si>
    <t>42914501</t>
  </si>
  <si>
    <t>ventilátor axiální tichý malý plastový IP45 výkon 8-13W D 100mm</t>
  </si>
  <si>
    <t>301959491</t>
  </si>
  <si>
    <t>77</t>
  </si>
  <si>
    <t>998751202</t>
  </si>
  <si>
    <t>Přesun hmot pro vzduchotechniku stanovený procentní sazbou (%) z ceny vodorovná dopravní vzdálenost do 50 m základní v objektech výšky přes 12 do 24 m</t>
  </si>
  <si>
    <t>-1720814634</t>
  </si>
  <si>
    <t>https://podminky.urs.cz/item/CS_URS_2025_01/998751202</t>
  </si>
  <si>
    <t>78</t>
  </si>
  <si>
    <t>998751311</t>
  </si>
  <si>
    <t>Přesun hmot pro vzduchotechniku stanovený procentní sazbou (%) z ceny vodorovná dopravní vzdálenost do 50 m ruční (bez užití mechanizace) v objektech výšky do 12 m</t>
  </si>
  <si>
    <t>-376658316</t>
  </si>
  <si>
    <t>https://podminky.urs.cz/item/CS_URS_2025_01/998751311</t>
  </si>
  <si>
    <t>766</t>
  </si>
  <si>
    <t>Konstrukce truhlářské</t>
  </si>
  <si>
    <t>79</t>
  </si>
  <si>
    <t>766411821</t>
  </si>
  <si>
    <t>Demontáž obložení stěn z umakartových desek</t>
  </si>
  <si>
    <t>394370640</t>
  </si>
  <si>
    <t>https://podminky.urs.cz/item/CS_URS_2025_01/766411821</t>
  </si>
  <si>
    <t>(1,74+1,61)*2,37"míst.č. 3.6</t>
  </si>
  <si>
    <t>80</t>
  </si>
  <si>
    <t>766621820</t>
  </si>
  <si>
    <t>Demontáž okenních konstrukcí k opětovnému použití kování závěsu</t>
  </si>
  <si>
    <t>292276410</t>
  </si>
  <si>
    <t>https://podminky.urs.cz/item/CS_URS_2025_01/766621820</t>
  </si>
  <si>
    <t>81</t>
  </si>
  <si>
    <t>766660001</t>
  </si>
  <si>
    <t>Montáž dveřních křídel dřevěných nebo plastových otevíravých do ocelové zárubně povrchově upravených jednokřídlových, šířky do 800 mm</t>
  </si>
  <si>
    <t>237021972</t>
  </si>
  <si>
    <t>https://podminky.urs.cz/item/CS_URS_2025_01/766660001</t>
  </si>
  <si>
    <t>82</t>
  </si>
  <si>
    <t>61162080</t>
  </si>
  <si>
    <t>dveře jednokřídlé voštinové povrch laminátový částečně prosklené 800x1970-2100mm</t>
  </si>
  <si>
    <t>-652659548</t>
  </si>
  <si>
    <t>83</t>
  </si>
  <si>
    <t>61162079</t>
  </si>
  <si>
    <t>dveře jednokřídlé voštinové povrch laminátový částečně prosklené 700x1970-2100mm</t>
  </si>
  <si>
    <t>-746855926</t>
  </si>
  <si>
    <t>84</t>
  </si>
  <si>
    <t>61162072</t>
  </si>
  <si>
    <t>dveře jednokřídlé voštinové povrch laminátový plné 600x1970-2100mm</t>
  </si>
  <si>
    <t>1173435412</t>
  </si>
  <si>
    <t>85</t>
  </si>
  <si>
    <t>766660021</t>
  </si>
  <si>
    <t>Montáž dveřních křídel dřevěných nebo plastových otevíravých do ocelové zárubně protipožárních jednokřídlových, šířky do 800 mm</t>
  </si>
  <si>
    <t>-912495729</t>
  </si>
  <si>
    <t>https://podminky.urs.cz/item/CS_URS_2025_01/766660021</t>
  </si>
  <si>
    <t>Vchodové dveře</t>
  </si>
  <si>
    <t>86</t>
  </si>
  <si>
    <t>61162098</t>
  </si>
  <si>
    <t>dveře jednokřídlé dřevotřískové protipožární EI (EW) 30 D3 povrch laminátový plné 800x1970-2100mm</t>
  </si>
  <si>
    <t>1764854784</t>
  </si>
  <si>
    <t>87</t>
  </si>
  <si>
    <t>766691914</t>
  </si>
  <si>
    <t>Ostatní práce vyvěšení nebo zavěšení křídel dřevěných dveřních, plochy do 2 m2</t>
  </si>
  <si>
    <t>-1778863027</t>
  </si>
  <si>
    <t>https://podminky.urs.cz/item/CS_URS_2025_01/766691914</t>
  </si>
  <si>
    <t>88</t>
  </si>
  <si>
    <t>766695213</t>
  </si>
  <si>
    <t>Montáž ostatních truhlářských konstrukcí prahů dveří jednokřídlových, šířky přes 100 mm</t>
  </si>
  <si>
    <t>-2033403088</t>
  </si>
  <si>
    <t>https://podminky.urs.cz/item/CS_URS_2025_01/766695213</t>
  </si>
  <si>
    <t>Práh vstupních dveří</t>
  </si>
  <si>
    <t>89</t>
  </si>
  <si>
    <t>61187161</t>
  </si>
  <si>
    <t>práh dveřní dřevěný dubový tl 20mm dl 820mm š 150mm</t>
  </si>
  <si>
    <t>702028731</t>
  </si>
  <si>
    <t>90</t>
  </si>
  <si>
    <t>766812840</t>
  </si>
  <si>
    <t>Demontáž kuchyňských linek dřevěných nebo kovových včetně skříněk uchycených na stěně, délky přes 1800 do 2100 mm</t>
  </si>
  <si>
    <t>-326077651</t>
  </si>
  <si>
    <t>https://podminky.urs.cz/item/CS_URS_2025_01/766812840</t>
  </si>
  <si>
    <t>91</t>
  </si>
  <si>
    <t>766825811</t>
  </si>
  <si>
    <t>Demontáž nábytku vestavěného skříní jednokřídlových</t>
  </si>
  <si>
    <t>211753531</t>
  </si>
  <si>
    <t>https://podminky.urs.cz/item/CS_URS_2025_01/766825811</t>
  </si>
  <si>
    <t>1"míst.č. 3.4</t>
  </si>
  <si>
    <t>92</t>
  </si>
  <si>
    <t>766825821</t>
  </si>
  <si>
    <t>Demontáž nábytku vestavěného skříní dvoukřídlových</t>
  </si>
  <si>
    <t>-635060203</t>
  </si>
  <si>
    <t>https://podminky.urs.cz/item/CS_URS_2025_01/766825821</t>
  </si>
  <si>
    <t>1"míst.č. 3.1</t>
  </si>
  <si>
    <t>93</t>
  </si>
  <si>
    <t>998766202</t>
  </si>
  <si>
    <t>Přesun hmot pro konstrukce truhlářské stanovený procentní sazbou (%) z ceny vodorovná dopravní vzdálenost do 50 m základní v objektech výšky přes 6 do 12 m</t>
  </si>
  <si>
    <t>-2081680353</t>
  </si>
  <si>
    <t>https://podminky.urs.cz/item/CS_URS_2025_01/998766202</t>
  </si>
  <si>
    <t>94</t>
  </si>
  <si>
    <t>998766312</t>
  </si>
  <si>
    <t>Přesun hmot pro konstrukce truhlářské stanovený procentní sazbou (%) z ceny vodorovná dopravní vzdálenost do 50 m ruční (bez užití mechanizace) v objektech výšky přes 6 do 12 m</t>
  </si>
  <si>
    <t>-686217586</t>
  </si>
  <si>
    <t>https://podminky.urs.cz/item/CS_URS_2025_01/998766312</t>
  </si>
  <si>
    <t>766-1</t>
  </si>
  <si>
    <t>Sestava kuchyňské linky</t>
  </si>
  <si>
    <t>95</t>
  </si>
  <si>
    <t>766811115</t>
  </si>
  <si>
    <t>Montáž kuchyňských linek korpusu spodních skříněk na nožičky (včetně vyrovnání), šířky jednoho dílu do 600 mm</t>
  </si>
  <si>
    <t>2065803842</t>
  </si>
  <si>
    <t>https://podminky.urs.cz/item/CS_URS_2025_01/766811115</t>
  </si>
  <si>
    <t>96</t>
  </si>
  <si>
    <t>766811141</t>
  </si>
  <si>
    <t>Montáž kuchyňských linek korpusu Příplatek k ceně za usazení vestavěných spotřebičů trouby</t>
  </si>
  <si>
    <t>471217223</t>
  </si>
  <si>
    <t>https://podminky.urs.cz/item/CS_URS_2025_01/766811141</t>
  </si>
  <si>
    <t>97</t>
  </si>
  <si>
    <t>766811144</t>
  </si>
  <si>
    <t>Montáž kuchyňských linek korpusu Příplatek k ceně za usazení vestavěných spotřebičů digestoře</t>
  </si>
  <si>
    <t>1219529254</t>
  </si>
  <si>
    <t>https://podminky.urs.cz/item/CS_URS_2025_01/766811144</t>
  </si>
  <si>
    <t>98</t>
  </si>
  <si>
    <t>766811151</t>
  </si>
  <si>
    <t>Montáž kuchyňských linek korpusu horních skříněk šroubovaných na stěnu, šířky jednoho dílu do 600 mm</t>
  </si>
  <si>
    <t>1093487947</t>
  </si>
  <si>
    <t>https://podminky.urs.cz/item/CS_URS_2025_01/766811151</t>
  </si>
  <si>
    <t>99</t>
  </si>
  <si>
    <t>766811213</t>
  </si>
  <si>
    <t>Montáž kuchyňských linek pracovní desky bez výřezu, délky jednoho dílu přes 2000 do 4000 mm</t>
  </si>
  <si>
    <t>-177619570</t>
  </si>
  <si>
    <t>https://podminky.urs.cz/item/CS_URS_2025_01/766811213</t>
  </si>
  <si>
    <t>100</t>
  </si>
  <si>
    <t>766811221</t>
  </si>
  <si>
    <t>Montáž kuchyňských linek pracovní desky Příplatek k ceně za vyřezání otvoru (včetně zaměření)</t>
  </si>
  <si>
    <t>-1557182207</t>
  </si>
  <si>
    <t>https://podminky.urs.cz/item/CS_URS_2025_01/766811221</t>
  </si>
  <si>
    <t>101</t>
  </si>
  <si>
    <t>766811222</t>
  </si>
  <si>
    <t>Montáž kuchyňských linek pracovní desky Příplatek k ceně za usazení varné desky (včetně silikonu)</t>
  </si>
  <si>
    <t>76832222</t>
  </si>
  <si>
    <t>https://podminky.urs.cz/item/CS_URS_2025_01/766811222</t>
  </si>
  <si>
    <t>102</t>
  </si>
  <si>
    <t>766811223</t>
  </si>
  <si>
    <t>Montáž kuchyňských linek pracovní desky Příplatek k ceně za usazení dřezu (včetně silikonu)</t>
  </si>
  <si>
    <t>-48853998</t>
  </si>
  <si>
    <t>https://podminky.urs.cz/item/CS_URS_2025_01/766811223</t>
  </si>
  <si>
    <t>103</t>
  </si>
  <si>
    <t>766811233</t>
  </si>
  <si>
    <t>Montáž kuchyňských linek zádové desky bez výřezu, délky jednoho dílu přes 2000 do 4000 mm</t>
  </si>
  <si>
    <t>-210903179</t>
  </si>
  <si>
    <t>https://podminky.urs.cz/item/CS_URS_2025_01/766811233</t>
  </si>
  <si>
    <t>104</t>
  </si>
  <si>
    <t>766811239</t>
  </si>
  <si>
    <t>Montáž kuchyňských linek zádové desky Příplatek k ceně za vyřezání otvoru (včetně zaměření) např. na zásuvku</t>
  </si>
  <si>
    <t>-1563841595</t>
  </si>
  <si>
    <t>https://podminky.urs.cz/item/CS_URS_2025_01/766811239</t>
  </si>
  <si>
    <t>105</t>
  </si>
  <si>
    <t>766811311</t>
  </si>
  <si>
    <t>Montáž kuchyňských linek dvířek spodních skříněk plných</t>
  </si>
  <si>
    <t>814540049</t>
  </si>
  <si>
    <t>https://podminky.urs.cz/item/CS_URS_2025_01/766811311</t>
  </si>
  <si>
    <t>106</t>
  </si>
  <si>
    <t>766811352</t>
  </si>
  <si>
    <t>Montáž kuchyňských linek dvířek horních skříněk částečně prosklených</t>
  </si>
  <si>
    <t>-350734417</t>
  </si>
  <si>
    <t>https://podminky.urs.cz/item/CS_URS_2025_01/766811352</t>
  </si>
  <si>
    <t>107</t>
  </si>
  <si>
    <t>766811421</t>
  </si>
  <si>
    <t>Montáž kuchyňských linek lišty plastové zaklapávací</t>
  </si>
  <si>
    <t>1745279135</t>
  </si>
  <si>
    <t>https://podminky.urs.cz/item/CS_URS_2025_01/766811421</t>
  </si>
  <si>
    <t>108</t>
  </si>
  <si>
    <t>766-01</t>
  </si>
  <si>
    <t>Sestava kuchyňské linky délky 2,08 m</t>
  </si>
  <si>
    <t>1301625539</t>
  </si>
  <si>
    <t>Obsah dodávky:</t>
  </si>
  <si>
    <t>Spodní skříňky o celkové délce 2 080mm</t>
  </si>
  <si>
    <t>Horné skříňky zavěšené o celkové delce 2 080mm</t>
  </si>
  <si>
    <t>Zádová krycí deska</t>
  </si>
  <si>
    <t>Pracovní deska o celkové délce 2 080mm</t>
  </si>
  <si>
    <t>Kuchyňská digestoř s odtahem do VZT potrubí</t>
  </si>
  <si>
    <t>Sklokeramická varná deska</t>
  </si>
  <si>
    <t>Vestavná elektrická trouba</t>
  </si>
  <si>
    <t>Kuchyňský dřez ganitový</t>
  </si>
  <si>
    <t>výtoková baterie</t>
  </si>
  <si>
    <t>Koutová zaklapávací lišta délky 2 080mm</t>
  </si>
  <si>
    <t>109</t>
  </si>
  <si>
    <t>-343134593</t>
  </si>
  <si>
    <t>110</t>
  </si>
  <si>
    <t>1413757382</t>
  </si>
  <si>
    <t>766-2</t>
  </si>
  <si>
    <t>Sestava kuchyňské spíže</t>
  </si>
  <si>
    <t>111</t>
  </si>
  <si>
    <t>766821111</t>
  </si>
  <si>
    <t>Montáž nábytku vestavěného korpusu skříně policové jednokřídlové</t>
  </si>
  <si>
    <t>1485327379</t>
  </si>
  <si>
    <t>https://podminky.urs.cz/item/CS_URS_2025_01/766821111</t>
  </si>
  <si>
    <t>112</t>
  </si>
  <si>
    <t>766821142</t>
  </si>
  <si>
    <t>Montáž nábytku vestavěného dveří otvíravých</t>
  </si>
  <si>
    <t>1067470164</t>
  </si>
  <si>
    <t>https://podminky.urs.cz/item/CS_URS_2025_01/766821142</t>
  </si>
  <si>
    <t>113</t>
  </si>
  <si>
    <t>766-02</t>
  </si>
  <si>
    <t>Sestava vestavěné spižní skříně</t>
  </si>
  <si>
    <t>1615757335</t>
  </si>
  <si>
    <t>Vestavěná kuchyňská spíž o rozměrech 600x600x2600 mm</t>
  </si>
  <si>
    <t>114</t>
  </si>
  <si>
    <t>-1732778782</t>
  </si>
  <si>
    <t>115</t>
  </si>
  <si>
    <t>323421477</t>
  </si>
  <si>
    <t>766-3</t>
  </si>
  <si>
    <t>Sestava vestavěné dvoukřídlé skříně</t>
  </si>
  <si>
    <t>116</t>
  </si>
  <si>
    <t>766821112</t>
  </si>
  <si>
    <t>Montáž nábytku vestavěného korpusu skříně policové dvoukřídlové</t>
  </si>
  <si>
    <t>-991069768</t>
  </si>
  <si>
    <t>https://podminky.urs.cz/item/CS_URS_2025_01/766821112</t>
  </si>
  <si>
    <t>117</t>
  </si>
  <si>
    <t>766821141</t>
  </si>
  <si>
    <t>Montáž nábytku vestavěného dveří posuvných</t>
  </si>
  <si>
    <t>1768821778</t>
  </si>
  <si>
    <t>https://podminky.urs.cz/item/CS_URS_2025_01/766821141</t>
  </si>
  <si>
    <t>118</t>
  </si>
  <si>
    <t>766-03</t>
  </si>
  <si>
    <t>Sestava vestavěné dvoukřídlové skříně</t>
  </si>
  <si>
    <t>-2040155345</t>
  </si>
  <si>
    <t>vestavěná skříň na chodbu o rozměru 800x600x2600mm</t>
  </si>
  <si>
    <t>119</t>
  </si>
  <si>
    <t>-1254442485</t>
  </si>
  <si>
    <t>120</t>
  </si>
  <si>
    <t>-142424787</t>
  </si>
  <si>
    <t>767</t>
  </si>
  <si>
    <t>Konstrukce zámečnické</t>
  </si>
  <si>
    <t>121</t>
  </si>
  <si>
    <t>767646412</t>
  </si>
  <si>
    <t>Montáž revizních dveří a dvířek hliníkových, ocelových nebo plastových s rámem jednokřídlových, plochy přes 0,5 do 1 m2</t>
  </si>
  <si>
    <t>-1705999509</t>
  </si>
  <si>
    <t>https://podminky.urs.cz/item/CS_URS_2025_01/767646412</t>
  </si>
  <si>
    <t>0,6*0,9</t>
  </si>
  <si>
    <t>122</t>
  </si>
  <si>
    <t>56245701R</t>
  </si>
  <si>
    <t>dvířka revizní 600x900 bílá</t>
  </si>
  <si>
    <t>1598552688</t>
  </si>
  <si>
    <t>123</t>
  </si>
  <si>
    <t>998767202</t>
  </si>
  <si>
    <t>Přesun hmot pro zámečnické konstrukce stanovený procentní sazbou (%) z ceny vodorovná dopravní vzdálenost do 50 m základní v objektech výšky přes 6 do 12 m</t>
  </si>
  <si>
    <t>597560817</t>
  </si>
  <si>
    <t>https://podminky.urs.cz/item/CS_URS_2025_01/998767202</t>
  </si>
  <si>
    <t>124</t>
  </si>
  <si>
    <t>998767312</t>
  </si>
  <si>
    <t>Přesun hmot pro zámečnické konstrukce stanovený procentní sazbou (%) z ceny vodorovná dopravní vzdálenost do 50 m ruční (bez užití mechanizace) v objektech výšky přes 6 do 12 m</t>
  </si>
  <si>
    <t>-1710983918</t>
  </si>
  <si>
    <t>https://podminky.urs.cz/item/CS_URS_2025_01/998767312</t>
  </si>
  <si>
    <t>771</t>
  </si>
  <si>
    <t>Podlahy z dlaždic</t>
  </si>
  <si>
    <t>125</t>
  </si>
  <si>
    <t>771111011</t>
  </si>
  <si>
    <t>Příprava podkladu před provedením dlažby vysátí podlah</t>
  </si>
  <si>
    <t>1109408375</t>
  </si>
  <si>
    <t>https://podminky.urs.cz/item/CS_URS_2025_01/771111011</t>
  </si>
  <si>
    <t>126</t>
  </si>
  <si>
    <t>771121011</t>
  </si>
  <si>
    <t>Příprava podkladu před provedením dlažby nátěr penetrační na podlahu</t>
  </si>
  <si>
    <t>687832696</t>
  </si>
  <si>
    <t>https://podminky.urs.cz/item/CS_URS_2025_01/771121011</t>
  </si>
  <si>
    <t>127</t>
  </si>
  <si>
    <t>771151011</t>
  </si>
  <si>
    <t>Příprava podkladu před provedením dlažby samonivelační stěrka min. pevnosti 20 MPa, tloušťky do 3 mm</t>
  </si>
  <si>
    <t>35507494</t>
  </si>
  <si>
    <t>https://podminky.urs.cz/item/CS_URS_2025_01/771151011</t>
  </si>
  <si>
    <t>128</t>
  </si>
  <si>
    <t>771573810</t>
  </si>
  <si>
    <t>Demontáž podlah z dlaždic keramických lepených</t>
  </si>
  <si>
    <t>-1468706235</t>
  </si>
  <si>
    <t>https://podminky.urs.cz/item/CS_URS_2025_01/771573810</t>
  </si>
  <si>
    <t>0,98"míst.č. 3.5</t>
  </si>
  <si>
    <t>129</t>
  </si>
  <si>
    <t>771574112</t>
  </si>
  <si>
    <t>Montáž podlah z dlaždic keramických lepených cementovým flexibilním lepidlem hladkých, tloušťky do 10 mm přes 9 do 12 ks/m2</t>
  </si>
  <si>
    <t>721988166</t>
  </si>
  <si>
    <t>https://podminky.urs.cz/item/CS_URS_2025_01/771574112</t>
  </si>
  <si>
    <t>-0,78"sprchový kout</t>
  </si>
  <si>
    <t>130</t>
  </si>
  <si>
    <t>59761135</t>
  </si>
  <si>
    <t>dlažba keramická hutná hladká do interiéru přes 9 do 12ks/m2</t>
  </si>
  <si>
    <t>-1503370674</t>
  </si>
  <si>
    <t>3,06*1,2 'Přepočtené koeficientem množství</t>
  </si>
  <si>
    <t>131</t>
  </si>
  <si>
    <t>771577111</t>
  </si>
  <si>
    <t>Montáž podlah z dlaždic keramických lepených cementovým flexibilním lepidlem Příplatek k cenám za plochu do 5 m2 jednotlivě</t>
  </si>
  <si>
    <t>-2089936195</t>
  </si>
  <si>
    <t>https://podminky.urs.cz/item/CS_URS_2025_01/771577111</t>
  </si>
  <si>
    <t>132</t>
  </si>
  <si>
    <t>771591112</t>
  </si>
  <si>
    <t>Izolace podlahy pod dlažbu nátěrem nebo stěrkou ve dvou vrstvách</t>
  </si>
  <si>
    <t>1197576028</t>
  </si>
  <si>
    <t>https://podminky.urs.cz/item/CS_URS_2025_01/771591112</t>
  </si>
  <si>
    <t>Izolace pod dlažby a obklady podle ČSN 73 3450 čl. 15</t>
  </si>
  <si>
    <t>2,85"míst.č. 3.6</t>
  </si>
  <si>
    <t>133</t>
  </si>
  <si>
    <t>771591115</t>
  </si>
  <si>
    <t>Podlahy - dokončovací práce spárování silikonem</t>
  </si>
  <si>
    <t>-1730433553</t>
  </si>
  <si>
    <t>https://podminky.urs.cz/item/CS_URS_2025_01/771591115</t>
  </si>
  <si>
    <t>Spára mezi dlažbou a obkladem</t>
  </si>
  <si>
    <t>4-0,6"míst.č. 3.5</t>
  </si>
  <si>
    <t>6,57-0,6"míst.č. 3.6</t>
  </si>
  <si>
    <t>134</t>
  </si>
  <si>
    <t>771591241</t>
  </si>
  <si>
    <t>Izolace podlahy pod dlažbu těsnícími izolačními pásy vnitřní kout</t>
  </si>
  <si>
    <t>-994358997</t>
  </si>
  <si>
    <t>https://podminky.urs.cz/item/CS_URS_2025_01/771591241</t>
  </si>
  <si>
    <t>5"míst.č. 3.6</t>
  </si>
  <si>
    <t>135</t>
  </si>
  <si>
    <t>771591264</t>
  </si>
  <si>
    <t>Izolace podlahy pod dlažbu těsnícími izolačními pásy mezi podlahou a stěnu</t>
  </si>
  <si>
    <t>-1587001784</t>
  </si>
  <si>
    <t>https://podminky.urs.cz/item/CS_URS_2025_01/771591264</t>
  </si>
  <si>
    <t>136</t>
  </si>
  <si>
    <t>771592011</t>
  </si>
  <si>
    <t>Čištění vnitřních ploch po položení dlažby podlah nebo schodišť chemickými prostředky</t>
  </si>
  <si>
    <t>-678244263</t>
  </si>
  <si>
    <t>https://podminky.urs.cz/item/CS_URS_2025_01/771592011</t>
  </si>
  <si>
    <t>137</t>
  </si>
  <si>
    <t>998771202</t>
  </si>
  <si>
    <t>Přesun hmot pro podlahy z dlaždic stanovený procentní sazbou (%) z ceny vodorovná dopravní vzdálenost do 50 m základní v objektech výšky přes 6 do 12 m</t>
  </si>
  <si>
    <t>13408213</t>
  </si>
  <si>
    <t>https://podminky.urs.cz/item/CS_URS_2025_01/998771202</t>
  </si>
  <si>
    <t>138</t>
  </si>
  <si>
    <t>998771312</t>
  </si>
  <si>
    <t>Přesun hmot pro podlahy z dlaždic stanovený procentní sazbou (%) z ceny vodorovná dopravní vzdálenost do 50 m ruční (bez užití mechanizace) v objektech výšky přes 6 do 12 m</t>
  </si>
  <si>
    <t>1906455083</t>
  </si>
  <si>
    <t>https://podminky.urs.cz/item/CS_URS_2025_01/998771312</t>
  </si>
  <si>
    <t>775</t>
  </si>
  <si>
    <t>Podlahy skládané</t>
  </si>
  <si>
    <t>139</t>
  </si>
  <si>
    <t>775511800</t>
  </si>
  <si>
    <t>Demontáž podlah vlysových do suti s lištami lepených</t>
  </si>
  <si>
    <t>-673511578</t>
  </si>
  <si>
    <t>https://podminky.urs.cz/item/CS_URS_2025_01/775511800</t>
  </si>
  <si>
    <t>19,34"míst.č. 3.2</t>
  </si>
  <si>
    <t>12,64"míst.č. 3.3</t>
  </si>
  <si>
    <t>140</t>
  </si>
  <si>
    <t>775413411</t>
  </si>
  <si>
    <t>Montáž lišty obvodové připevněné vruty</t>
  </si>
  <si>
    <t>1172726479</t>
  </si>
  <si>
    <t>https://podminky.urs.cz/item/CS_URS_2025_01/775413411</t>
  </si>
  <si>
    <t>14,74-(0,8*3+0,7+0,6*2)"míst.č. 3.1</t>
  </si>
  <si>
    <t>14,94-(0,8)"míst.č. 3.2</t>
  </si>
  <si>
    <t>14,61-(0,8)"míst.č. 3.3</t>
  </si>
  <si>
    <t>12,32-(0,7)"míst.č. 3.4</t>
  </si>
  <si>
    <t>141</t>
  </si>
  <si>
    <t>61418113</t>
  </si>
  <si>
    <t>lišta podlahová dřevěná dub 7x43mm</t>
  </si>
  <si>
    <t>667917306</t>
  </si>
  <si>
    <t>50,01*1,08 'Přepočtené koeficientem množství</t>
  </si>
  <si>
    <t>142</t>
  </si>
  <si>
    <t>775429121</t>
  </si>
  <si>
    <t>Montáž lišty přechodové (vyrovnávací) připevněné vruty</t>
  </si>
  <si>
    <t>1867816462</t>
  </si>
  <si>
    <t>https://podminky.urs.cz/item/CS_URS_2025_01/775429121</t>
  </si>
  <si>
    <t>0,8*2</t>
  </si>
  <si>
    <t>0,7</t>
  </si>
  <si>
    <t>0,6*2</t>
  </si>
  <si>
    <t>143</t>
  </si>
  <si>
    <t>55343118</t>
  </si>
  <si>
    <t>profil přechodový Al narážecí 40mm bronz</t>
  </si>
  <si>
    <t>-1352619238</t>
  </si>
  <si>
    <t>3,5*1,08 'Přepočtené koeficientem množství</t>
  </si>
  <si>
    <t>144</t>
  </si>
  <si>
    <t>775541151</t>
  </si>
  <si>
    <t>Montáž podlah plovoucích z velkoplošných lamel dýhovaných a laminovaných bez podložky, spojovaných zaklapnutím</t>
  </si>
  <si>
    <t>1855348751</t>
  </si>
  <si>
    <t>https://podminky.urs.cz/item/CS_URS_2025_01/775541151</t>
  </si>
  <si>
    <t>145</t>
  </si>
  <si>
    <t>61198007</t>
  </si>
  <si>
    <t>podlaha plovoucí laminátová spoj zaklapnutím tř 32 tl 8mm</t>
  </si>
  <si>
    <t>-1883410501</t>
  </si>
  <si>
    <t>45,9*1,08 'Přepočtené koeficientem množství</t>
  </si>
  <si>
    <t>146</t>
  </si>
  <si>
    <t>775591191</t>
  </si>
  <si>
    <t>Ostatní prvky pro plovoucí podlahy montáž podložky vyrovnávací a tlumící</t>
  </si>
  <si>
    <t>1387310050</t>
  </si>
  <si>
    <t>https://podminky.urs.cz/item/CS_URS_2025_01/775591191</t>
  </si>
  <si>
    <t>147</t>
  </si>
  <si>
    <t>60715152</t>
  </si>
  <si>
    <t>deska dřevovláknitá zvukově izolační tl 5,5mm</t>
  </si>
  <si>
    <t>-257276532</t>
  </si>
  <si>
    <t>148</t>
  </si>
  <si>
    <t>776411111</t>
  </si>
  <si>
    <t>Montáž soklíků lepením obvodových, výšky do 80 mm</t>
  </si>
  <si>
    <t>2130107801</t>
  </si>
  <si>
    <t>https://podminky.urs.cz/item/CS_URS_2025_01/776411111</t>
  </si>
  <si>
    <t>(14,74)-(0,92+0,8*2+0,7+0,6*2)"míst.č. 3.1</t>
  </si>
  <si>
    <t>17,94-(0,8)"míst.č. 3.2</t>
  </si>
  <si>
    <t>12,33-(0,7)"míst.č. 3.4</t>
  </si>
  <si>
    <t>149</t>
  </si>
  <si>
    <t>28411004</t>
  </si>
  <si>
    <t>lišta soklová PVC samolepící 30x30mm</t>
  </si>
  <si>
    <t>1360707273</t>
  </si>
  <si>
    <t>52,9*1,08 'Přepočtené koeficientem množství</t>
  </si>
  <si>
    <t>150</t>
  </si>
  <si>
    <t>998775202</t>
  </si>
  <si>
    <t>Přesun hmot pro podlahy skládané stanovený procentní sazbou (%) z ceny vodorovná dopravní vzdálenost do 50 m základní v objektech výšky přes 6 do 12 m</t>
  </si>
  <si>
    <t>-616720171</t>
  </si>
  <si>
    <t>https://podminky.urs.cz/item/CS_URS_2025_01/998775202</t>
  </si>
  <si>
    <t>151</t>
  </si>
  <si>
    <t>998775312</t>
  </si>
  <si>
    <t>Přesun hmot pro podlahy skládané stanovený procentní sazbou (%) z ceny vodorovná dopravní vzdálenost do 50 m ruční (bez užití mechanizace) v objektech výšky přes 6 do 12 m</t>
  </si>
  <si>
    <t>-495401213</t>
  </si>
  <si>
    <t>https://podminky.urs.cz/item/CS_URS_2025_01/998775312</t>
  </si>
  <si>
    <t>776</t>
  </si>
  <si>
    <t>Podlahy povlakové</t>
  </si>
  <si>
    <t>152</t>
  </si>
  <si>
    <t>776201811</t>
  </si>
  <si>
    <t>Demontáž povlakových podlahovin lepených ručně bez podložky</t>
  </si>
  <si>
    <t>-999268275</t>
  </si>
  <si>
    <t>https://podminky.urs.cz/item/CS_URS_2025_01/776201811</t>
  </si>
  <si>
    <t>6,55"míst.č. 3.1</t>
  </si>
  <si>
    <t>7,54"míst.č. 3.4</t>
  </si>
  <si>
    <t>2,79-(1,61*0,75)"míst.č. 3.6</t>
  </si>
  <si>
    <t>153</t>
  </si>
  <si>
    <t>776410811</t>
  </si>
  <si>
    <t>Demontáž soklíků nebo lišt pryžových nebo plastových</t>
  </si>
  <si>
    <t>1043642965</t>
  </si>
  <si>
    <t>https://podminky.urs.cz/item/CS_URS_2025_01/776410811</t>
  </si>
  <si>
    <t>14,77-(0,92+0,8*2+0,7+0,6*2)"míst.č. 3.1</t>
  </si>
  <si>
    <t>5,31-(0,6)"míst.č. 3.6</t>
  </si>
  <si>
    <t>154</t>
  </si>
  <si>
    <t>776991821</t>
  </si>
  <si>
    <t>Ostatní práce odstranění lepidla ručně z podlah</t>
  </si>
  <si>
    <t>344923456</t>
  </si>
  <si>
    <t>https://podminky.urs.cz/item/CS_URS_2025_01/776991821</t>
  </si>
  <si>
    <t>155</t>
  </si>
  <si>
    <t>998776202</t>
  </si>
  <si>
    <t>Přesun hmot pro podlahy povlakové stanovený procentní sazbou (%) z ceny vodorovná dopravní vzdálenost do 50 m základní v objektech výšky přes 6 do 12 m</t>
  </si>
  <si>
    <t>1843134562</t>
  </si>
  <si>
    <t>https://podminky.urs.cz/item/CS_URS_2025_01/998776202</t>
  </si>
  <si>
    <t>156</t>
  </si>
  <si>
    <t>998776312</t>
  </si>
  <si>
    <t>Přesun hmot pro podlahy povlakové stanovený procentní sazbou (%) z ceny vodorovná dopravní vzdálenost do 50 m ruční (bez užití mechanizace) v objektech výšky přes 6 do 12 m</t>
  </si>
  <si>
    <t>-2034139411</t>
  </si>
  <si>
    <t>https://podminky.urs.cz/item/CS_URS_2025_01/998776312</t>
  </si>
  <si>
    <t>781</t>
  </si>
  <si>
    <t>Dokončovací práce - obklady</t>
  </si>
  <si>
    <t>157</t>
  </si>
  <si>
    <t>781111011</t>
  </si>
  <si>
    <t>Příprava podkladu před provedením obkladu oprášení (ometení) stěny</t>
  </si>
  <si>
    <t>764997387</t>
  </si>
  <si>
    <t>https://podminky.urs.cz/item/CS_URS_2025_01/781111011</t>
  </si>
  <si>
    <t>158</t>
  </si>
  <si>
    <t>781121011</t>
  </si>
  <si>
    <t>Příprava podkladu před provedením obkladu nátěr penetrační na stěnu</t>
  </si>
  <si>
    <t>930972278</t>
  </si>
  <si>
    <t>https://podminky.urs.cz/item/CS_URS_2025_01/781121011</t>
  </si>
  <si>
    <t>159</t>
  </si>
  <si>
    <t>781131112</t>
  </si>
  <si>
    <t>Izolace stěny pod obklad izolace nátěrem nebo stěrkou ve dvou vrstvách</t>
  </si>
  <si>
    <t>-1045157495</t>
  </si>
  <si>
    <t>https://podminky.urs.cz/item/CS_URS_2025_01/781131112</t>
  </si>
  <si>
    <t>Izolace stěn v koupelně</t>
  </si>
  <si>
    <t>(6,75*2)-(0,7*2,02)"míst.č. 3.6</t>
  </si>
  <si>
    <t>160</t>
  </si>
  <si>
    <t>781131232</t>
  </si>
  <si>
    <t>Izolace stěny pod obklad izolace těsnícími izolačními pásy pro styčné nebo dilatační spáry</t>
  </si>
  <si>
    <t>1774982492</t>
  </si>
  <si>
    <t>https://podminky.urs.cz/item/CS_URS_2025_01/781131232</t>
  </si>
  <si>
    <t>Svislé kouty</t>
  </si>
  <si>
    <t>4*2</t>
  </si>
  <si>
    <t>161</t>
  </si>
  <si>
    <t>781131251</t>
  </si>
  <si>
    <t>Izolace stěny pod obklad izolace těsnícími izolačními pásy z manžety pro prostupy potrubí</t>
  </si>
  <si>
    <t>-1046788985</t>
  </si>
  <si>
    <t>https://podminky.urs.cz/item/CS_URS_2025_01/781131251</t>
  </si>
  <si>
    <t>Koupelna</t>
  </si>
  <si>
    <t>162</t>
  </si>
  <si>
    <t>781471810</t>
  </si>
  <si>
    <t>Demontáž obkladů z dlaždic keramických kladených do malty</t>
  </si>
  <si>
    <t>-192149686</t>
  </si>
  <si>
    <t>https://podminky.urs.cz/item/CS_URS_2025_01/781471810</t>
  </si>
  <si>
    <t>(0,65*2+2,08)*0,5+(1,25)*1,4"míst.č. 3.4</t>
  </si>
  <si>
    <t>163</t>
  </si>
  <si>
    <t>781473112</t>
  </si>
  <si>
    <t>Montáž keramických obkladů stěn lepených cementovým standardním lepidlem hladkých přes 9 do 12 ks/m2</t>
  </si>
  <si>
    <t>-1543463577</t>
  </si>
  <si>
    <t>https://podminky.urs.cz/item/CS_URS_2025_01/781473112</t>
  </si>
  <si>
    <t>164</t>
  </si>
  <si>
    <t>59761026</t>
  </si>
  <si>
    <t>obklad keramický hladký do 12ks/m2</t>
  </si>
  <si>
    <t>-1931799694</t>
  </si>
  <si>
    <t>18,72*1,15 'Přepočtené koeficientem množství</t>
  </si>
  <si>
    <t>165</t>
  </si>
  <si>
    <t>781472491</t>
  </si>
  <si>
    <t>Montáž keramických obkladů stěn lepených cementovým standardním lepidlem Příplatek k cenám za plochu do 10 m2 jednotlivě</t>
  </si>
  <si>
    <t>-1335079886</t>
  </si>
  <si>
    <t>https://podminky.urs.cz/item/CS_URS_2025_01/781472491</t>
  </si>
  <si>
    <t>(4*2)-(0,7*2)"míst.č. 3.5</t>
  </si>
  <si>
    <t>166</t>
  </si>
  <si>
    <t>781495115</t>
  </si>
  <si>
    <t>Obklad - dokončující práce ostatní práce spárování silikonem</t>
  </si>
  <si>
    <t>-1620813345</t>
  </si>
  <si>
    <t>https://podminky.urs.cz/item/CS_URS_2025_01/781495115</t>
  </si>
  <si>
    <t>Vnitřní svislé kouty</t>
  </si>
  <si>
    <t>4*2*2</t>
  </si>
  <si>
    <t>167</t>
  </si>
  <si>
    <t>781495141</t>
  </si>
  <si>
    <t>Obklad - dokončující práce průnik obkladem kruhový, bez izolace do DN 30</t>
  </si>
  <si>
    <t>-1712612556</t>
  </si>
  <si>
    <t>https://podminky.urs.cz/item/CS_URS_2025_01/781495141</t>
  </si>
  <si>
    <t>1+5</t>
  </si>
  <si>
    <t>168</t>
  </si>
  <si>
    <t>781495142</t>
  </si>
  <si>
    <t>Obklad - dokončující práce průnik obkladem kruhový, bez izolace přes DN 30 do DN 90</t>
  </si>
  <si>
    <t>-1084495599</t>
  </si>
  <si>
    <t>https://podminky.urs.cz/item/CS_URS_2025_01/781495142</t>
  </si>
  <si>
    <t>1+2</t>
  </si>
  <si>
    <t>169</t>
  </si>
  <si>
    <t>781495211</t>
  </si>
  <si>
    <t>Čištění vnitřních ploch po provedení obkladu stěn chemickými prostředky</t>
  </si>
  <si>
    <t>-1248485524</t>
  </si>
  <si>
    <t>https://podminky.urs.cz/item/CS_URS_2025_01/781495211</t>
  </si>
  <si>
    <t>170</t>
  </si>
  <si>
    <t>998781122</t>
  </si>
  <si>
    <t>Přesun hmot pro obklady keramické stanovený z hmotnosti přesunovaného materiálu vodorovná dopravní vzdálenost do 50 m ruční (bez užití mechanizace) v objektech výšky přes 6 do 12 m</t>
  </si>
  <si>
    <t>369905624</t>
  </si>
  <si>
    <t>https://podminky.urs.cz/item/CS_URS_2025_01/998781122</t>
  </si>
  <si>
    <t>171</t>
  </si>
  <si>
    <t>998781202</t>
  </si>
  <si>
    <t>Přesun hmot pro obklady keramické stanovený procentní sazbou (%) z ceny vodorovná dopravní vzdálenost do 50 m základní v objektech výšky přes 6 do 12 m</t>
  </si>
  <si>
    <t>-1519816550</t>
  </si>
  <si>
    <t>https://podminky.urs.cz/item/CS_URS_2025_01/998781202</t>
  </si>
  <si>
    <t>783</t>
  </si>
  <si>
    <t>Dokončovací práce - nátěry</t>
  </si>
  <si>
    <t>172</t>
  </si>
  <si>
    <t>783301311</t>
  </si>
  <si>
    <t>Příprava podkladu zámečnických konstrukcí před provedením nátěru odmaštění odmašťovačem vodou ředitelným</t>
  </si>
  <si>
    <t>-521462010</t>
  </si>
  <si>
    <t>https://podminky.urs.cz/item/CS_URS_2025_01/783301311</t>
  </si>
  <si>
    <t>Ochrana stávajících zárubní</t>
  </si>
  <si>
    <t>((2,02*2+0,8)*(0,08+0,05*2))"dveře š. 700mm</t>
  </si>
  <si>
    <t>((2,02*2+0,9)*(0,08+0,05*2))*2"dveře š. 800mm</t>
  </si>
  <si>
    <t>((2,05*2+0,92)*(0,1+0,07*2))"dveře š. 800mm</t>
  </si>
  <si>
    <t>173</t>
  </si>
  <si>
    <t>783301401</t>
  </si>
  <si>
    <t>Příprava podkladu zámečnických konstrukcí před provedením nátěru ometení</t>
  </si>
  <si>
    <t>-1563944912</t>
  </si>
  <si>
    <t>https://podminky.urs.cz/item/CS_URS_2025_01/783301401</t>
  </si>
  <si>
    <t>174</t>
  </si>
  <si>
    <t>783322101</t>
  </si>
  <si>
    <t>Tmelení zámečnických konstrukcí včetně přebroušení tmelených míst, tmelem disperzním akrylátovým nebo latexovým</t>
  </si>
  <si>
    <t>1143328100</t>
  </si>
  <si>
    <t>https://podminky.urs.cz/item/CS_URS_2025_01/783322101</t>
  </si>
  <si>
    <t>175</t>
  </si>
  <si>
    <t>783324101</t>
  </si>
  <si>
    <t>Základní nátěr zámečnických konstrukcí jednonásobný akrylátový</t>
  </si>
  <si>
    <t>-223744168</t>
  </si>
  <si>
    <t>https://podminky.urs.cz/item/CS_URS_2025_01/783324101</t>
  </si>
  <si>
    <t>176</t>
  </si>
  <si>
    <t>783327101</t>
  </si>
  <si>
    <t>Krycí nátěr (email) zámečnických konstrukcí jednonásobný akrylátový</t>
  </si>
  <si>
    <t>1079825075</t>
  </si>
  <si>
    <t>https://podminky.urs.cz/item/CS_URS_2025_01/783327101</t>
  </si>
  <si>
    <t>177</t>
  </si>
  <si>
    <t>783601713</t>
  </si>
  <si>
    <t>Příprava podkladu armatur a kovových potrubí před provedením nátěru potrubí do DN 50 mm odmaštěním, odmašťovačem vodou ředitelným</t>
  </si>
  <si>
    <t>-691041738</t>
  </si>
  <si>
    <t>https://podminky.urs.cz/item/CS_URS_2025_01/783601713</t>
  </si>
  <si>
    <t>178</t>
  </si>
  <si>
    <t>783624551</t>
  </si>
  <si>
    <t>Základní nátěr armatur a kovových potrubí jednonásobný potrubí do DN 50 mm akrylátový</t>
  </si>
  <si>
    <t>1604100442</t>
  </si>
  <si>
    <t>https://podminky.urs.cz/item/CS_URS_2025_01/783624551</t>
  </si>
  <si>
    <t>179</t>
  </si>
  <si>
    <t>783627602</t>
  </si>
  <si>
    <t>Krycí nátěr (email) armatur a kovových potrubí potrubí do DN 50 mm jednonásobný akrylátový tepelně odolný</t>
  </si>
  <si>
    <t>-458595743</t>
  </si>
  <si>
    <t>https://podminky.urs.cz/item/CS_URS_2025_01/783627602</t>
  </si>
  <si>
    <t>180</t>
  </si>
  <si>
    <t>784171101</t>
  </si>
  <si>
    <t>Zakrytí nemalovaných ploch (materiál ve specifikaci) včetně pozdějšího odkrytí podlah</t>
  </si>
  <si>
    <t>-772892989</t>
  </si>
  <si>
    <t>https://podminky.urs.cz/item/CS_URS_2025_01/784171101</t>
  </si>
  <si>
    <t>Podlahy</t>
  </si>
  <si>
    <t>181</t>
  </si>
  <si>
    <t>784171111</t>
  </si>
  <si>
    <t>Zakrytí nemalovaných ploch (materiál ve specifikaci) včetně pozdějšího odkrytí svislých ploch např. stěn, oken, dveří v místnostech výšky do 3,80</t>
  </si>
  <si>
    <t>-216612098</t>
  </si>
  <si>
    <t>https://podminky.urs.cz/item/CS_URS_2025_01/784171111</t>
  </si>
  <si>
    <t>Zakrytí dveří, oken a keramických obkladů</t>
  </si>
  <si>
    <t>(0,92*2,05+0,9*2,02*2+0,8*2,02+0,7*2,02*2)"míst.č. 3.1</t>
  </si>
  <si>
    <t>(0,9*2,02+2,4*1,54)"míst.č. 3.2</t>
  </si>
  <si>
    <t>(0,9*2,02+1,18*1,54)"míst.č. 3.3</t>
  </si>
  <si>
    <t>(0,8*2,02+1,18*1,54)"míst.č. 3.4</t>
  </si>
  <si>
    <t>(0,7*2,02)+(4*2)"míst.č. 3.5</t>
  </si>
  <si>
    <t>(0,7*2,02)+(6,75*2)"míst.č. 3.6</t>
  </si>
  <si>
    <t>182</t>
  </si>
  <si>
    <t>784171121</t>
  </si>
  <si>
    <t>Zakrytí nemalovaných ploch (materiál ve specifikaci) včetně pozdějšího odkrytí konstrukcí nebo samostatných prvků např. schodišť, nábytku, radiátorů, zábradlí v místnostech výšky do 3,80</t>
  </si>
  <si>
    <t>1498045572</t>
  </si>
  <si>
    <t>https://podminky.urs.cz/item/CS_URS_2025_01/784171121</t>
  </si>
  <si>
    <t>Radiátory pod okny</t>
  </si>
  <si>
    <t>0,5*1,2+0,5*1,4+0,5*0,8</t>
  </si>
  <si>
    <t>2,08*2,1</t>
  </si>
  <si>
    <t>WC</t>
  </si>
  <si>
    <t>0,9*0,6</t>
  </si>
  <si>
    <t>Sprchový kout a umyvadlo</t>
  </si>
  <si>
    <t>2,0*2</t>
  </si>
  <si>
    <t>0,6*0,5</t>
  </si>
  <si>
    <t>183</t>
  </si>
  <si>
    <t>28323156</t>
  </si>
  <si>
    <t>fólie pro malířské potřeby zakrývací tl 41µ 4x5m</t>
  </si>
  <si>
    <t>2137630939</t>
  </si>
  <si>
    <t>107,524*1,15 'Přepočtené koeficientem množství</t>
  </si>
  <si>
    <t>784</t>
  </si>
  <si>
    <t>Dokončovací práce - malby a tapety</t>
  </si>
  <si>
    <t>184</t>
  </si>
  <si>
    <t>784181101</t>
  </si>
  <si>
    <t>Penetrace podkladu jednonásobná základní akrylátová bezbarvá v místnostech výšky do 3,80 m</t>
  </si>
  <si>
    <t>1557862174</t>
  </si>
  <si>
    <t>https://podminky.urs.cz/item/CS_URS_2025_01/784181101</t>
  </si>
  <si>
    <t>Stěny</t>
  </si>
  <si>
    <t>136,092</t>
  </si>
  <si>
    <t>Stropy</t>
  </si>
  <si>
    <t>Ostění</t>
  </si>
  <si>
    <t>3,502</t>
  </si>
  <si>
    <t>185</t>
  </si>
  <si>
    <t>784221101</t>
  </si>
  <si>
    <t>Malby z malířských směsí otěruvzdorných za sucha dvojnásobné, bílé za sucha otěruvzdorné dobře v místnostech výšky do 3,80 m</t>
  </si>
  <si>
    <t>-898646129</t>
  </si>
  <si>
    <t>https://podminky.urs.cz/item/CS_URS_2025_01/784221101</t>
  </si>
  <si>
    <t>786</t>
  </si>
  <si>
    <t>Dokončovací práce - čalounické úpravy</t>
  </si>
  <si>
    <t>186</t>
  </si>
  <si>
    <t>786R1</t>
  </si>
  <si>
    <t>Demontáž vnitřních žaluzií</t>
  </si>
  <si>
    <t>448711079</t>
  </si>
  <si>
    <t>SO02 - Vedlejší rozpočtové náklady</t>
  </si>
  <si>
    <t>OST - Ostatní náklady</t>
  </si>
  <si>
    <t xml:space="preserve">VRN -   Vedlejší rozpočtové náklady</t>
  </si>
  <si>
    <t>OST</t>
  </si>
  <si>
    <t>Ostatní náklady</t>
  </si>
  <si>
    <t>013254001</t>
  </si>
  <si>
    <t>Náklad na projektové práce pro zhotovení dokumentace skutečného provedení stavby (výkresová a textová část)</t>
  </si>
  <si>
    <t>262144</t>
  </si>
  <si>
    <t>-576326994</t>
  </si>
  <si>
    <t>013254101</t>
  </si>
  <si>
    <t>Náklady na pořízení fotografií nebo videozáznamů zakrývaných konstrukcí a postupu výstavby.</t>
  </si>
  <si>
    <t>-927218471</t>
  </si>
  <si>
    <t>043103001</t>
  </si>
  <si>
    <t>Náklady na provedení zkoušek, revizí a měření, které jsou vyžadovány v technických normách a dalších předpisech ve vztahu k prováděným pracím, dodávkám a službám.</t>
  </si>
  <si>
    <t>-1440681402</t>
  </si>
  <si>
    <t>VRN</t>
  </si>
  <si>
    <t xml:space="preserve">  Vedlejší rozpočtové náklady</t>
  </si>
  <si>
    <t>030001001</t>
  </si>
  <si>
    <t>Náklady na dokumentaci ZS, na přípravu území pro ZS včetně odstranění materiálu a konstrukcí v prostoru staveniště, na vybudování odběrných míst, na zřízení přípojek médií, na vlastní vybudování objektů ZS, provizornich komunikací, oplocení a osvětlení pě</t>
  </si>
  <si>
    <t>2102236332</t>
  </si>
  <si>
    <t>030001002</t>
  </si>
  <si>
    <t>Náklady na vybavení/pronájem objektů ZS, náklady na energie, úklid, údržbu a opravy objektů ZS, čištění pojezdových a manipulačních ploch, zabezpečení staveniště apod.</t>
  </si>
  <si>
    <t>-483286959</t>
  </si>
  <si>
    <t>034403001</t>
  </si>
  <si>
    <t>Náklady na zřízení, údržbu a zrušení dočasného dopravního značení, potřebného k zajištění přístupu nebo provozu na staveništi a/nebo v okolí staveniště.</t>
  </si>
  <si>
    <t>603409831</t>
  </si>
  <si>
    <t>039001003</t>
  </si>
  <si>
    <t>Náklady na demontáž/odstranění objektů ZS a jejich odvozu a náklady na uvedení pozemku do původního stavu včetně nákladů s tím spojených.</t>
  </si>
  <si>
    <t>-1104284713</t>
  </si>
  <si>
    <t>041703002</t>
  </si>
  <si>
    <t>Náklady na zbudování, údržbu a zrušení prostředků a konstrukcí na zajištění kolektivní bezpečnosti osob.</t>
  </si>
  <si>
    <t>-401060872</t>
  </si>
  <si>
    <t>SEZNAM FIGUR</t>
  </si>
  <si>
    <t>Výměra</t>
  </si>
  <si>
    <t>0,99"míst.č. 3.5</t>
  </si>
  <si>
    <t>Použití figury:</t>
  </si>
  <si>
    <t>Vysátí podkladu před pokládkou dlažby</t>
  </si>
  <si>
    <t>Nátěr penetrační na podlahu</t>
  </si>
  <si>
    <t>Samonivelační stěrka podlah pevnosti 20 MPa tl 3 mm</t>
  </si>
  <si>
    <t>Montáž podlah keramických hladkých lepených cementovým flexibilním lepidlem přes 9 do 12 ks/m2</t>
  </si>
  <si>
    <t>Příplatek k montáži podlah keramických lepených cementovým flexibilním lepidlem za plochu do 5 m2</t>
  </si>
  <si>
    <t>Čištění vnitřních ploch podlah nebo schodišť po položení dlažby chemickými prostředky</t>
  </si>
  <si>
    <t>(6,76*2)-(0,7*2)"míst.č. 3.6</t>
  </si>
  <si>
    <t>Vápenná omítka hrubá jednovrstvá zatřená vnitřních stěn nanášená ručně</t>
  </si>
  <si>
    <t>Ometení (oprášení) stěny při přípravě podkladu</t>
  </si>
  <si>
    <t>Nátěr penetrační na stěnu</t>
  </si>
  <si>
    <t>Montáž obkladů keramických hladkých lepených cementovým standardním lepidlem přes 9 do 12 ks/m2</t>
  </si>
  <si>
    <t>Čištění vnitřních ploch stěn po provedení obkladu chemickými prostředky</t>
  </si>
  <si>
    <t>6,38"míst.č. 3.1</t>
  </si>
  <si>
    <t>12,64"míst.č.3.3</t>
  </si>
  <si>
    <t>Montáž podlah plovoucích z lamel laminátových</t>
  </si>
  <si>
    <t>Montáž podložky vyrovnávací a tlumící pro plovoucí podlahy</t>
  </si>
  <si>
    <t>6,38+19,34+12,64+7,54+0,99+2,85</t>
  </si>
  <si>
    <t>Penetrační disperzní nátěr vnitřních stropů nanášený ručně</t>
  </si>
  <si>
    <t>Pletivo sklovláknité vnitřních stropů vtlačené do tmelu</t>
  </si>
  <si>
    <t>Vápenný štuk vnitřních rovných stropů tloušťky do 3 mm</t>
  </si>
  <si>
    <t>Zakrytí vnitřních podlah včetně pozdějšího odkrytí</t>
  </si>
  <si>
    <t>Základní akrylátová jednonásobná bezbarvá penetrace podkladu v místnostech v do 3,80 m</t>
  </si>
  <si>
    <t>Dvojnásobné bílé malby ze směsí za sucha dobře otěruvzdorných v místnostech do 3,80 m</t>
  </si>
  <si>
    <t>Lešení pomocné pro objekty pozemních staveb s lešeňovou podlahou v do 1,9 m zatížení do 150 kg/m2</t>
  </si>
  <si>
    <t>Vyčištění budov bytové a občanské výstavby při výšce podlaží do 4 m</t>
  </si>
  <si>
    <t>Otlučení (osekání) vnitřní vápenné nebo vápenocementové omítky stropů v rozsahu přes 50 do 100 %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</si>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</sst>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42272205" TargetMode="External" /><Relationship Id="rId2" Type="http://schemas.openxmlformats.org/officeDocument/2006/relationships/hyperlink" Target="https://podminky.urs.cz/item/CS_URS_2025_01/342272225" TargetMode="External" /><Relationship Id="rId3" Type="http://schemas.openxmlformats.org/officeDocument/2006/relationships/hyperlink" Target="https://podminky.urs.cz/item/CS_URS_2025_01/317142420" TargetMode="External" /><Relationship Id="rId4" Type="http://schemas.openxmlformats.org/officeDocument/2006/relationships/hyperlink" Target="https://podminky.urs.cz/item/CS_URS_2025_01/342291111" TargetMode="External" /><Relationship Id="rId5" Type="http://schemas.openxmlformats.org/officeDocument/2006/relationships/hyperlink" Target="https://podminky.urs.cz/item/CS_URS_2025_01/342291131" TargetMode="External" /><Relationship Id="rId6" Type="http://schemas.openxmlformats.org/officeDocument/2006/relationships/hyperlink" Target="https://podminky.urs.cz/item/CS_URS_2025_01/611131121" TargetMode="External" /><Relationship Id="rId7" Type="http://schemas.openxmlformats.org/officeDocument/2006/relationships/hyperlink" Target="https://podminky.urs.cz/item/CS_URS_2025_01/611142001" TargetMode="External" /><Relationship Id="rId8" Type="http://schemas.openxmlformats.org/officeDocument/2006/relationships/hyperlink" Target="https://podminky.urs.cz/item/CS_URS_2025_01/611311131" TargetMode="External" /><Relationship Id="rId9" Type="http://schemas.openxmlformats.org/officeDocument/2006/relationships/hyperlink" Target="https://podminky.urs.cz/item/CS_URS_2025_01/612131121" TargetMode="External" /><Relationship Id="rId10" Type="http://schemas.openxmlformats.org/officeDocument/2006/relationships/hyperlink" Target="https://podminky.urs.cz/item/CS_URS_2025_01/612142001" TargetMode="External" /><Relationship Id="rId11" Type="http://schemas.openxmlformats.org/officeDocument/2006/relationships/hyperlink" Target="https://podminky.urs.cz/item/CS_URS_2025_01/612311131" TargetMode="External" /><Relationship Id="rId12" Type="http://schemas.openxmlformats.org/officeDocument/2006/relationships/hyperlink" Target="https://podminky.urs.cz/item/CS_URS_2025_01/612311111" TargetMode="External" /><Relationship Id="rId13" Type="http://schemas.openxmlformats.org/officeDocument/2006/relationships/hyperlink" Target="https://podminky.urs.cz/item/CS_URS_2025_01/613131121" TargetMode="External" /><Relationship Id="rId14" Type="http://schemas.openxmlformats.org/officeDocument/2006/relationships/hyperlink" Target="https://podminky.urs.cz/item/CS_URS_2025_01/613142001" TargetMode="External" /><Relationship Id="rId15" Type="http://schemas.openxmlformats.org/officeDocument/2006/relationships/hyperlink" Target="https://podminky.urs.cz/item/CS_URS_2025_01/613311131" TargetMode="External" /><Relationship Id="rId16" Type="http://schemas.openxmlformats.org/officeDocument/2006/relationships/hyperlink" Target="https://podminky.urs.cz/item/CS_URS_2025_01/642944121" TargetMode="External" /><Relationship Id="rId17" Type="http://schemas.openxmlformats.org/officeDocument/2006/relationships/hyperlink" Target="https://podminky.urs.cz/item/CS_URS_2025_01/949101111" TargetMode="External" /><Relationship Id="rId18" Type="http://schemas.openxmlformats.org/officeDocument/2006/relationships/hyperlink" Target="https://podminky.urs.cz/item/CS_URS_2025_01/952901111" TargetMode="External" /><Relationship Id="rId19" Type="http://schemas.openxmlformats.org/officeDocument/2006/relationships/hyperlink" Target="https://podminky.urs.cz/item/CS_URS_2025_01/962084130" TargetMode="External" /><Relationship Id="rId20" Type="http://schemas.openxmlformats.org/officeDocument/2006/relationships/hyperlink" Target="https://podminky.urs.cz/item/CS_URS_2025_01/978011191" TargetMode="External" /><Relationship Id="rId21" Type="http://schemas.openxmlformats.org/officeDocument/2006/relationships/hyperlink" Target="https://podminky.urs.cz/item/CS_URS_2025_01/978013191" TargetMode="External" /><Relationship Id="rId22" Type="http://schemas.openxmlformats.org/officeDocument/2006/relationships/hyperlink" Target="https://podminky.urs.cz/item/CS_URS_2025_01/997013213" TargetMode="External" /><Relationship Id="rId23" Type="http://schemas.openxmlformats.org/officeDocument/2006/relationships/hyperlink" Target="https://podminky.urs.cz/item/CS_URS_2025_01/997013509" TargetMode="External" /><Relationship Id="rId24" Type="http://schemas.openxmlformats.org/officeDocument/2006/relationships/hyperlink" Target="https://podminky.urs.cz/item/CS_URS_2025_01/997013511" TargetMode="External" /><Relationship Id="rId25" Type="http://schemas.openxmlformats.org/officeDocument/2006/relationships/hyperlink" Target="https://podminky.urs.cz/item/CS_URS_2025_01/997013607" TargetMode="External" /><Relationship Id="rId26" Type="http://schemas.openxmlformats.org/officeDocument/2006/relationships/hyperlink" Target="https://podminky.urs.cz/item/CS_URS_2025_01/997013631" TargetMode="External" /><Relationship Id="rId27" Type="http://schemas.openxmlformats.org/officeDocument/2006/relationships/hyperlink" Target="https://podminky.urs.cz/item/CS_URS_2025_01/997013811" TargetMode="External" /><Relationship Id="rId28" Type="http://schemas.openxmlformats.org/officeDocument/2006/relationships/hyperlink" Target="https://podminky.urs.cz/item/CS_URS_2025_01/998018002" TargetMode="External" /><Relationship Id="rId29" Type="http://schemas.openxmlformats.org/officeDocument/2006/relationships/hyperlink" Target="https://podminky.urs.cz/item/CS_URS_2025_01/725110811" TargetMode="External" /><Relationship Id="rId30" Type="http://schemas.openxmlformats.org/officeDocument/2006/relationships/hyperlink" Target="https://podminky.urs.cz/item/CS_URS_2025_01/725210821" TargetMode="External" /><Relationship Id="rId31" Type="http://schemas.openxmlformats.org/officeDocument/2006/relationships/hyperlink" Target="https://podminky.urs.cz/item/CS_URS_2025_01/725220841" TargetMode="External" /><Relationship Id="rId32" Type="http://schemas.openxmlformats.org/officeDocument/2006/relationships/hyperlink" Target="https://podminky.urs.cz/item/CS_URS_2025_01/725610810" TargetMode="External" /><Relationship Id="rId33" Type="http://schemas.openxmlformats.org/officeDocument/2006/relationships/hyperlink" Target="https://podminky.urs.cz/item/CS_URS_2025_01/725820801" TargetMode="External" /><Relationship Id="rId34" Type="http://schemas.openxmlformats.org/officeDocument/2006/relationships/hyperlink" Target="https://podminky.urs.cz/item/CS_URS_2025_01/725820802" TargetMode="External" /><Relationship Id="rId35" Type="http://schemas.openxmlformats.org/officeDocument/2006/relationships/hyperlink" Target="https://podminky.urs.cz/item/CS_URS_2025_01/725310823" TargetMode="External" /><Relationship Id="rId36" Type="http://schemas.openxmlformats.org/officeDocument/2006/relationships/hyperlink" Target="https://podminky.urs.cz/item/CS_URS_2025_01/725860811" TargetMode="External" /><Relationship Id="rId37" Type="http://schemas.openxmlformats.org/officeDocument/2006/relationships/hyperlink" Target="https://podminky.urs.cz/item/CS_URS_2025_01/725112183" TargetMode="External" /><Relationship Id="rId38" Type="http://schemas.openxmlformats.org/officeDocument/2006/relationships/hyperlink" Target="https://podminky.urs.cz/item/CS_URS_2025_01/725211615" TargetMode="External" /><Relationship Id="rId39" Type="http://schemas.openxmlformats.org/officeDocument/2006/relationships/hyperlink" Target="https://podminky.urs.cz/item/CS_URS_2025_01/725241142" TargetMode="External" /><Relationship Id="rId40" Type="http://schemas.openxmlformats.org/officeDocument/2006/relationships/hyperlink" Target="https://podminky.urs.cz/item/CS_URS_2025_01/725244813" TargetMode="External" /><Relationship Id="rId41" Type="http://schemas.openxmlformats.org/officeDocument/2006/relationships/hyperlink" Target="https://podminky.urs.cz/item/CS_URS_2025_01/725811115" TargetMode="External" /><Relationship Id="rId42" Type="http://schemas.openxmlformats.org/officeDocument/2006/relationships/hyperlink" Target="https://podminky.urs.cz/item/CS_URS_2025_01/725821312" TargetMode="External" /><Relationship Id="rId43" Type="http://schemas.openxmlformats.org/officeDocument/2006/relationships/hyperlink" Target="https://podminky.urs.cz/item/CS_URS_2025_01/725822611" TargetMode="External" /><Relationship Id="rId44" Type="http://schemas.openxmlformats.org/officeDocument/2006/relationships/hyperlink" Target="https://podminky.urs.cz/item/CS_URS_2025_01/725841333" TargetMode="External" /><Relationship Id="rId45" Type="http://schemas.openxmlformats.org/officeDocument/2006/relationships/hyperlink" Target="https://podminky.urs.cz/item/CS_URS_2025_01/998725202" TargetMode="External" /><Relationship Id="rId46" Type="http://schemas.openxmlformats.org/officeDocument/2006/relationships/hyperlink" Target="https://podminky.urs.cz/item/CS_URS_2025_01/998725312" TargetMode="External" /><Relationship Id="rId47" Type="http://schemas.openxmlformats.org/officeDocument/2006/relationships/hyperlink" Target="https://podminky.urs.cz/item/CS_URS_2025_01/733120815" TargetMode="External" /><Relationship Id="rId48" Type="http://schemas.openxmlformats.org/officeDocument/2006/relationships/hyperlink" Target="https://podminky.urs.cz/item/CS_URS_2025_01/733221102" TargetMode="External" /><Relationship Id="rId49" Type="http://schemas.openxmlformats.org/officeDocument/2006/relationships/hyperlink" Target="https://podminky.urs.cz/item/CS_URS_2025_01/998733202" TargetMode="External" /><Relationship Id="rId50" Type="http://schemas.openxmlformats.org/officeDocument/2006/relationships/hyperlink" Target="https://podminky.urs.cz/item/CS_URS_2025_01/998733312" TargetMode="External" /><Relationship Id="rId51" Type="http://schemas.openxmlformats.org/officeDocument/2006/relationships/hyperlink" Target="https://podminky.urs.cz/item/CS_URS_2025_01/734221412" TargetMode="External" /><Relationship Id="rId52" Type="http://schemas.openxmlformats.org/officeDocument/2006/relationships/hyperlink" Target="https://podminky.urs.cz/item/CS_URS_2025_01/998734202" TargetMode="External" /><Relationship Id="rId53" Type="http://schemas.openxmlformats.org/officeDocument/2006/relationships/hyperlink" Target="https://podminky.urs.cz/item/CS_URS_2025_01/998734312" TargetMode="External" /><Relationship Id="rId54" Type="http://schemas.openxmlformats.org/officeDocument/2006/relationships/hyperlink" Target="https://podminky.urs.cz/item/CS_URS_2025_01/735111810" TargetMode="External" /><Relationship Id="rId55" Type="http://schemas.openxmlformats.org/officeDocument/2006/relationships/hyperlink" Target="https://podminky.urs.cz/item/CS_URS_2025_01/735151355" TargetMode="External" /><Relationship Id="rId56" Type="http://schemas.openxmlformats.org/officeDocument/2006/relationships/hyperlink" Target="https://podminky.urs.cz/item/CS_URS_2025_01/735151359" TargetMode="External" /><Relationship Id="rId57" Type="http://schemas.openxmlformats.org/officeDocument/2006/relationships/hyperlink" Target="https://podminky.urs.cz/item/CS_URS_2025_01/735151360" TargetMode="External" /><Relationship Id="rId58" Type="http://schemas.openxmlformats.org/officeDocument/2006/relationships/hyperlink" Target="https://podminky.urs.cz/item/CS_URS_2025_01/735164251" TargetMode="External" /><Relationship Id="rId59" Type="http://schemas.openxmlformats.org/officeDocument/2006/relationships/hyperlink" Target="https://podminky.urs.cz/item/CS_URS_2025_01/998735202" TargetMode="External" /><Relationship Id="rId60" Type="http://schemas.openxmlformats.org/officeDocument/2006/relationships/hyperlink" Target="https://podminky.urs.cz/item/CS_URS_2025_01/998735312" TargetMode="External" /><Relationship Id="rId61" Type="http://schemas.openxmlformats.org/officeDocument/2006/relationships/hyperlink" Target="https://podminky.urs.cz/item/CS_URS_2025_01/741371871" TargetMode="External" /><Relationship Id="rId62" Type="http://schemas.openxmlformats.org/officeDocument/2006/relationships/hyperlink" Target="https://podminky.urs.cz/item/CS_URS_2025_01/741372022" TargetMode="External" /><Relationship Id="rId63" Type="http://schemas.openxmlformats.org/officeDocument/2006/relationships/hyperlink" Target="https://podminky.urs.cz/item/CS_URS_2025_01/741372062" TargetMode="External" /><Relationship Id="rId64" Type="http://schemas.openxmlformats.org/officeDocument/2006/relationships/hyperlink" Target="https://podminky.urs.cz/item/CS_URS_2025_01/741372102" TargetMode="External" /><Relationship Id="rId65" Type="http://schemas.openxmlformats.org/officeDocument/2006/relationships/hyperlink" Target="https://podminky.urs.cz/item/CS_URS_2025_01/998751202" TargetMode="External" /><Relationship Id="rId66" Type="http://schemas.openxmlformats.org/officeDocument/2006/relationships/hyperlink" Target="https://podminky.urs.cz/item/CS_URS_2025_01/998751311" TargetMode="External" /><Relationship Id="rId67" Type="http://schemas.openxmlformats.org/officeDocument/2006/relationships/hyperlink" Target="https://podminky.urs.cz/item/CS_URS_2025_01/766411821" TargetMode="External" /><Relationship Id="rId68" Type="http://schemas.openxmlformats.org/officeDocument/2006/relationships/hyperlink" Target="https://podminky.urs.cz/item/CS_URS_2025_01/766621820" TargetMode="External" /><Relationship Id="rId69" Type="http://schemas.openxmlformats.org/officeDocument/2006/relationships/hyperlink" Target="https://podminky.urs.cz/item/CS_URS_2025_01/766660001" TargetMode="External" /><Relationship Id="rId70" Type="http://schemas.openxmlformats.org/officeDocument/2006/relationships/hyperlink" Target="https://podminky.urs.cz/item/CS_URS_2025_01/766660021" TargetMode="External" /><Relationship Id="rId71" Type="http://schemas.openxmlformats.org/officeDocument/2006/relationships/hyperlink" Target="https://podminky.urs.cz/item/CS_URS_2025_01/766691914" TargetMode="External" /><Relationship Id="rId72" Type="http://schemas.openxmlformats.org/officeDocument/2006/relationships/hyperlink" Target="https://podminky.urs.cz/item/CS_URS_2025_01/766695213" TargetMode="External" /><Relationship Id="rId73" Type="http://schemas.openxmlformats.org/officeDocument/2006/relationships/hyperlink" Target="https://podminky.urs.cz/item/CS_URS_2025_01/766812840" TargetMode="External" /><Relationship Id="rId74" Type="http://schemas.openxmlformats.org/officeDocument/2006/relationships/hyperlink" Target="https://podminky.urs.cz/item/CS_URS_2025_01/766825811" TargetMode="External" /><Relationship Id="rId75" Type="http://schemas.openxmlformats.org/officeDocument/2006/relationships/hyperlink" Target="https://podminky.urs.cz/item/CS_URS_2025_01/766825821" TargetMode="External" /><Relationship Id="rId76" Type="http://schemas.openxmlformats.org/officeDocument/2006/relationships/hyperlink" Target="https://podminky.urs.cz/item/CS_URS_2025_01/998766202" TargetMode="External" /><Relationship Id="rId77" Type="http://schemas.openxmlformats.org/officeDocument/2006/relationships/hyperlink" Target="https://podminky.urs.cz/item/CS_URS_2025_01/998766312" TargetMode="External" /><Relationship Id="rId78" Type="http://schemas.openxmlformats.org/officeDocument/2006/relationships/hyperlink" Target="https://podminky.urs.cz/item/CS_URS_2025_01/766811115" TargetMode="External" /><Relationship Id="rId79" Type="http://schemas.openxmlformats.org/officeDocument/2006/relationships/hyperlink" Target="https://podminky.urs.cz/item/CS_URS_2025_01/766811141" TargetMode="External" /><Relationship Id="rId80" Type="http://schemas.openxmlformats.org/officeDocument/2006/relationships/hyperlink" Target="https://podminky.urs.cz/item/CS_URS_2025_01/766811144" TargetMode="External" /><Relationship Id="rId81" Type="http://schemas.openxmlformats.org/officeDocument/2006/relationships/hyperlink" Target="https://podminky.urs.cz/item/CS_URS_2025_01/766811151" TargetMode="External" /><Relationship Id="rId82" Type="http://schemas.openxmlformats.org/officeDocument/2006/relationships/hyperlink" Target="https://podminky.urs.cz/item/CS_URS_2025_01/766811213" TargetMode="External" /><Relationship Id="rId83" Type="http://schemas.openxmlformats.org/officeDocument/2006/relationships/hyperlink" Target="https://podminky.urs.cz/item/CS_URS_2025_01/766811221" TargetMode="External" /><Relationship Id="rId84" Type="http://schemas.openxmlformats.org/officeDocument/2006/relationships/hyperlink" Target="https://podminky.urs.cz/item/CS_URS_2025_01/766811222" TargetMode="External" /><Relationship Id="rId85" Type="http://schemas.openxmlformats.org/officeDocument/2006/relationships/hyperlink" Target="https://podminky.urs.cz/item/CS_URS_2025_01/766811223" TargetMode="External" /><Relationship Id="rId86" Type="http://schemas.openxmlformats.org/officeDocument/2006/relationships/hyperlink" Target="https://podminky.urs.cz/item/CS_URS_2025_01/766811233" TargetMode="External" /><Relationship Id="rId87" Type="http://schemas.openxmlformats.org/officeDocument/2006/relationships/hyperlink" Target="https://podminky.urs.cz/item/CS_URS_2025_01/766811239" TargetMode="External" /><Relationship Id="rId88" Type="http://schemas.openxmlformats.org/officeDocument/2006/relationships/hyperlink" Target="https://podminky.urs.cz/item/CS_URS_2025_01/766811311" TargetMode="External" /><Relationship Id="rId89" Type="http://schemas.openxmlformats.org/officeDocument/2006/relationships/hyperlink" Target="https://podminky.urs.cz/item/CS_URS_2025_01/766811352" TargetMode="External" /><Relationship Id="rId90" Type="http://schemas.openxmlformats.org/officeDocument/2006/relationships/hyperlink" Target="https://podminky.urs.cz/item/CS_URS_2025_01/766811421" TargetMode="External" /><Relationship Id="rId91" Type="http://schemas.openxmlformats.org/officeDocument/2006/relationships/hyperlink" Target="https://podminky.urs.cz/item/CS_URS_2025_01/998766202" TargetMode="External" /><Relationship Id="rId92" Type="http://schemas.openxmlformats.org/officeDocument/2006/relationships/hyperlink" Target="https://podminky.urs.cz/item/CS_URS_2025_01/998766312" TargetMode="External" /><Relationship Id="rId93" Type="http://schemas.openxmlformats.org/officeDocument/2006/relationships/hyperlink" Target="https://podminky.urs.cz/item/CS_URS_2025_01/766821111" TargetMode="External" /><Relationship Id="rId94" Type="http://schemas.openxmlformats.org/officeDocument/2006/relationships/hyperlink" Target="https://podminky.urs.cz/item/CS_URS_2025_01/766821142" TargetMode="External" /><Relationship Id="rId95" Type="http://schemas.openxmlformats.org/officeDocument/2006/relationships/hyperlink" Target="https://podminky.urs.cz/item/CS_URS_2025_01/998766202" TargetMode="External" /><Relationship Id="rId96" Type="http://schemas.openxmlformats.org/officeDocument/2006/relationships/hyperlink" Target="https://podminky.urs.cz/item/CS_URS_2025_01/998766312" TargetMode="External" /><Relationship Id="rId97" Type="http://schemas.openxmlformats.org/officeDocument/2006/relationships/hyperlink" Target="https://podminky.urs.cz/item/CS_URS_2025_01/766821112" TargetMode="External" /><Relationship Id="rId98" Type="http://schemas.openxmlformats.org/officeDocument/2006/relationships/hyperlink" Target="https://podminky.urs.cz/item/CS_URS_2025_01/766821141" TargetMode="External" /><Relationship Id="rId99" Type="http://schemas.openxmlformats.org/officeDocument/2006/relationships/hyperlink" Target="https://podminky.urs.cz/item/CS_URS_2025_01/998766202" TargetMode="External" /><Relationship Id="rId100" Type="http://schemas.openxmlformats.org/officeDocument/2006/relationships/hyperlink" Target="https://podminky.urs.cz/item/CS_URS_2025_01/998766312" TargetMode="External" /><Relationship Id="rId101" Type="http://schemas.openxmlformats.org/officeDocument/2006/relationships/hyperlink" Target="https://podminky.urs.cz/item/CS_URS_2025_01/767646412" TargetMode="External" /><Relationship Id="rId102" Type="http://schemas.openxmlformats.org/officeDocument/2006/relationships/hyperlink" Target="https://podminky.urs.cz/item/CS_URS_2025_01/998767202" TargetMode="External" /><Relationship Id="rId103" Type="http://schemas.openxmlformats.org/officeDocument/2006/relationships/hyperlink" Target="https://podminky.urs.cz/item/CS_URS_2025_01/998767312" TargetMode="External" /><Relationship Id="rId104" Type="http://schemas.openxmlformats.org/officeDocument/2006/relationships/hyperlink" Target="https://podminky.urs.cz/item/CS_URS_2025_01/771111011" TargetMode="External" /><Relationship Id="rId105" Type="http://schemas.openxmlformats.org/officeDocument/2006/relationships/hyperlink" Target="https://podminky.urs.cz/item/CS_URS_2025_01/771121011" TargetMode="External" /><Relationship Id="rId106" Type="http://schemas.openxmlformats.org/officeDocument/2006/relationships/hyperlink" Target="https://podminky.urs.cz/item/CS_URS_2025_01/771151011" TargetMode="External" /><Relationship Id="rId107" Type="http://schemas.openxmlformats.org/officeDocument/2006/relationships/hyperlink" Target="https://podminky.urs.cz/item/CS_URS_2025_01/771573810" TargetMode="External" /><Relationship Id="rId108" Type="http://schemas.openxmlformats.org/officeDocument/2006/relationships/hyperlink" Target="https://podminky.urs.cz/item/CS_URS_2025_01/771574112" TargetMode="External" /><Relationship Id="rId109" Type="http://schemas.openxmlformats.org/officeDocument/2006/relationships/hyperlink" Target="https://podminky.urs.cz/item/CS_URS_2025_01/771577111" TargetMode="External" /><Relationship Id="rId110" Type="http://schemas.openxmlformats.org/officeDocument/2006/relationships/hyperlink" Target="https://podminky.urs.cz/item/CS_URS_2025_01/771591112" TargetMode="External" /><Relationship Id="rId111" Type="http://schemas.openxmlformats.org/officeDocument/2006/relationships/hyperlink" Target="https://podminky.urs.cz/item/CS_URS_2025_01/771591115" TargetMode="External" /><Relationship Id="rId112" Type="http://schemas.openxmlformats.org/officeDocument/2006/relationships/hyperlink" Target="https://podminky.urs.cz/item/CS_URS_2025_01/771591241" TargetMode="External" /><Relationship Id="rId113" Type="http://schemas.openxmlformats.org/officeDocument/2006/relationships/hyperlink" Target="https://podminky.urs.cz/item/CS_URS_2025_01/771591264" TargetMode="External" /><Relationship Id="rId114" Type="http://schemas.openxmlformats.org/officeDocument/2006/relationships/hyperlink" Target="https://podminky.urs.cz/item/CS_URS_2025_01/771592011" TargetMode="External" /><Relationship Id="rId115" Type="http://schemas.openxmlformats.org/officeDocument/2006/relationships/hyperlink" Target="https://podminky.urs.cz/item/CS_URS_2025_01/998771202" TargetMode="External" /><Relationship Id="rId116" Type="http://schemas.openxmlformats.org/officeDocument/2006/relationships/hyperlink" Target="https://podminky.urs.cz/item/CS_URS_2025_01/998771312" TargetMode="External" /><Relationship Id="rId117" Type="http://schemas.openxmlformats.org/officeDocument/2006/relationships/hyperlink" Target="https://podminky.urs.cz/item/CS_URS_2025_01/775511800" TargetMode="External" /><Relationship Id="rId118" Type="http://schemas.openxmlformats.org/officeDocument/2006/relationships/hyperlink" Target="https://podminky.urs.cz/item/CS_URS_2025_01/775413411" TargetMode="External" /><Relationship Id="rId119" Type="http://schemas.openxmlformats.org/officeDocument/2006/relationships/hyperlink" Target="https://podminky.urs.cz/item/CS_URS_2025_01/775429121" TargetMode="External" /><Relationship Id="rId120" Type="http://schemas.openxmlformats.org/officeDocument/2006/relationships/hyperlink" Target="https://podminky.urs.cz/item/CS_URS_2025_01/775541151" TargetMode="External" /><Relationship Id="rId121" Type="http://schemas.openxmlformats.org/officeDocument/2006/relationships/hyperlink" Target="https://podminky.urs.cz/item/CS_URS_2025_01/775591191" TargetMode="External" /><Relationship Id="rId122" Type="http://schemas.openxmlformats.org/officeDocument/2006/relationships/hyperlink" Target="https://podminky.urs.cz/item/CS_URS_2025_01/776411111" TargetMode="External" /><Relationship Id="rId123" Type="http://schemas.openxmlformats.org/officeDocument/2006/relationships/hyperlink" Target="https://podminky.urs.cz/item/CS_URS_2025_01/998775202" TargetMode="External" /><Relationship Id="rId124" Type="http://schemas.openxmlformats.org/officeDocument/2006/relationships/hyperlink" Target="https://podminky.urs.cz/item/CS_URS_2025_01/998775312" TargetMode="External" /><Relationship Id="rId125" Type="http://schemas.openxmlformats.org/officeDocument/2006/relationships/hyperlink" Target="https://podminky.urs.cz/item/CS_URS_2025_01/776201811" TargetMode="External" /><Relationship Id="rId126" Type="http://schemas.openxmlformats.org/officeDocument/2006/relationships/hyperlink" Target="https://podminky.urs.cz/item/CS_URS_2025_01/776410811" TargetMode="External" /><Relationship Id="rId127" Type="http://schemas.openxmlformats.org/officeDocument/2006/relationships/hyperlink" Target="https://podminky.urs.cz/item/CS_URS_2025_01/776991821" TargetMode="External" /><Relationship Id="rId128" Type="http://schemas.openxmlformats.org/officeDocument/2006/relationships/hyperlink" Target="https://podminky.urs.cz/item/CS_URS_2025_01/998776202" TargetMode="External" /><Relationship Id="rId129" Type="http://schemas.openxmlformats.org/officeDocument/2006/relationships/hyperlink" Target="https://podminky.urs.cz/item/CS_URS_2025_01/998776312" TargetMode="External" /><Relationship Id="rId130" Type="http://schemas.openxmlformats.org/officeDocument/2006/relationships/hyperlink" Target="https://podminky.urs.cz/item/CS_URS_2025_01/781111011" TargetMode="External" /><Relationship Id="rId131" Type="http://schemas.openxmlformats.org/officeDocument/2006/relationships/hyperlink" Target="https://podminky.urs.cz/item/CS_URS_2025_01/781121011" TargetMode="External" /><Relationship Id="rId132" Type="http://schemas.openxmlformats.org/officeDocument/2006/relationships/hyperlink" Target="https://podminky.urs.cz/item/CS_URS_2025_01/781131112" TargetMode="External" /><Relationship Id="rId133" Type="http://schemas.openxmlformats.org/officeDocument/2006/relationships/hyperlink" Target="https://podminky.urs.cz/item/CS_URS_2025_01/781131232" TargetMode="External" /><Relationship Id="rId134" Type="http://schemas.openxmlformats.org/officeDocument/2006/relationships/hyperlink" Target="https://podminky.urs.cz/item/CS_URS_2025_01/781131251" TargetMode="External" /><Relationship Id="rId135" Type="http://schemas.openxmlformats.org/officeDocument/2006/relationships/hyperlink" Target="https://podminky.urs.cz/item/CS_URS_2025_01/781471810" TargetMode="External" /><Relationship Id="rId136" Type="http://schemas.openxmlformats.org/officeDocument/2006/relationships/hyperlink" Target="https://podminky.urs.cz/item/CS_URS_2025_01/781473112" TargetMode="External" /><Relationship Id="rId137" Type="http://schemas.openxmlformats.org/officeDocument/2006/relationships/hyperlink" Target="https://podminky.urs.cz/item/CS_URS_2025_01/781472491" TargetMode="External" /><Relationship Id="rId138" Type="http://schemas.openxmlformats.org/officeDocument/2006/relationships/hyperlink" Target="https://podminky.urs.cz/item/CS_URS_2025_01/781495115" TargetMode="External" /><Relationship Id="rId139" Type="http://schemas.openxmlformats.org/officeDocument/2006/relationships/hyperlink" Target="https://podminky.urs.cz/item/CS_URS_2025_01/781495141" TargetMode="External" /><Relationship Id="rId140" Type="http://schemas.openxmlformats.org/officeDocument/2006/relationships/hyperlink" Target="https://podminky.urs.cz/item/CS_URS_2025_01/781495142" TargetMode="External" /><Relationship Id="rId141" Type="http://schemas.openxmlformats.org/officeDocument/2006/relationships/hyperlink" Target="https://podminky.urs.cz/item/CS_URS_2025_01/781495211" TargetMode="External" /><Relationship Id="rId142" Type="http://schemas.openxmlformats.org/officeDocument/2006/relationships/hyperlink" Target="https://podminky.urs.cz/item/CS_URS_2025_01/998781122" TargetMode="External" /><Relationship Id="rId143" Type="http://schemas.openxmlformats.org/officeDocument/2006/relationships/hyperlink" Target="https://podminky.urs.cz/item/CS_URS_2025_01/998781202" TargetMode="External" /><Relationship Id="rId144" Type="http://schemas.openxmlformats.org/officeDocument/2006/relationships/hyperlink" Target="https://podminky.urs.cz/item/CS_URS_2025_01/783301311" TargetMode="External" /><Relationship Id="rId145" Type="http://schemas.openxmlformats.org/officeDocument/2006/relationships/hyperlink" Target="https://podminky.urs.cz/item/CS_URS_2025_01/783301401" TargetMode="External" /><Relationship Id="rId146" Type="http://schemas.openxmlformats.org/officeDocument/2006/relationships/hyperlink" Target="https://podminky.urs.cz/item/CS_URS_2025_01/783322101" TargetMode="External" /><Relationship Id="rId147" Type="http://schemas.openxmlformats.org/officeDocument/2006/relationships/hyperlink" Target="https://podminky.urs.cz/item/CS_URS_2025_01/783324101" TargetMode="External" /><Relationship Id="rId148" Type="http://schemas.openxmlformats.org/officeDocument/2006/relationships/hyperlink" Target="https://podminky.urs.cz/item/CS_URS_2025_01/783327101" TargetMode="External" /><Relationship Id="rId149" Type="http://schemas.openxmlformats.org/officeDocument/2006/relationships/hyperlink" Target="https://podminky.urs.cz/item/CS_URS_2025_01/783601713" TargetMode="External" /><Relationship Id="rId150" Type="http://schemas.openxmlformats.org/officeDocument/2006/relationships/hyperlink" Target="https://podminky.urs.cz/item/CS_URS_2025_01/783624551" TargetMode="External" /><Relationship Id="rId151" Type="http://schemas.openxmlformats.org/officeDocument/2006/relationships/hyperlink" Target="https://podminky.urs.cz/item/CS_URS_2025_01/783627602" TargetMode="External" /><Relationship Id="rId152" Type="http://schemas.openxmlformats.org/officeDocument/2006/relationships/hyperlink" Target="https://podminky.urs.cz/item/CS_URS_2025_01/784171101" TargetMode="External" /><Relationship Id="rId153" Type="http://schemas.openxmlformats.org/officeDocument/2006/relationships/hyperlink" Target="https://podminky.urs.cz/item/CS_URS_2025_01/784171111" TargetMode="External" /><Relationship Id="rId154" Type="http://schemas.openxmlformats.org/officeDocument/2006/relationships/hyperlink" Target="https://podminky.urs.cz/item/CS_URS_2025_01/784171121" TargetMode="External" /><Relationship Id="rId155" Type="http://schemas.openxmlformats.org/officeDocument/2006/relationships/hyperlink" Target="https://podminky.urs.cz/item/CS_URS_2025_01/784181101" TargetMode="External" /><Relationship Id="rId156" Type="http://schemas.openxmlformats.org/officeDocument/2006/relationships/hyperlink" Target="https://podminky.urs.cz/item/CS_URS_2025_01/784221101" TargetMode="External" /><Relationship Id="rId15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2025_07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Stavební úpravy b.j. č. 10 v BD č.p. 32, Dvorce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Dvorce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22. 4. 2025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Dvorce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Ing. Bronislav Böhm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74</v>
      </c>
      <c r="BT54" s="111" t="s">
        <v>75</v>
      </c>
      <c r="BU54" s="112" t="s">
        <v>76</v>
      </c>
      <c r="BV54" s="111" t="s">
        <v>77</v>
      </c>
      <c r="BW54" s="111" t="s">
        <v>5</v>
      </c>
      <c r="BX54" s="111" t="s">
        <v>78</v>
      </c>
      <c r="CL54" s="111" t="s">
        <v>19</v>
      </c>
    </row>
    <row r="55" s="7" customFormat="1" ht="16.5" customHeight="1">
      <c r="A55" s="113" t="s">
        <v>79</v>
      </c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'SO01 - Stavební úpravy'!J30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82</v>
      </c>
      <c r="AR55" s="120"/>
      <c r="AS55" s="121">
        <v>0</v>
      </c>
      <c r="AT55" s="122">
        <f>ROUND(SUM(AV55:AW55),2)</f>
        <v>0</v>
      </c>
      <c r="AU55" s="123">
        <f>'SO01 - Stavební úpravy'!P104</f>
        <v>0</v>
      </c>
      <c r="AV55" s="122">
        <f>'SO01 - Stavební úpravy'!J33</f>
        <v>0</v>
      </c>
      <c r="AW55" s="122">
        <f>'SO01 - Stavební úpravy'!J34</f>
        <v>0</v>
      </c>
      <c r="AX55" s="122">
        <f>'SO01 - Stavební úpravy'!J35</f>
        <v>0</v>
      </c>
      <c r="AY55" s="122">
        <f>'SO01 - Stavební úpravy'!J36</f>
        <v>0</v>
      </c>
      <c r="AZ55" s="122">
        <f>'SO01 - Stavební úpravy'!F33</f>
        <v>0</v>
      </c>
      <c r="BA55" s="122">
        <f>'SO01 - Stavební úpravy'!F34</f>
        <v>0</v>
      </c>
      <c r="BB55" s="122">
        <f>'SO01 - Stavební úpravy'!F35</f>
        <v>0</v>
      </c>
      <c r="BC55" s="122">
        <f>'SO01 - Stavební úpravy'!F36</f>
        <v>0</v>
      </c>
      <c r="BD55" s="124">
        <f>'SO01 - Stavební úpravy'!F37</f>
        <v>0</v>
      </c>
      <c r="BE55" s="7"/>
      <c r="BT55" s="125" t="s">
        <v>83</v>
      </c>
      <c r="BV55" s="125" t="s">
        <v>77</v>
      </c>
      <c r="BW55" s="125" t="s">
        <v>84</v>
      </c>
      <c r="BX55" s="125" t="s">
        <v>5</v>
      </c>
      <c r="CL55" s="125" t="s">
        <v>19</v>
      </c>
      <c r="CM55" s="125" t="s">
        <v>83</v>
      </c>
    </row>
    <row r="56" s="7" customFormat="1" ht="16.5" customHeight="1">
      <c r="A56" s="113" t="s">
        <v>79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'SO02 - Vedlejší rozpočtov...'!J30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82</v>
      </c>
      <c r="AR56" s="120"/>
      <c r="AS56" s="126">
        <v>0</v>
      </c>
      <c r="AT56" s="127">
        <f>ROUND(SUM(AV56:AW56),2)</f>
        <v>0</v>
      </c>
      <c r="AU56" s="128">
        <f>'SO02 - Vedlejší rozpočtov...'!P81</f>
        <v>0</v>
      </c>
      <c r="AV56" s="127">
        <f>'SO02 - Vedlejší rozpočtov...'!J33</f>
        <v>0</v>
      </c>
      <c r="AW56" s="127">
        <f>'SO02 - Vedlejší rozpočtov...'!J34</f>
        <v>0</v>
      </c>
      <c r="AX56" s="127">
        <f>'SO02 - Vedlejší rozpočtov...'!J35</f>
        <v>0</v>
      </c>
      <c r="AY56" s="127">
        <f>'SO02 - Vedlejší rozpočtov...'!J36</f>
        <v>0</v>
      </c>
      <c r="AZ56" s="127">
        <f>'SO02 - Vedlejší rozpočtov...'!F33</f>
        <v>0</v>
      </c>
      <c r="BA56" s="127">
        <f>'SO02 - Vedlejší rozpočtov...'!F34</f>
        <v>0</v>
      </c>
      <c r="BB56" s="127">
        <f>'SO02 - Vedlejší rozpočtov...'!F35</f>
        <v>0</v>
      </c>
      <c r="BC56" s="127">
        <f>'SO02 - Vedlejší rozpočtov...'!F36</f>
        <v>0</v>
      </c>
      <c r="BD56" s="129">
        <f>'SO02 - Vedlejší rozpočtov...'!F37</f>
        <v>0</v>
      </c>
      <c r="BE56" s="7"/>
      <c r="BT56" s="125" t="s">
        <v>83</v>
      </c>
      <c r="BV56" s="125" t="s">
        <v>77</v>
      </c>
      <c r="BW56" s="125" t="s">
        <v>87</v>
      </c>
      <c r="BX56" s="125" t="s">
        <v>5</v>
      </c>
      <c r="CL56" s="125" t="s">
        <v>19</v>
      </c>
      <c r="CM56" s="125" t="s">
        <v>83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OYsdlGxrOzFXr9C1Kh40otjbS3dWCbBZcna5mvbt0jukMoMimeGTCpZLMxjuugnttaQTN7b5rizQjknXhh2T/g==" hashValue="pDH+Eg0Sb/gmnVbPkkqfzEoAntUNMHB11CGDKxY2z5jH6uWjoM9xyCjwm3JMb7tZIypYU86v0lAxv4blIAoPc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01 - Stavební úpravy'!C2" display="/"/>
    <hyperlink ref="A56" location="'SO02 - Vedlejší rozpočt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  <c r="AZ2" s="130" t="s">
        <v>88</v>
      </c>
      <c r="BA2" s="130" t="s">
        <v>89</v>
      </c>
      <c r="BB2" s="130" t="s">
        <v>90</v>
      </c>
      <c r="BC2" s="130" t="s">
        <v>91</v>
      </c>
      <c r="BD2" s="130" t="s">
        <v>92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83</v>
      </c>
      <c r="AZ3" s="130" t="s">
        <v>93</v>
      </c>
      <c r="BA3" s="130" t="s">
        <v>94</v>
      </c>
      <c r="BB3" s="130" t="s">
        <v>90</v>
      </c>
      <c r="BC3" s="130" t="s">
        <v>95</v>
      </c>
      <c r="BD3" s="130" t="s">
        <v>92</v>
      </c>
    </row>
    <row r="4" s="1" customFormat="1" ht="24.96" customHeight="1">
      <c r="B4" s="22"/>
      <c r="D4" s="133" t="s">
        <v>96</v>
      </c>
      <c r="L4" s="22"/>
      <c r="M4" s="134" t="s">
        <v>10</v>
      </c>
      <c r="AT4" s="19" t="s">
        <v>4</v>
      </c>
      <c r="AZ4" s="130" t="s">
        <v>97</v>
      </c>
      <c r="BA4" s="130" t="s">
        <v>98</v>
      </c>
      <c r="BB4" s="130" t="s">
        <v>90</v>
      </c>
      <c r="BC4" s="130" t="s">
        <v>99</v>
      </c>
      <c r="BD4" s="130" t="s">
        <v>92</v>
      </c>
    </row>
    <row r="5" s="1" customFormat="1" ht="6.96" customHeight="1">
      <c r="B5" s="22"/>
      <c r="L5" s="22"/>
      <c r="AZ5" s="130" t="s">
        <v>100</v>
      </c>
      <c r="BA5" s="130" t="s">
        <v>101</v>
      </c>
      <c r="BB5" s="130" t="s">
        <v>90</v>
      </c>
      <c r="BC5" s="130" t="s">
        <v>102</v>
      </c>
      <c r="BD5" s="130" t="s">
        <v>92</v>
      </c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Stavební úpravy b.j. č. 10 v BD č.p. 32, Dvorce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103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104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22. 4. 2025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30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">
        <v>34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35</v>
      </c>
      <c r="F21" s="40"/>
      <c r="G21" s="40"/>
      <c r="H21" s="40"/>
      <c r="I21" s="135" t="s">
        <v>29</v>
      </c>
      <c r="J21" s="139" t="s">
        <v>19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37</v>
      </c>
      <c r="E23" s="40"/>
      <c r="F23" s="40"/>
      <c r="G23" s="40"/>
      <c r="H23" s="40"/>
      <c r="I23" s="135" t="s">
        <v>26</v>
      </c>
      <c r="J23" s="139" t="s">
        <v>105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106</v>
      </c>
      <c r="F24" s="40"/>
      <c r="G24" s="40"/>
      <c r="H24" s="40"/>
      <c r="I24" s="135" t="s">
        <v>29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39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41</v>
      </c>
      <c r="E30" s="40"/>
      <c r="F30" s="40"/>
      <c r="G30" s="40"/>
      <c r="H30" s="40"/>
      <c r="I30" s="40"/>
      <c r="J30" s="147">
        <f>ROUND(J104,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43</v>
      </c>
      <c r="G32" s="40"/>
      <c r="H32" s="40"/>
      <c r="I32" s="148" t="s">
        <v>42</v>
      </c>
      <c r="J32" s="148" t="s">
        <v>44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45</v>
      </c>
      <c r="E33" s="135" t="s">
        <v>46</v>
      </c>
      <c r="F33" s="150">
        <f>ROUND((SUM(BE104:BE808)),  2)</f>
        <v>0</v>
      </c>
      <c r="G33" s="40"/>
      <c r="H33" s="40"/>
      <c r="I33" s="151">
        <v>0.20999999999999999</v>
      </c>
      <c r="J33" s="150">
        <f>ROUND(((SUM(BE104:BE808))*I33),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47</v>
      </c>
      <c r="F34" s="150">
        <f>ROUND((SUM(BF104:BF808)),  2)</f>
        <v>0</v>
      </c>
      <c r="G34" s="40"/>
      <c r="H34" s="40"/>
      <c r="I34" s="151">
        <v>0.12</v>
      </c>
      <c r="J34" s="150">
        <f>ROUND(((SUM(BF104:BF808))*I34),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48</v>
      </c>
      <c r="F35" s="150">
        <f>ROUND((SUM(BG104:BG808)),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49</v>
      </c>
      <c r="F36" s="150">
        <f>ROUND((SUM(BH104:BH808)),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50</v>
      </c>
      <c r="F37" s="150">
        <f>ROUND((SUM(BI104:BI808)),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107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Stavební úpravy b.j. č. 10 v BD č.p. 32, Dvorce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103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SO01 - Stavební úpravy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Dvorce</v>
      </c>
      <c r="G52" s="42"/>
      <c r="H52" s="42"/>
      <c r="I52" s="34" t="s">
        <v>23</v>
      </c>
      <c r="J52" s="74" t="str">
        <f>IF(J12="","",J12)</f>
        <v>22. 4. 2025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Dvorce</v>
      </c>
      <c r="G54" s="42"/>
      <c r="H54" s="42"/>
      <c r="I54" s="34" t="s">
        <v>33</v>
      </c>
      <c r="J54" s="38" t="str">
        <f>E21</f>
        <v>Ing. Bronislav Böhm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Michal Pešek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108</v>
      </c>
      <c r="D57" s="165"/>
      <c r="E57" s="165"/>
      <c r="F57" s="165"/>
      <c r="G57" s="165"/>
      <c r="H57" s="165"/>
      <c r="I57" s="165"/>
      <c r="J57" s="166" t="s">
        <v>109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73</v>
      </c>
      <c r="D59" s="42"/>
      <c r="E59" s="42"/>
      <c r="F59" s="42"/>
      <c r="G59" s="42"/>
      <c r="H59" s="42"/>
      <c r="I59" s="42"/>
      <c r="J59" s="104">
        <f>J104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110</v>
      </c>
    </row>
    <row r="60" s="9" customFormat="1" ht="24.96" customHeight="1">
      <c r="A60" s="9"/>
      <c r="B60" s="168"/>
      <c r="C60" s="169"/>
      <c r="D60" s="170" t="s">
        <v>111</v>
      </c>
      <c r="E60" s="171"/>
      <c r="F60" s="171"/>
      <c r="G60" s="171"/>
      <c r="H60" s="171"/>
      <c r="I60" s="171"/>
      <c r="J60" s="172">
        <f>J105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112</v>
      </c>
      <c r="E61" s="177"/>
      <c r="F61" s="177"/>
      <c r="G61" s="177"/>
      <c r="H61" s="177"/>
      <c r="I61" s="177"/>
      <c r="J61" s="178">
        <f>J106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113</v>
      </c>
      <c r="E62" s="177"/>
      <c r="F62" s="177"/>
      <c r="G62" s="177"/>
      <c r="H62" s="177"/>
      <c r="I62" s="177"/>
      <c r="J62" s="178">
        <f>J131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114</v>
      </c>
      <c r="E63" s="177"/>
      <c r="F63" s="177"/>
      <c r="G63" s="177"/>
      <c r="H63" s="177"/>
      <c r="I63" s="177"/>
      <c r="J63" s="178">
        <f>J207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115</v>
      </c>
      <c r="E64" s="177"/>
      <c r="F64" s="177"/>
      <c r="G64" s="177"/>
      <c r="H64" s="177"/>
      <c r="I64" s="177"/>
      <c r="J64" s="178">
        <f>J236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116</v>
      </c>
      <c r="E65" s="177"/>
      <c r="F65" s="177"/>
      <c r="G65" s="177"/>
      <c r="H65" s="177"/>
      <c r="I65" s="177"/>
      <c r="J65" s="178">
        <f>J279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117</v>
      </c>
      <c r="E66" s="171"/>
      <c r="F66" s="171"/>
      <c r="G66" s="171"/>
      <c r="H66" s="171"/>
      <c r="I66" s="171"/>
      <c r="J66" s="172">
        <f>J282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118</v>
      </c>
      <c r="E67" s="177"/>
      <c r="F67" s="177"/>
      <c r="G67" s="177"/>
      <c r="H67" s="177"/>
      <c r="I67" s="177"/>
      <c r="J67" s="178">
        <f>J283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119</v>
      </c>
      <c r="E68" s="177"/>
      <c r="F68" s="177"/>
      <c r="G68" s="177"/>
      <c r="H68" s="177"/>
      <c r="I68" s="177"/>
      <c r="J68" s="178">
        <f>J322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120</v>
      </c>
      <c r="E69" s="177"/>
      <c r="F69" s="177"/>
      <c r="G69" s="177"/>
      <c r="H69" s="177"/>
      <c r="I69" s="177"/>
      <c r="J69" s="178">
        <f>J337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121</v>
      </c>
      <c r="E70" s="177"/>
      <c r="F70" s="177"/>
      <c r="G70" s="177"/>
      <c r="H70" s="177"/>
      <c r="I70" s="177"/>
      <c r="J70" s="178">
        <f>J345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122</v>
      </c>
      <c r="E71" s="177"/>
      <c r="F71" s="177"/>
      <c r="G71" s="177"/>
      <c r="H71" s="177"/>
      <c r="I71" s="177"/>
      <c r="J71" s="178">
        <f>J365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123</v>
      </c>
      <c r="E72" s="177"/>
      <c r="F72" s="177"/>
      <c r="G72" s="177"/>
      <c r="H72" s="177"/>
      <c r="I72" s="177"/>
      <c r="J72" s="178">
        <f>J388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124</v>
      </c>
      <c r="E73" s="177"/>
      <c r="F73" s="177"/>
      <c r="G73" s="177"/>
      <c r="H73" s="177"/>
      <c r="I73" s="177"/>
      <c r="J73" s="178">
        <f>J395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74"/>
      <c r="C74" s="175"/>
      <c r="D74" s="176" t="s">
        <v>125</v>
      </c>
      <c r="E74" s="177"/>
      <c r="F74" s="177"/>
      <c r="G74" s="177"/>
      <c r="H74" s="177"/>
      <c r="I74" s="177"/>
      <c r="J74" s="178">
        <f>J439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126</v>
      </c>
      <c r="E75" s="177"/>
      <c r="F75" s="177"/>
      <c r="G75" s="177"/>
      <c r="H75" s="177"/>
      <c r="I75" s="177"/>
      <c r="J75" s="178">
        <f>J486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127</v>
      </c>
      <c r="E76" s="177"/>
      <c r="F76" s="177"/>
      <c r="G76" s="177"/>
      <c r="H76" s="177"/>
      <c r="I76" s="177"/>
      <c r="J76" s="178">
        <f>J499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4"/>
      <c r="C77" s="175"/>
      <c r="D77" s="176" t="s">
        <v>128</v>
      </c>
      <c r="E77" s="177"/>
      <c r="F77" s="177"/>
      <c r="G77" s="177"/>
      <c r="H77" s="177"/>
      <c r="I77" s="177"/>
      <c r="J77" s="178">
        <f>J512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4"/>
      <c r="C78" s="175"/>
      <c r="D78" s="176" t="s">
        <v>129</v>
      </c>
      <c r="E78" s="177"/>
      <c r="F78" s="177"/>
      <c r="G78" s="177"/>
      <c r="H78" s="177"/>
      <c r="I78" s="177"/>
      <c r="J78" s="178">
        <f>J522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4"/>
      <c r="C79" s="175"/>
      <c r="D79" s="176" t="s">
        <v>130</v>
      </c>
      <c r="E79" s="177"/>
      <c r="F79" s="177"/>
      <c r="G79" s="177"/>
      <c r="H79" s="177"/>
      <c r="I79" s="177"/>
      <c r="J79" s="178">
        <f>J580</f>
        <v>0</v>
      </c>
      <c r="K79" s="175"/>
      <c r="L79" s="17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4"/>
      <c r="C80" s="175"/>
      <c r="D80" s="176" t="s">
        <v>131</v>
      </c>
      <c r="E80" s="177"/>
      <c r="F80" s="177"/>
      <c r="G80" s="177"/>
      <c r="H80" s="177"/>
      <c r="I80" s="177"/>
      <c r="J80" s="178">
        <f>J628</f>
        <v>0</v>
      </c>
      <c r="K80" s="175"/>
      <c r="L80" s="17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4"/>
      <c r="C81" s="175"/>
      <c r="D81" s="176" t="s">
        <v>132</v>
      </c>
      <c r="E81" s="177"/>
      <c r="F81" s="177"/>
      <c r="G81" s="177"/>
      <c r="H81" s="177"/>
      <c r="I81" s="177"/>
      <c r="J81" s="178">
        <f>J651</f>
        <v>0</v>
      </c>
      <c r="K81" s="175"/>
      <c r="L81" s="17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4"/>
      <c r="C82" s="175"/>
      <c r="D82" s="176" t="s">
        <v>133</v>
      </c>
      <c r="E82" s="177"/>
      <c r="F82" s="177"/>
      <c r="G82" s="177"/>
      <c r="H82" s="177"/>
      <c r="I82" s="177"/>
      <c r="J82" s="178">
        <f>J711</f>
        <v>0</v>
      </c>
      <c r="K82" s="175"/>
      <c r="L82" s="17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4"/>
      <c r="C83" s="175"/>
      <c r="D83" s="176" t="s">
        <v>134</v>
      </c>
      <c r="E83" s="177"/>
      <c r="F83" s="177"/>
      <c r="G83" s="177"/>
      <c r="H83" s="177"/>
      <c r="I83" s="177"/>
      <c r="J83" s="178">
        <f>J788</f>
        <v>0</v>
      </c>
      <c r="K83" s="175"/>
      <c r="L83" s="17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4"/>
      <c r="C84" s="175"/>
      <c r="D84" s="176" t="s">
        <v>135</v>
      </c>
      <c r="E84" s="177"/>
      <c r="F84" s="177"/>
      <c r="G84" s="177"/>
      <c r="H84" s="177"/>
      <c r="I84" s="177"/>
      <c r="J84" s="178">
        <f>J807</f>
        <v>0</v>
      </c>
      <c r="K84" s="175"/>
      <c r="L84" s="17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90" s="2" customFormat="1" ht="6.96" customHeight="1">
      <c r="A90" s="40"/>
      <c r="B90" s="63"/>
      <c r="C90" s="64"/>
      <c r="D90" s="64"/>
      <c r="E90" s="64"/>
      <c r="F90" s="64"/>
      <c r="G90" s="64"/>
      <c r="H90" s="64"/>
      <c r="I90" s="64"/>
      <c r="J90" s="64"/>
      <c r="K90" s="64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4.96" customHeight="1">
      <c r="A91" s="40"/>
      <c r="B91" s="41"/>
      <c r="C91" s="25" t="s">
        <v>136</v>
      </c>
      <c r="D91" s="42"/>
      <c r="E91" s="42"/>
      <c r="F91" s="42"/>
      <c r="G91" s="42"/>
      <c r="H91" s="42"/>
      <c r="I91" s="42"/>
      <c r="J91" s="42"/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16</v>
      </c>
      <c r="D93" s="42"/>
      <c r="E93" s="42"/>
      <c r="F93" s="42"/>
      <c r="G93" s="42"/>
      <c r="H93" s="42"/>
      <c r="I93" s="42"/>
      <c r="J93" s="42"/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163" t="str">
        <f>E7</f>
        <v>Stavební úpravy b.j. č. 10 v BD č.p. 32, Dvorce</v>
      </c>
      <c r="F94" s="34"/>
      <c r="G94" s="34"/>
      <c r="H94" s="34"/>
      <c r="I94" s="42"/>
      <c r="J94" s="42"/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4" t="s">
        <v>103</v>
      </c>
      <c r="D95" s="42"/>
      <c r="E95" s="42"/>
      <c r="F95" s="42"/>
      <c r="G95" s="42"/>
      <c r="H95" s="42"/>
      <c r="I95" s="42"/>
      <c r="J95" s="42"/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6.5" customHeight="1">
      <c r="A96" s="40"/>
      <c r="B96" s="41"/>
      <c r="C96" s="42"/>
      <c r="D96" s="42"/>
      <c r="E96" s="71" t="str">
        <f>E9</f>
        <v>SO01 - Stavební úpravy</v>
      </c>
      <c r="F96" s="42"/>
      <c r="G96" s="42"/>
      <c r="H96" s="42"/>
      <c r="I96" s="42"/>
      <c r="J96" s="42"/>
      <c r="K96" s="42"/>
      <c r="L96" s="13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3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2" customHeight="1">
      <c r="A98" s="40"/>
      <c r="B98" s="41"/>
      <c r="C98" s="34" t="s">
        <v>21</v>
      </c>
      <c r="D98" s="42"/>
      <c r="E98" s="42"/>
      <c r="F98" s="29" t="str">
        <f>F12</f>
        <v>Dvorce</v>
      </c>
      <c r="G98" s="42"/>
      <c r="H98" s="42"/>
      <c r="I98" s="34" t="s">
        <v>23</v>
      </c>
      <c r="J98" s="74" t="str">
        <f>IF(J12="","",J12)</f>
        <v>22. 4. 2025</v>
      </c>
      <c r="K98" s="42"/>
      <c r="L98" s="137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6.96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137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25</v>
      </c>
      <c r="D100" s="42"/>
      <c r="E100" s="42"/>
      <c r="F100" s="29" t="str">
        <f>E15</f>
        <v>Obec Dvorce</v>
      </c>
      <c r="G100" s="42"/>
      <c r="H100" s="42"/>
      <c r="I100" s="34" t="s">
        <v>33</v>
      </c>
      <c r="J100" s="38" t="str">
        <f>E21</f>
        <v>Ing. Bronislav Böhm</v>
      </c>
      <c r="K100" s="42"/>
      <c r="L100" s="137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5.15" customHeight="1">
      <c r="A101" s="40"/>
      <c r="B101" s="41"/>
      <c r="C101" s="34" t="s">
        <v>31</v>
      </c>
      <c r="D101" s="42"/>
      <c r="E101" s="42"/>
      <c r="F101" s="29" t="str">
        <f>IF(E18="","",E18)</f>
        <v>Vyplň údaj</v>
      </c>
      <c r="G101" s="42"/>
      <c r="H101" s="42"/>
      <c r="I101" s="34" t="s">
        <v>37</v>
      </c>
      <c r="J101" s="38" t="str">
        <f>E24</f>
        <v>Michal Pešek</v>
      </c>
      <c r="K101" s="42"/>
      <c r="L101" s="137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0.32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137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11" customFormat="1" ht="29.28" customHeight="1">
      <c r="A103" s="180"/>
      <c r="B103" s="181"/>
      <c r="C103" s="182" t="s">
        <v>137</v>
      </c>
      <c r="D103" s="183" t="s">
        <v>60</v>
      </c>
      <c r="E103" s="183" t="s">
        <v>56</v>
      </c>
      <c r="F103" s="183" t="s">
        <v>57</v>
      </c>
      <c r="G103" s="183" t="s">
        <v>138</v>
      </c>
      <c r="H103" s="183" t="s">
        <v>139</v>
      </c>
      <c r="I103" s="183" t="s">
        <v>140</v>
      </c>
      <c r="J103" s="183" t="s">
        <v>109</v>
      </c>
      <c r="K103" s="184" t="s">
        <v>141</v>
      </c>
      <c r="L103" s="185"/>
      <c r="M103" s="94" t="s">
        <v>19</v>
      </c>
      <c r="N103" s="95" t="s">
        <v>45</v>
      </c>
      <c r="O103" s="95" t="s">
        <v>142</v>
      </c>
      <c r="P103" s="95" t="s">
        <v>143</v>
      </c>
      <c r="Q103" s="95" t="s">
        <v>144</v>
      </c>
      <c r="R103" s="95" t="s">
        <v>145</v>
      </c>
      <c r="S103" s="95" t="s">
        <v>146</v>
      </c>
      <c r="T103" s="96" t="s">
        <v>147</v>
      </c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</row>
    <row r="104" s="2" customFormat="1" ht="22.8" customHeight="1">
      <c r="A104" s="40"/>
      <c r="B104" s="41"/>
      <c r="C104" s="101" t="s">
        <v>148</v>
      </c>
      <c r="D104" s="42"/>
      <c r="E104" s="42"/>
      <c r="F104" s="42"/>
      <c r="G104" s="42"/>
      <c r="H104" s="42"/>
      <c r="I104" s="42"/>
      <c r="J104" s="186">
        <f>BK104</f>
        <v>0</v>
      </c>
      <c r="K104" s="42"/>
      <c r="L104" s="46"/>
      <c r="M104" s="97"/>
      <c r="N104" s="187"/>
      <c r="O104" s="98"/>
      <c r="P104" s="188">
        <f>P105+P282</f>
        <v>0</v>
      </c>
      <c r="Q104" s="98"/>
      <c r="R104" s="188">
        <f>R105+R282</f>
        <v>4.2088307926376007</v>
      </c>
      <c r="S104" s="98"/>
      <c r="T104" s="189">
        <f>T105+T282</f>
        <v>11.05977642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74</v>
      </c>
      <c r="AU104" s="19" t="s">
        <v>110</v>
      </c>
      <c r="BK104" s="190">
        <f>BK105+BK282</f>
        <v>0</v>
      </c>
    </row>
    <row r="105" s="12" customFormat="1" ht="25.92" customHeight="1">
      <c r="A105" s="12"/>
      <c r="B105" s="191"/>
      <c r="C105" s="192"/>
      <c r="D105" s="193" t="s">
        <v>74</v>
      </c>
      <c r="E105" s="194" t="s">
        <v>149</v>
      </c>
      <c r="F105" s="194" t="s">
        <v>150</v>
      </c>
      <c r="G105" s="192"/>
      <c r="H105" s="192"/>
      <c r="I105" s="195"/>
      <c r="J105" s="196">
        <f>BK105</f>
        <v>0</v>
      </c>
      <c r="K105" s="192"/>
      <c r="L105" s="197"/>
      <c r="M105" s="198"/>
      <c r="N105" s="199"/>
      <c r="O105" s="199"/>
      <c r="P105" s="200">
        <f>P106+P131+P207+P236+P279</f>
        <v>0</v>
      </c>
      <c r="Q105" s="199"/>
      <c r="R105" s="200">
        <f>R106+R131+R207+R236+R279</f>
        <v>2.7291826789920006</v>
      </c>
      <c r="S105" s="199"/>
      <c r="T105" s="201">
        <f>T106+T131+T207+T236+T279</f>
        <v>9.0653959999999998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2" t="s">
        <v>83</v>
      </c>
      <c r="AT105" s="203" t="s">
        <v>74</v>
      </c>
      <c r="AU105" s="203" t="s">
        <v>75</v>
      </c>
      <c r="AY105" s="202" t="s">
        <v>151</v>
      </c>
      <c r="BK105" s="204">
        <f>BK106+BK131+BK207+BK236+BK279</f>
        <v>0</v>
      </c>
    </row>
    <row r="106" s="12" customFormat="1" ht="22.8" customHeight="1">
      <c r="A106" s="12"/>
      <c r="B106" s="191"/>
      <c r="C106" s="192"/>
      <c r="D106" s="193" t="s">
        <v>74</v>
      </c>
      <c r="E106" s="205" t="s">
        <v>92</v>
      </c>
      <c r="F106" s="205" t="s">
        <v>152</v>
      </c>
      <c r="G106" s="192"/>
      <c r="H106" s="192"/>
      <c r="I106" s="195"/>
      <c r="J106" s="206">
        <f>BK106</f>
        <v>0</v>
      </c>
      <c r="K106" s="192"/>
      <c r="L106" s="197"/>
      <c r="M106" s="198"/>
      <c r="N106" s="199"/>
      <c r="O106" s="199"/>
      <c r="P106" s="200">
        <f>SUM(P107:P130)</f>
        <v>0</v>
      </c>
      <c r="Q106" s="199"/>
      <c r="R106" s="200">
        <f>SUM(R107:R130)</f>
        <v>0.67810263299200002</v>
      </c>
      <c r="S106" s="199"/>
      <c r="T106" s="201">
        <f>SUM(T107:T130)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2" t="s">
        <v>83</v>
      </c>
      <c r="AT106" s="203" t="s">
        <v>74</v>
      </c>
      <c r="AU106" s="203" t="s">
        <v>83</v>
      </c>
      <c r="AY106" s="202" t="s">
        <v>151</v>
      </c>
      <c r="BK106" s="204">
        <f>SUM(BK107:BK130)</f>
        <v>0</v>
      </c>
    </row>
    <row r="107" s="2" customFormat="1" ht="37.8" customHeight="1">
      <c r="A107" s="40"/>
      <c r="B107" s="41"/>
      <c r="C107" s="207" t="s">
        <v>83</v>
      </c>
      <c r="D107" s="207" t="s">
        <v>153</v>
      </c>
      <c r="E107" s="208" t="s">
        <v>154</v>
      </c>
      <c r="F107" s="209" t="s">
        <v>155</v>
      </c>
      <c r="G107" s="210" t="s">
        <v>90</v>
      </c>
      <c r="H107" s="211">
        <v>2.3399999999999999</v>
      </c>
      <c r="I107" s="212"/>
      <c r="J107" s="213">
        <f>ROUND(I107*H107,2)</f>
        <v>0</v>
      </c>
      <c r="K107" s="209" t="s">
        <v>156</v>
      </c>
      <c r="L107" s="46"/>
      <c r="M107" s="214" t="s">
        <v>19</v>
      </c>
      <c r="N107" s="215" t="s">
        <v>47</v>
      </c>
      <c r="O107" s="86"/>
      <c r="P107" s="216">
        <f>O107*H107</f>
        <v>0</v>
      </c>
      <c r="Q107" s="216">
        <v>0.044339999999999997</v>
      </c>
      <c r="R107" s="216">
        <f>Q107*H107</f>
        <v>0.10375559999999999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157</v>
      </c>
      <c r="AT107" s="218" t="s">
        <v>153</v>
      </c>
      <c r="AU107" s="218" t="s">
        <v>158</v>
      </c>
      <c r="AY107" s="19" t="s">
        <v>151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158</v>
      </c>
      <c r="BK107" s="219">
        <f>ROUND(I107*H107,2)</f>
        <v>0</v>
      </c>
      <c r="BL107" s="19" t="s">
        <v>157</v>
      </c>
      <c r="BM107" s="218" t="s">
        <v>159</v>
      </c>
    </row>
    <row r="108" s="2" customFormat="1">
      <c r="A108" s="40"/>
      <c r="B108" s="41"/>
      <c r="C108" s="42"/>
      <c r="D108" s="220" t="s">
        <v>160</v>
      </c>
      <c r="E108" s="42"/>
      <c r="F108" s="221" t="s">
        <v>161</v>
      </c>
      <c r="G108" s="42"/>
      <c r="H108" s="42"/>
      <c r="I108" s="222"/>
      <c r="J108" s="42"/>
      <c r="K108" s="42"/>
      <c r="L108" s="46"/>
      <c r="M108" s="223"/>
      <c r="N108" s="224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160</v>
      </c>
      <c r="AU108" s="19" t="s">
        <v>158</v>
      </c>
    </row>
    <row r="109" s="13" customFormat="1">
      <c r="A109" s="13"/>
      <c r="B109" s="225"/>
      <c r="C109" s="226"/>
      <c r="D109" s="227" t="s">
        <v>162</v>
      </c>
      <c r="E109" s="228" t="s">
        <v>19</v>
      </c>
      <c r="F109" s="229" t="s">
        <v>163</v>
      </c>
      <c r="G109" s="226"/>
      <c r="H109" s="230">
        <v>2.3399999999999999</v>
      </c>
      <c r="I109" s="231"/>
      <c r="J109" s="226"/>
      <c r="K109" s="226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162</v>
      </c>
      <c r="AU109" s="236" t="s">
        <v>158</v>
      </c>
      <c r="AV109" s="13" t="s">
        <v>158</v>
      </c>
      <c r="AW109" s="13" t="s">
        <v>36</v>
      </c>
      <c r="AX109" s="13" t="s">
        <v>75</v>
      </c>
      <c r="AY109" s="236" t="s">
        <v>151</v>
      </c>
    </row>
    <row r="110" s="14" customFormat="1">
      <c r="A110" s="14"/>
      <c r="B110" s="237"/>
      <c r="C110" s="238"/>
      <c r="D110" s="227" t="s">
        <v>162</v>
      </c>
      <c r="E110" s="239" t="s">
        <v>19</v>
      </c>
      <c r="F110" s="240" t="s">
        <v>164</v>
      </c>
      <c r="G110" s="238"/>
      <c r="H110" s="241">
        <v>2.3399999999999999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162</v>
      </c>
      <c r="AU110" s="247" t="s">
        <v>158</v>
      </c>
      <c r="AV110" s="14" t="s">
        <v>157</v>
      </c>
      <c r="AW110" s="14" t="s">
        <v>36</v>
      </c>
      <c r="AX110" s="14" t="s">
        <v>83</v>
      </c>
      <c r="AY110" s="247" t="s">
        <v>151</v>
      </c>
    </row>
    <row r="111" s="2" customFormat="1" ht="37.8" customHeight="1">
      <c r="A111" s="40"/>
      <c r="B111" s="41"/>
      <c r="C111" s="207" t="s">
        <v>158</v>
      </c>
      <c r="D111" s="207" t="s">
        <v>153</v>
      </c>
      <c r="E111" s="208" t="s">
        <v>165</v>
      </c>
      <c r="F111" s="209" t="s">
        <v>166</v>
      </c>
      <c r="G111" s="210" t="s">
        <v>90</v>
      </c>
      <c r="H111" s="211">
        <v>8.5600000000000005</v>
      </c>
      <c r="I111" s="212"/>
      <c r="J111" s="213">
        <f>ROUND(I111*H111,2)</f>
        <v>0</v>
      </c>
      <c r="K111" s="209" t="s">
        <v>156</v>
      </c>
      <c r="L111" s="46"/>
      <c r="M111" s="214" t="s">
        <v>19</v>
      </c>
      <c r="N111" s="215" t="s">
        <v>47</v>
      </c>
      <c r="O111" s="86"/>
      <c r="P111" s="216">
        <f>O111*H111</f>
        <v>0</v>
      </c>
      <c r="Q111" s="216">
        <v>0.061719999999999997</v>
      </c>
      <c r="R111" s="216">
        <f>Q111*H111</f>
        <v>0.52832319999999999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157</v>
      </c>
      <c r="AT111" s="218" t="s">
        <v>153</v>
      </c>
      <c r="AU111" s="218" t="s">
        <v>158</v>
      </c>
      <c r="AY111" s="19" t="s">
        <v>151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158</v>
      </c>
      <c r="BK111" s="219">
        <f>ROUND(I111*H111,2)</f>
        <v>0</v>
      </c>
      <c r="BL111" s="19" t="s">
        <v>157</v>
      </c>
      <c r="BM111" s="218" t="s">
        <v>167</v>
      </c>
    </row>
    <row r="112" s="2" customFormat="1">
      <c r="A112" s="40"/>
      <c r="B112" s="41"/>
      <c r="C112" s="42"/>
      <c r="D112" s="220" t="s">
        <v>160</v>
      </c>
      <c r="E112" s="42"/>
      <c r="F112" s="221" t="s">
        <v>168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160</v>
      </c>
      <c r="AU112" s="19" t="s">
        <v>158</v>
      </c>
    </row>
    <row r="113" s="13" customFormat="1">
      <c r="A113" s="13"/>
      <c r="B113" s="225"/>
      <c r="C113" s="226"/>
      <c r="D113" s="227" t="s">
        <v>162</v>
      </c>
      <c r="E113" s="228" t="s">
        <v>19</v>
      </c>
      <c r="F113" s="229" t="s">
        <v>169</v>
      </c>
      <c r="G113" s="226"/>
      <c r="H113" s="230">
        <v>11.388</v>
      </c>
      <c r="I113" s="231"/>
      <c r="J113" s="226"/>
      <c r="K113" s="226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162</v>
      </c>
      <c r="AU113" s="236" t="s">
        <v>158</v>
      </c>
      <c r="AV113" s="13" t="s">
        <v>158</v>
      </c>
      <c r="AW113" s="13" t="s">
        <v>36</v>
      </c>
      <c r="AX113" s="13" t="s">
        <v>75</v>
      </c>
      <c r="AY113" s="236" t="s">
        <v>151</v>
      </c>
    </row>
    <row r="114" s="13" customFormat="1">
      <c r="A114" s="13"/>
      <c r="B114" s="225"/>
      <c r="C114" s="226"/>
      <c r="D114" s="227" t="s">
        <v>162</v>
      </c>
      <c r="E114" s="228" t="s">
        <v>19</v>
      </c>
      <c r="F114" s="229" t="s">
        <v>170</v>
      </c>
      <c r="G114" s="226"/>
      <c r="H114" s="230">
        <v>-2.8279999999999998</v>
      </c>
      <c r="I114" s="231"/>
      <c r="J114" s="226"/>
      <c r="K114" s="226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162</v>
      </c>
      <c r="AU114" s="236" t="s">
        <v>158</v>
      </c>
      <c r="AV114" s="13" t="s">
        <v>158</v>
      </c>
      <c r="AW114" s="13" t="s">
        <v>36</v>
      </c>
      <c r="AX114" s="13" t="s">
        <v>75</v>
      </c>
      <c r="AY114" s="236" t="s">
        <v>151</v>
      </c>
    </row>
    <row r="115" s="14" customFormat="1">
      <c r="A115" s="14"/>
      <c r="B115" s="237"/>
      <c r="C115" s="238"/>
      <c r="D115" s="227" t="s">
        <v>162</v>
      </c>
      <c r="E115" s="239" t="s">
        <v>19</v>
      </c>
      <c r="F115" s="240" t="s">
        <v>164</v>
      </c>
      <c r="G115" s="238"/>
      <c r="H115" s="241">
        <v>8.5600000000000005</v>
      </c>
      <c r="I115" s="242"/>
      <c r="J115" s="238"/>
      <c r="K115" s="238"/>
      <c r="L115" s="243"/>
      <c r="M115" s="244"/>
      <c r="N115" s="245"/>
      <c r="O115" s="245"/>
      <c r="P115" s="245"/>
      <c r="Q115" s="245"/>
      <c r="R115" s="245"/>
      <c r="S115" s="245"/>
      <c r="T115" s="24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7" t="s">
        <v>162</v>
      </c>
      <c r="AU115" s="247" t="s">
        <v>158</v>
      </c>
      <c r="AV115" s="14" t="s">
        <v>157</v>
      </c>
      <c r="AW115" s="14" t="s">
        <v>36</v>
      </c>
      <c r="AX115" s="14" t="s">
        <v>83</v>
      </c>
      <c r="AY115" s="247" t="s">
        <v>151</v>
      </c>
    </row>
    <row r="116" s="2" customFormat="1" ht="44.25" customHeight="1">
      <c r="A116" s="40"/>
      <c r="B116" s="41"/>
      <c r="C116" s="207" t="s">
        <v>92</v>
      </c>
      <c r="D116" s="207" t="s">
        <v>153</v>
      </c>
      <c r="E116" s="208" t="s">
        <v>171</v>
      </c>
      <c r="F116" s="209" t="s">
        <v>172</v>
      </c>
      <c r="G116" s="210" t="s">
        <v>173</v>
      </c>
      <c r="H116" s="211">
        <v>2</v>
      </c>
      <c r="I116" s="212"/>
      <c r="J116" s="213">
        <f>ROUND(I116*H116,2)</f>
        <v>0</v>
      </c>
      <c r="K116" s="209" t="s">
        <v>156</v>
      </c>
      <c r="L116" s="46"/>
      <c r="M116" s="214" t="s">
        <v>19</v>
      </c>
      <c r="N116" s="215" t="s">
        <v>47</v>
      </c>
      <c r="O116" s="86"/>
      <c r="P116" s="216">
        <f>O116*H116</f>
        <v>0</v>
      </c>
      <c r="Q116" s="216">
        <v>0.022280000000000001</v>
      </c>
      <c r="R116" s="216">
        <f>Q116*H116</f>
        <v>0.044560000000000002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157</v>
      </c>
      <c r="AT116" s="218" t="s">
        <v>153</v>
      </c>
      <c r="AU116" s="218" t="s">
        <v>158</v>
      </c>
      <c r="AY116" s="19" t="s">
        <v>151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158</v>
      </c>
      <c r="BK116" s="219">
        <f>ROUND(I116*H116,2)</f>
        <v>0</v>
      </c>
      <c r="BL116" s="19" t="s">
        <v>157</v>
      </c>
      <c r="BM116" s="218" t="s">
        <v>174</v>
      </c>
    </row>
    <row r="117" s="2" customFormat="1">
      <c r="A117" s="40"/>
      <c r="B117" s="41"/>
      <c r="C117" s="42"/>
      <c r="D117" s="220" t="s">
        <v>160</v>
      </c>
      <c r="E117" s="42"/>
      <c r="F117" s="221" t="s">
        <v>175</v>
      </c>
      <c r="G117" s="42"/>
      <c r="H117" s="42"/>
      <c r="I117" s="222"/>
      <c r="J117" s="42"/>
      <c r="K117" s="42"/>
      <c r="L117" s="46"/>
      <c r="M117" s="223"/>
      <c r="N117" s="22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160</v>
      </c>
      <c r="AU117" s="19" t="s">
        <v>158</v>
      </c>
    </row>
    <row r="118" s="13" customFormat="1">
      <c r="A118" s="13"/>
      <c r="B118" s="225"/>
      <c r="C118" s="226"/>
      <c r="D118" s="227" t="s">
        <v>162</v>
      </c>
      <c r="E118" s="228" t="s">
        <v>19</v>
      </c>
      <c r="F118" s="229" t="s">
        <v>176</v>
      </c>
      <c r="G118" s="226"/>
      <c r="H118" s="230">
        <v>2</v>
      </c>
      <c r="I118" s="231"/>
      <c r="J118" s="226"/>
      <c r="K118" s="226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162</v>
      </c>
      <c r="AU118" s="236" t="s">
        <v>158</v>
      </c>
      <c r="AV118" s="13" t="s">
        <v>158</v>
      </c>
      <c r="AW118" s="13" t="s">
        <v>36</v>
      </c>
      <c r="AX118" s="13" t="s">
        <v>75</v>
      </c>
      <c r="AY118" s="236" t="s">
        <v>151</v>
      </c>
    </row>
    <row r="119" s="14" customFormat="1">
      <c r="A119" s="14"/>
      <c r="B119" s="237"/>
      <c r="C119" s="238"/>
      <c r="D119" s="227" t="s">
        <v>162</v>
      </c>
      <c r="E119" s="239" t="s">
        <v>19</v>
      </c>
      <c r="F119" s="240" t="s">
        <v>164</v>
      </c>
      <c r="G119" s="238"/>
      <c r="H119" s="241">
        <v>2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162</v>
      </c>
      <c r="AU119" s="247" t="s">
        <v>158</v>
      </c>
      <c r="AV119" s="14" t="s">
        <v>157</v>
      </c>
      <c r="AW119" s="14" t="s">
        <v>36</v>
      </c>
      <c r="AX119" s="14" t="s">
        <v>83</v>
      </c>
      <c r="AY119" s="247" t="s">
        <v>151</v>
      </c>
    </row>
    <row r="120" s="2" customFormat="1" ht="24.15" customHeight="1">
      <c r="A120" s="40"/>
      <c r="B120" s="41"/>
      <c r="C120" s="207" t="s">
        <v>157</v>
      </c>
      <c r="D120" s="207" t="s">
        <v>153</v>
      </c>
      <c r="E120" s="208" t="s">
        <v>177</v>
      </c>
      <c r="F120" s="209" t="s">
        <v>178</v>
      </c>
      <c r="G120" s="210" t="s">
        <v>179</v>
      </c>
      <c r="H120" s="211">
        <v>5.2800000000000002</v>
      </c>
      <c r="I120" s="212"/>
      <c r="J120" s="213">
        <f>ROUND(I120*H120,2)</f>
        <v>0</v>
      </c>
      <c r="K120" s="209" t="s">
        <v>156</v>
      </c>
      <c r="L120" s="46"/>
      <c r="M120" s="214" t="s">
        <v>19</v>
      </c>
      <c r="N120" s="215" t="s">
        <v>47</v>
      </c>
      <c r="O120" s="86"/>
      <c r="P120" s="216">
        <f>O120*H120</f>
        <v>0</v>
      </c>
      <c r="Q120" s="216">
        <v>8.0271400000000005E-05</v>
      </c>
      <c r="R120" s="216">
        <f>Q120*H120</f>
        <v>0.00042383299200000007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157</v>
      </c>
      <c r="AT120" s="218" t="s">
        <v>153</v>
      </c>
      <c r="AU120" s="218" t="s">
        <v>158</v>
      </c>
      <c r="AY120" s="19" t="s">
        <v>151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158</v>
      </c>
      <c r="BK120" s="219">
        <f>ROUND(I120*H120,2)</f>
        <v>0</v>
      </c>
      <c r="BL120" s="19" t="s">
        <v>157</v>
      </c>
      <c r="BM120" s="218" t="s">
        <v>180</v>
      </c>
    </row>
    <row r="121" s="2" customFormat="1">
      <c r="A121" s="40"/>
      <c r="B121" s="41"/>
      <c r="C121" s="42"/>
      <c r="D121" s="220" t="s">
        <v>160</v>
      </c>
      <c r="E121" s="42"/>
      <c r="F121" s="221" t="s">
        <v>181</v>
      </c>
      <c r="G121" s="42"/>
      <c r="H121" s="42"/>
      <c r="I121" s="222"/>
      <c r="J121" s="42"/>
      <c r="K121" s="42"/>
      <c r="L121" s="46"/>
      <c r="M121" s="223"/>
      <c r="N121" s="224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160</v>
      </c>
      <c r="AU121" s="19" t="s">
        <v>158</v>
      </c>
    </row>
    <row r="122" s="15" customFormat="1">
      <c r="A122" s="15"/>
      <c r="B122" s="248"/>
      <c r="C122" s="249"/>
      <c r="D122" s="227" t="s">
        <v>162</v>
      </c>
      <c r="E122" s="250" t="s">
        <v>19</v>
      </c>
      <c r="F122" s="251" t="s">
        <v>182</v>
      </c>
      <c r="G122" s="249"/>
      <c r="H122" s="250" t="s">
        <v>19</v>
      </c>
      <c r="I122" s="252"/>
      <c r="J122" s="249"/>
      <c r="K122" s="249"/>
      <c r="L122" s="253"/>
      <c r="M122" s="254"/>
      <c r="N122" s="255"/>
      <c r="O122" s="255"/>
      <c r="P122" s="255"/>
      <c r="Q122" s="255"/>
      <c r="R122" s="255"/>
      <c r="S122" s="255"/>
      <c r="T122" s="256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7" t="s">
        <v>162</v>
      </c>
      <c r="AU122" s="257" t="s">
        <v>158</v>
      </c>
      <c r="AV122" s="15" t="s">
        <v>83</v>
      </c>
      <c r="AW122" s="15" t="s">
        <v>36</v>
      </c>
      <c r="AX122" s="15" t="s">
        <v>75</v>
      </c>
      <c r="AY122" s="257" t="s">
        <v>151</v>
      </c>
    </row>
    <row r="123" s="13" customFormat="1">
      <c r="A123" s="13"/>
      <c r="B123" s="225"/>
      <c r="C123" s="226"/>
      <c r="D123" s="227" t="s">
        <v>162</v>
      </c>
      <c r="E123" s="228" t="s">
        <v>19</v>
      </c>
      <c r="F123" s="229" t="s">
        <v>183</v>
      </c>
      <c r="G123" s="226"/>
      <c r="H123" s="230">
        <v>0.90000000000000002</v>
      </c>
      <c r="I123" s="231"/>
      <c r="J123" s="226"/>
      <c r="K123" s="226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162</v>
      </c>
      <c r="AU123" s="236" t="s">
        <v>158</v>
      </c>
      <c r="AV123" s="13" t="s">
        <v>158</v>
      </c>
      <c r="AW123" s="13" t="s">
        <v>36</v>
      </c>
      <c r="AX123" s="13" t="s">
        <v>75</v>
      </c>
      <c r="AY123" s="236" t="s">
        <v>151</v>
      </c>
    </row>
    <row r="124" s="13" customFormat="1">
      <c r="A124" s="13"/>
      <c r="B124" s="225"/>
      <c r="C124" s="226"/>
      <c r="D124" s="227" t="s">
        <v>162</v>
      </c>
      <c r="E124" s="228" t="s">
        <v>19</v>
      </c>
      <c r="F124" s="229" t="s">
        <v>184</v>
      </c>
      <c r="G124" s="226"/>
      <c r="H124" s="230">
        <v>4.3799999999999999</v>
      </c>
      <c r="I124" s="231"/>
      <c r="J124" s="226"/>
      <c r="K124" s="226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162</v>
      </c>
      <c r="AU124" s="236" t="s">
        <v>158</v>
      </c>
      <c r="AV124" s="13" t="s">
        <v>158</v>
      </c>
      <c r="AW124" s="13" t="s">
        <v>36</v>
      </c>
      <c r="AX124" s="13" t="s">
        <v>75</v>
      </c>
      <c r="AY124" s="236" t="s">
        <v>151</v>
      </c>
    </row>
    <row r="125" s="14" customFormat="1">
      <c r="A125" s="14"/>
      <c r="B125" s="237"/>
      <c r="C125" s="238"/>
      <c r="D125" s="227" t="s">
        <v>162</v>
      </c>
      <c r="E125" s="239" t="s">
        <v>19</v>
      </c>
      <c r="F125" s="240" t="s">
        <v>164</v>
      </c>
      <c r="G125" s="238"/>
      <c r="H125" s="241">
        <v>5.2800000000000002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162</v>
      </c>
      <c r="AU125" s="247" t="s">
        <v>158</v>
      </c>
      <c r="AV125" s="14" t="s">
        <v>157</v>
      </c>
      <c r="AW125" s="14" t="s">
        <v>36</v>
      </c>
      <c r="AX125" s="14" t="s">
        <v>83</v>
      </c>
      <c r="AY125" s="247" t="s">
        <v>151</v>
      </c>
    </row>
    <row r="126" s="2" customFormat="1" ht="24.15" customHeight="1">
      <c r="A126" s="40"/>
      <c r="B126" s="41"/>
      <c r="C126" s="207" t="s">
        <v>185</v>
      </c>
      <c r="D126" s="207" t="s">
        <v>153</v>
      </c>
      <c r="E126" s="208" t="s">
        <v>186</v>
      </c>
      <c r="F126" s="209" t="s">
        <v>187</v>
      </c>
      <c r="G126" s="210" t="s">
        <v>179</v>
      </c>
      <c r="H126" s="211">
        <v>5.2000000000000002</v>
      </c>
      <c r="I126" s="212"/>
      <c r="J126" s="213">
        <f>ROUND(I126*H126,2)</f>
        <v>0</v>
      </c>
      <c r="K126" s="209" t="s">
        <v>156</v>
      </c>
      <c r="L126" s="46"/>
      <c r="M126" s="214" t="s">
        <v>19</v>
      </c>
      <c r="N126" s="215" t="s">
        <v>47</v>
      </c>
      <c r="O126" s="86"/>
      <c r="P126" s="216">
        <f>O126*H126</f>
        <v>0</v>
      </c>
      <c r="Q126" s="216">
        <v>0.00020000000000000001</v>
      </c>
      <c r="R126" s="216">
        <f>Q126*H126</f>
        <v>0.0010400000000000001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157</v>
      </c>
      <c r="AT126" s="218" t="s">
        <v>153</v>
      </c>
      <c r="AU126" s="218" t="s">
        <v>158</v>
      </c>
      <c r="AY126" s="19" t="s">
        <v>151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158</v>
      </c>
      <c r="BK126" s="219">
        <f>ROUND(I126*H126,2)</f>
        <v>0</v>
      </c>
      <c r="BL126" s="19" t="s">
        <v>157</v>
      </c>
      <c r="BM126" s="218" t="s">
        <v>188</v>
      </c>
    </row>
    <row r="127" s="2" customFormat="1">
      <c r="A127" s="40"/>
      <c r="B127" s="41"/>
      <c r="C127" s="42"/>
      <c r="D127" s="220" t="s">
        <v>160</v>
      </c>
      <c r="E127" s="42"/>
      <c r="F127" s="221" t="s">
        <v>189</v>
      </c>
      <c r="G127" s="42"/>
      <c r="H127" s="42"/>
      <c r="I127" s="222"/>
      <c r="J127" s="42"/>
      <c r="K127" s="42"/>
      <c r="L127" s="46"/>
      <c r="M127" s="223"/>
      <c r="N127" s="224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160</v>
      </c>
      <c r="AU127" s="19" t="s">
        <v>158</v>
      </c>
    </row>
    <row r="128" s="15" customFormat="1">
      <c r="A128" s="15"/>
      <c r="B128" s="248"/>
      <c r="C128" s="249"/>
      <c r="D128" s="227" t="s">
        <v>162</v>
      </c>
      <c r="E128" s="250" t="s">
        <v>19</v>
      </c>
      <c r="F128" s="251" t="s">
        <v>190</v>
      </c>
      <c r="G128" s="249"/>
      <c r="H128" s="250" t="s">
        <v>19</v>
      </c>
      <c r="I128" s="252"/>
      <c r="J128" s="249"/>
      <c r="K128" s="249"/>
      <c r="L128" s="253"/>
      <c r="M128" s="254"/>
      <c r="N128" s="255"/>
      <c r="O128" s="255"/>
      <c r="P128" s="255"/>
      <c r="Q128" s="255"/>
      <c r="R128" s="255"/>
      <c r="S128" s="255"/>
      <c r="T128" s="25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7" t="s">
        <v>162</v>
      </c>
      <c r="AU128" s="257" t="s">
        <v>158</v>
      </c>
      <c r="AV128" s="15" t="s">
        <v>83</v>
      </c>
      <c r="AW128" s="15" t="s">
        <v>36</v>
      </c>
      <c r="AX128" s="15" t="s">
        <v>75</v>
      </c>
      <c r="AY128" s="257" t="s">
        <v>151</v>
      </c>
    </row>
    <row r="129" s="13" customFormat="1">
      <c r="A129" s="13"/>
      <c r="B129" s="225"/>
      <c r="C129" s="226"/>
      <c r="D129" s="227" t="s">
        <v>162</v>
      </c>
      <c r="E129" s="228" t="s">
        <v>19</v>
      </c>
      <c r="F129" s="229" t="s">
        <v>191</v>
      </c>
      <c r="G129" s="226"/>
      <c r="H129" s="230">
        <v>5.2000000000000002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162</v>
      </c>
      <c r="AU129" s="236" t="s">
        <v>158</v>
      </c>
      <c r="AV129" s="13" t="s">
        <v>158</v>
      </c>
      <c r="AW129" s="13" t="s">
        <v>36</v>
      </c>
      <c r="AX129" s="13" t="s">
        <v>75</v>
      </c>
      <c r="AY129" s="236" t="s">
        <v>151</v>
      </c>
    </row>
    <row r="130" s="14" customFormat="1">
      <c r="A130" s="14"/>
      <c r="B130" s="237"/>
      <c r="C130" s="238"/>
      <c r="D130" s="227" t="s">
        <v>162</v>
      </c>
      <c r="E130" s="239" t="s">
        <v>19</v>
      </c>
      <c r="F130" s="240" t="s">
        <v>164</v>
      </c>
      <c r="G130" s="238"/>
      <c r="H130" s="241">
        <v>5.2000000000000002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162</v>
      </c>
      <c r="AU130" s="247" t="s">
        <v>158</v>
      </c>
      <c r="AV130" s="14" t="s">
        <v>157</v>
      </c>
      <c r="AW130" s="14" t="s">
        <v>36</v>
      </c>
      <c r="AX130" s="14" t="s">
        <v>83</v>
      </c>
      <c r="AY130" s="247" t="s">
        <v>151</v>
      </c>
    </row>
    <row r="131" s="12" customFormat="1" ht="22.8" customHeight="1">
      <c r="A131" s="12"/>
      <c r="B131" s="191"/>
      <c r="C131" s="192"/>
      <c r="D131" s="193" t="s">
        <v>74</v>
      </c>
      <c r="E131" s="205" t="s">
        <v>192</v>
      </c>
      <c r="F131" s="205" t="s">
        <v>193</v>
      </c>
      <c r="G131" s="192"/>
      <c r="H131" s="192"/>
      <c r="I131" s="195"/>
      <c r="J131" s="206">
        <f>BK131</f>
        <v>0</v>
      </c>
      <c r="K131" s="192"/>
      <c r="L131" s="197"/>
      <c r="M131" s="198"/>
      <c r="N131" s="199"/>
      <c r="O131" s="199"/>
      <c r="P131" s="200">
        <f>SUM(P132:P206)</f>
        <v>0</v>
      </c>
      <c r="Q131" s="199"/>
      <c r="R131" s="200">
        <f>SUM(R132:R206)</f>
        <v>2.0493391460000003</v>
      </c>
      <c r="S131" s="199"/>
      <c r="T131" s="201">
        <f>SUM(T132:T206)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2" t="s">
        <v>83</v>
      </c>
      <c r="AT131" s="203" t="s">
        <v>74</v>
      </c>
      <c r="AU131" s="203" t="s">
        <v>83</v>
      </c>
      <c r="AY131" s="202" t="s">
        <v>151</v>
      </c>
      <c r="BK131" s="204">
        <f>SUM(BK132:BK206)</f>
        <v>0</v>
      </c>
    </row>
    <row r="132" s="2" customFormat="1" ht="24.15" customHeight="1">
      <c r="A132" s="40"/>
      <c r="B132" s="41"/>
      <c r="C132" s="207" t="s">
        <v>192</v>
      </c>
      <c r="D132" s="207" t="s">
        <v>153</v>
      </c>
      <c r="E132" s="208" t="s">
        <v>194</v>
      </c>
      <c r="F132" s="209" t="s">
        <v>195</v>
      </c>
      <c r="G132" s="210" t="s">
        <v>90</v>
      </c>
      <c r="H132" s="211">
        <v>49.740000000000002</v>
      </c>
      <c r="I132" s="212"/>
      <c r="J132" s="213">
        <f>ROUND(I132*H132,2)</f>
        <v>0</v>
      </c>
      <c r="K132" s="209" t="s">
        <v>156</v>
      </c>
      <c r="L132" s="46"/>
      <c r="M132" s="214" t="s">
        <v>19</v>
      </c>
      <c r="N132" s="215" t="s">
        <v>47</v>
      </c>
      <c r="O132" s="86"/>
      <c r="P132" s="216">
        <f>O132*H132</f>
        <v>0</v>
      </c>
      <c r="Q132" s="216">
        <v>0.000263</v>
      </c>
      <c r="R132" s="216">
        <f>Q132*H132</f>
        <v>0.01308162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157</v>
      </c>
      <c r="AT132" s="218" t="s">
        <v>153</v>
      </c>
      <c r="AU132" s="218" t="s">
        <v>158</v>
      </c>
      <c r="AY132" s="19" t="s">
        <v>151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158</v>
      </c>
      <c r="BK132" s="219">
        <f>ROUND(I132*H132,2)</f>
        <v>0</v>
      </c>
      <c r="BL132" s="19" t="s">
        <v>157</v>
      </c>
      <c r="BM132" s="218" t="s">
        <v>196</v>
      </c>
    </row>
    <row r="133" s="2" customFormat="1">
      <c r="A133" s="40"/>
      <c r="B133" s="41"/>
      <c r="C133" s="42"/>
      <c r="D133" s="220" t="s">
        <v>160</v>
      </c>
      <c r="E133" s="42"/>
      <c r="F133" s="221" t="s">
        <v>197</v>
      </c>
      <c r="G133" s="42"/>
      <c r="H133" s="42"/>
      <c r="I133" s="222"/>
      <c r="J133" s="42"/>
      <c r="K133" s="42"/>
      <c r="L133" s="46"/>
      <c r="M133" s="223"/>
      <c r="N133" s="224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160</v>
      </c>
      <c r="AU133" s="19" t="s">
        <v>158</v>
      </c>
    </row>
    <row r="134" s="15" customFormat="1">
      <c r="A134" s="15"/>
      <c r="B134" s="248"/>
      <c r="C134" s="249"/>
      <c r="D134" s="227" t="s">
        <v>162</v>
      </c>
      <c r="E134" s="250" t="s">
        <v>19</v>
      </c>
      <c r="F134" s="251" t="s">
        <v>198</v>
      </c>
      <c r="G134" s="249"/>
      <c r="H134" s="250" t="s">
        <v>19</v>
      </c>
      <c r="I134" s="252"/>
      <c r="J134" s="249"/>
      <c r="K134" s="249"/>
      <c r="L134" s="253"/>
      <c r="M134" s="254"/>
      <c r="N134" s="255"/>
      <c r="O134" s="255"/>
      <c r="P134" s="255"/>
      <c r="Q134" s="255"/>
      <c r="R134" s="255"/>
      <c r="S134" s="255"/>
      <c r="T134" s="25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7" t="s">
        <v>162</v>
      </c>
      <c r="AU134" s="257" t="s">
        <v>158</v>
      </c>
      <c r="AV134" s="15" t="s">
        <v>83</v>
      </c>
      <c r="AW134" s="15" t="s">
        <v>36</v>
      </c>
      <c r="AX134" s="15" t="s">
        <v>75</v>
      </c>
      <c r="AY134" s="257" t="s">
        <v>151</v>
      </c>
    </row>
    <row r="135" s="13" customFormat="1">
      <c r="A135" s="13"/>
      <c r="B135" s="225"/>
      <c r="C135" s="226"/>
      <c r="D135" s="227" t="s">
        <v>162</v>
      </c>
      <c r="E135" s="228" t="s">
        <v>19</v>
      </c>
      <c r="F135" s="229" t="s">
        <v>88</v>
      </c>
      <c r="G135" s="226"/>
      <c r="H135" s="230">
        <v>49.740000000000002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162</v>
      </c>
      <c r="AU135" s="236" t="s">
        <v>158</v>
      </c>
      <c r="AV135" s="13" t="s">
        <v>158</v>
      </c>
      <c r="AW135" s="13" t="s">
        <v>36</v>
      </c>
      <c r="AX135" s="13" t="s">
        <v>75</v>
      </c>
      <c r="AY135" s="236" t="s">
        <v>151</v>
      </c>
    </row>
    <row r="136" s="14" customFormat="1">
      <c r="A136" s="14"/>
      <c r="B136" s="237"/>
      <c r="C136" s="238"/>
      <c r="D136" s="227" t="s">
        <v>162</v>
      </c>
      <c r="E136" s="239" t="s">
        <v>19</v>
      </c>
      <c r="F136" s="240" t="s">
        <v>164</v>
      </c>
      <c r="G136" s="238"/>
      <c r="H136" s="241">
        <v>49.740000000000002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7" t="s">
        <v>162</v>
      </c>
      <c r="AU136" s="247" t="s">
        <v>158</v>
      </c>
      <c r="AV136" s="14" t="s">
        <v>157</v>
      </c>
      <c r="AW136" s="14" t="s">
        <v>36</v>
      </c>
      <c r="AX136" s="14" t="s">
        <v>83</v>
      </c>
      <c r="AY136" s="247" t="s">
        <v>151</v>
      </c>
    </row>
    <row r="137" s="2" customFormat="1" ht="37.8" customHeight="1">
      <c r="A137" s="40"/>
      <c r="B137" s="41"/>
      <c r="C137" s="207" t="s">
        <v>199</v>
      </c>
      <c r="D137" s="207" t="s">
        <v>153</v>
      </c>
      <c r="E137" s="208" t="s">
        <v>200</v>
      </c>
      <c r="F137" s="209" t="s">
        <v>201</v>
      </c>
      <c r="G137" s="210" t="s">
        <v>90</v>
      </c>
      <c r="H137" s="211">
        <v>49.740000000000002</v>
      </c>
      <c r="I137" s="212"/>
      <c r="J137" s="213">
        <f>ROUND(I137*H137,2)</f>
        <v>0</v>
      </c>
      <c r="K137" s="209" t="s">
        <v>156</v>
      </c>
      <c r="L137" s="46"/>
      <c r="M137" s="214" t="s">
        <v>19</v>
      </c>
      <c r="N137" s="215" t="s">
        <v>47</v>
      </c>
      <c r="O137" s="86"/>
      <c r="P137" s="216">
        <f>O137*H137</f>
        <v>0</v>
      </c>
      <c r="Q137" s="216">
        <v>0.0043839999999999999</v>
      </c>
      <c r="R137" s="216">
        <f>Q137*H137</f>
        <v>0.21806016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157</v>
      </c>
      <c r="AT137" s="218" t="s">
        <v>153</v>
      </c>
      <c r="AU137" s="218" t="s">
        <v>158</v>
      </c>
      <c r="AY137" s="19" t="s">
        <v>151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158</v>
      </c>
      <c r="BK137" s="219">
        <f>ROUND(I137*H137,2)</f>
        <v>0</v>
      </c>
      <c r="BL137" s="19" t="s">
        <v>157</v>
      </c>
      <c r="BM137" s="218" t="s">
        <v>202</v>
      </c>
    </row>
    <row r="138" s="2" customFormat="1">
      <c r="A138" s="40"/>
      <c r="B138" s="41"/>
      <c r="C138" s="42"/>
      <c r="D138" s="220" t="s">
        <v>160</v>
      </c>
      <c r="E138" s="42"/>
      <c r="F138" s="221" t="s">
        <v>203</v>
      </c>
      <c r="G138" s="42"/>
      <c r="H138" s="42"/>
      <c r="I138" s="222"/>
      <c r="J138" s="42"/>
      <c r="K138" s="42"/>
      <c r="L138" s="46"/>
      <c r="M138" s="223"/>
      <c r="N138" s="224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160</v>
      </c>
      <c r="AU138" s="19" t="s">
        <v>158</v>
      </c>
    </row>
    <row r="139" s="13" customFormat="1">
      <c r="A139" s="13"/>
      <c r="B139" s="225"/>
      <c r="C139" s="226"/>
      <c r="D139" s="227" t="s">
        <v>162</v>
      </c>
      <c r="E139" s="228" t="s">
        <v>19</v>
      </c>
      <c r="F139" s="229" t="s">
        <v>88</v>
      </c>
      <c r="G139" s="226"/>
      <c r="H139" s="230">
        <v>49.740000000000002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162</v>
      </c>
      <c r="AU139" s="236" t="s">
        <v>158</v>
      </c>
      <c r="AV139" s="13" t="s">
        <v>158</v>
      </c>
      <c r="AW139" s="13" t="s">
        <v>36</v>
      </c>
      <c r="AX139" s="13" t="s">
        <v>75</v>
      </c>
      <c r="AY139" s="236" t="s">
        <v>151</v>
      </c>
    </row>
    <row r="140" s="14" customFormat="1">
      <c r="A140" s="14"/>
      <c r="B140" s="237"/>
      <c r="C140" s="238"/>
      <c r="D140" s="227" t="s">
        <v>162</v>
      </c>
      <c r="E140" s="239" t="s">
        <v>19</v>
      </c>
      <c r="F140" s="240" t="s">
        <v>164</v>
      </c>
      <c r="G140" s="238"/>
      <c r="H140" s="241">
        <v>49.740000000000002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162</v>
      </c>
      <c r="AU140" s="247" t="s">
        <v>158</v>
      </c>
      <c r="AV140" s="14" t="s">
        <v>157</v>
      </c>
      <c r="AW140" s="14" t="s">
        <v>36</v>
      </c>
      <c r="AX140" s="14" t="s">
        <v>83</v>
      </c>
      <c r="AY140" s="247" t="s">
        <v>151</v>
      </c>
    </row>
    <row r="141" s="2" customFormat="1" ht="24.15" customHeight="1">
      <c r="A141" s="40"/>
      <c r="B141" s="41"/>
      <c r="C141" s="207" t="s">
        <v>204</v>
      </c>
      <c r="D141" s="207" t="s">
        <v>153</v>
      </c>
      <c r="E141" s="208" t="s">
        <v>205</v>
      </c>
      <c r="F141" s="209" t="s">
        <v>206</v>
      </c>
      <c r="G141" s="210" t="s">
        <v>90</v>
      </c>
      <c r="H141" s="211">
        <v>49.740000000000002</v>
      </c>
      <c r="I141" s="212"/>
      <c r="J141" s="213">
        <f>ROUND(I141*H141,2)</f>
        <v>0</v>
      </c>
      <c r="K141" s="209" t="s">
        <v>156</v>
      </c>
      <c r="L141" s="46"/>
      <c r="M141" s="214" t="s">
        <v>19</v>
      </c>
      <c r="N141" s="215" t="s">
        <v>47</v>
      </c>
      <c r="O141" s="86"/>
      <c r="P141" s="216">
        <f>O141*H141</f>
        <v>0</v>
      </c>
      <c r="Q141" s="216">
        <v>0.0040000000000000001</v>
      </c>
      <c r="R141" s="216">
        <f>Q141*H141</f>
        <v>0.19896000000000003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157</v>
      </c>
      <c r="AT141" s="218" t="s">
        <v>153</v>
      </c>
      <c r="AU141" s="218" t="s">
        <v>158</v>
      </c>
      <c r="AY141" s="19" t="s">
        <v>151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158</v>
      </c>
      <c r="BK141" s="219">
        <f>ROUND(I141*H141,2)</f>
        <v>0</v>
      </c>
      <c r="BL141" s="19" t="s">
        <v>157</v>
      </c>
      <c r="BM141" s="218" t="s">
        <v>207</v>
      </c>
    </row>
    <row r="142" s="2" customFormat="1">
      <c r="A142" s="40"/>
      <c r="B142" s="41"/>
      <c r="C142" s="42"/>
      <c r="D142" s="220" t="s">
        <v>160</v>
      </c>
      <c r="E142" s="42"/>
      <c r="F142" s="221" t="s">
        <v>208</v>
      </c>
      <c r="G142" s="42"/>
      <c r="H142" s="42"/>
      <c r="I142" s="222"/>
      <c r="J142" s="42"/>
      <c r="K142" s="42"/>
      <c r="L142" s="46"/>
      <c r="M142" s="223"/>
      <c r="N142" s="224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160</v>
      </c>
      <c r="AU142" s="19" t="s">
        <v>158</v>
      </c>
    </row>
    <row r="143" s="13" customFormat="1">
      <c r="A143" s="13"/>
      <c r="B143" s="225"/>
      <c r="C143" s="226"/>
      <c r="D143" s="227" t="s">
        <v>162</v>
      </c>
      <c r="E143" s="228" t="s">
        <v>19</v>
      </c>
      <c r="F143" s="229" t="s">
        <v>88</v>
      </c>
      <c r="G143" s="226"/>
      <c r="H143" s="230">
        <v>49.740000000000002</v>
      </c>
      <c r="I143" s="231"/>
      <c r="J143" s="226"/>
      <c r="K143" s="226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162</v>
      </c>
      <c r="AU143" s="236" t="s">
        <v>158</v>
      </c>
      <c r="AV143" s="13" t="s">
        <v>158</v>
      </c>
      <c r="AW143" s="13" t="s">
        <v>36</v>
      </c>
      <c r="AX143" s="13" t="s">
        <v>75</v>
      </c>
      <c r="AY143" s="236" t="s">
        <v>151</v>
      </c>
    </row>
    <row r="144" s="14" customFormat="1">
      <c r="A144" s="14"/>
      <c r="B144" s="237"/>
      <c r="C144" s="238"/>
      <c r="D144" s="227" t="s">
        <v>162</v>
      </c>
      <c r="E144" s="239" t="s">
        <v>19</v>
      </c>
      <c r="F144" s="240" t="s">
        <v>164</v>
      </c>
      <c r="G144" s="238"/>
      <c r="H144" s="241">
        <v>49.740000000000002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162</v>
      </c>
      <c r="AU144" s="247" t="s">
        <v>158</v>
      </c>
      <c r="AV144" s="14" t="s">
        <v>157</v>
      </c>
      <c r="AW144" s="14" t="s">
        <v>36</v>
      </c>
      <c r="AX144" s="14" t="s">
        <v>83</v>
      </c>
      <c r="AY144" s="247" t="s">
        <v>151</v>
      </c>
    </row>
    <row r="145" s="2" customFormat="1" ht="24.15" customHeight="1">
      <c r="A145" s="40"/>
      <c r="B145" s="41"/>
      <c r="C145" s="207" t="s">
        <v>209</v>
      </c>
      <c r="D145" s="207" t="s">
        <v>153</v>
      </c>
      <c r="E145" s="208" t="s">
        <v>210</v>
      </c>
      <c r="F145" s="209" t="s">
        <v>211</v>
      </c>
      <c r="G145" s="210" t="s">
        <v>90</v>
      </c>
      <c r="H145" s="211">
        <v>136.09200000000001</v>
      </c>
      <c r="I145" s="212"/>
      <c r="J145" s="213">
        <f>ROUND(I145*H145,2)</f>
        <v>0</v>
      </c>
      <c r="K145" s="209" t="s">
        <v>156</v>
      </c>
      <c r="L145" s="46"/>
      <c r="M145" s="214" t="s">
        <v>19</v>
      </c>
      <c r="N145" s="215" t="s">
        <v>47</v>
      </c>
      <c r="O145" s="86"/>
      <c r="P145" s="216">
        <f>O145*H145</f>
        <v>0</v>
      </c>
      <c r="Q145" s="216">
        <v>0.000263</v>
      </c>
      <c r="R145" s="216">
        <f>Q145*H145</f>
        <v>0.035792196000000005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157</v>
      </c>
      <c r="AT145" s="218" t="s">
        <v>153</v>
      </c>
      <c r="AU145" s="218" t="s">
        <v>158</v>
      </c>
      <c r="AY145" s="19" t="s">
        <v>151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158</v>
      </c>
      <c r="BK145" s="219">
        <f>ROUND(I145*H145,2)</f>
        <v>0</v>
      </c>
      <c r="BL145" s="19" t="s">
        <v>157</v>
      </c>
      <c r="BM145" s="218" t="s">
        <v>212</v>
      </c>
    </row>
    <row r="146" s="2" customFormat="1">
      <c r="A146" s="40"/>
      <c r="B146" s="41"/>
      <c r="C146" s="42"/>
      <c r="D146" s="220" t="s">
        <v>160</v>
      </c>
      <c r="E146" s="42"/>
      <c r="F146" s="221" t="s">
        <v>213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160</v>
      </c>
      <c r="AU146" s="19" t="s">
        <v>158</v>
      </c>
    </row>
    <row r="147" s="15" customFormat="1">
      <c r="A147" s="15"/>
      <c r="B147" s="248"/>
      <c r="C147" s="249"/>
      <c r="D147" s="227" t="s">
        <v>162</v>
      </c>
      <c r="E147" s="250" t="s">
        <v>19</v>
      </c>
      <c r="F147" s="251" t="s">
        <v>214</v>
      </c>
      <c r="G147" s="249"/>
      <c r="H147" s="250" t="s">
        <v>19</v>
      </c>
      <c r="I147" s="252"/>
      <c r="J147" s="249"/>
      <c r="K147" s="249"/>
      <c r="L147" s="253"/>
      <c r="M147" s="254"/>
      <c r="N147" s="255"/>
      <c r="O147" s="255"/>
      <c r="P147" s="255"/>
      <c r="Q147" s="255"/>
      <c r="R147" s="255"/>
      <c r="S147" s="255"/>
      <c r="T147" s="25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7" t="s">
        <v>162</v>
      </c>
      <c r="AU147" s="257" t="s">
        <v>158</v>
      </c>
      <c r="AV147" s="15" t="s">
        <v>83</v>
      </c>
      <c r="AW147" s="15" t="s">
        <v>36</v>
      </c>
      <c r="AX147" s="15" t="s">
        <v>75</v>
      </c>
      <c r="AY147" s="257" t="s">
        <v>151</v>
      </c>
    </row>
    <row r="148" s="13" customFormat="1">
      <c r="A148" s="13"/>
      <c r="B148" s="225"/>
      <c r="C148" s="226"/>
      <c r="D148" s="227" t="s">
        <v>162</v>
      </c>
      <c r="E148" s="228" t="s">
        <v>19</v>
      </c>
      <c r="F148" s="229" t="s">
        <v>215</v>
      </c>
      <c r="G148" s="226"/>
      <c r="H148" s="230">
        <v>28.358000000000001</v>
      </c>
      <c r="I148" s="231"/>
      <c r="J148" s="226"/>
      <c r="K148" s="226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162</v>
      </c>
      <c r="AU148" s="236" t="s">
        <v>158</v>
      </c>
      <c r="AV148" s="13" t="s">
        <v>158</v>
      </c>
      <c r="AW148" s="13" t="s">
        <v>36</v>
      </c>
      <c r="AX148" s="13" t="s">
        <v>75</v>
      </c>
      <c r="AY148" s="236" t="s">
        <v>151</v>
      </c>
    </row>
    <row r="149" s="13" customFormat="1">
      <c r="A149" s="13"/>
      <c r="B149" s="225"/>
      <c r="C149" s="226"/>
      <c r="D149" s="227" t="s">
        <v>162</v>
      </c>
      <c r="E149" s="228" t="s">
        <v>19</v>
      </c>
      <c r="F149" s="229" t="s">
        <v>216</v>
      </c>
      <c r="G149" s="226"/>
      <c r="H149" s="230">
        <v>41.130000000000003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162</v>
      </c>
      <c r="AU149" s="236" t="s">
        <v>158</v>
      </c>
      <c r="AV149" s="13" t="s">
        <v>158</v>
      </c>
      <c r="AW149" s="13" t="s">
        <v>36</v>
      </c>
      <c r="AX149" s="13" t="s">
        <v>75</v>
      </c>
      <c r="AY149" s="236" t="s">
        <v>151</v>
      </c>
    </row>
    <row r="150" s="13" customFormat="1">
      <c r="A150" s="13"/>
      <c r="B150" s="225"/>
      <c r="C150" s="226"/>
      <c r="D150" s="227" t="s">
        <v>162</v>
      </c>
      <c r="E150" s="228" t="s">
        <v>19</v>
      </c>
      <c r="F150" s="229" t="s">
        <v>217</v>
      </c>
      <c r="G150" s="226"/>
      <c r="H150" s="230">
        <v>34.350999999999999</v>
      </c>
      <c r="I150" s="231"/>
      <c r="J150" s="226"/>
      <c r="K150" s="226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162</v>
      </c>
      <c r="AU150" s="236" t="s">
        <v>158</v>
      </c>
      <c r="AV150" s="13" t="s">
        <v>158</v>
      </c>
      <c r="AW150" s="13" t="s">
        <v>36</v>
      </c>
      <c r="AX150" s="13" t="s">
        <v>75</v>
      </c>
      <c r="AY150" s="236" t="s">
        <v>151</v>
      </c>
    </row>
    <row r="151" s="13" customFormat="1">
      <c r="A151" s="13"/>
      <c r="B151" s="225"/>
      <c r="C151" s="226"/>
      <c r="D151" s="227" t="s">
        <v>162</v>
      </c>
      <c r="E151" s="228" t="s">
        <v>19</v>
      </c>
      <c r="F151" s="229" t="s">
        <v>218</v>
      </c>
      <c r="G151" s="226"/>
      <c r="H151" s="230">
        <v>28.625</v>
      </c>
      <c r="I151" s="231"/>
      <c r="J151" s="226"/>
      <c r="K151" s="226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162</v>
      </c>
      <c r="AU151" s="236" t="s">
        <v>158</v>
      </c>
      <c r="AV151" s="13" t="s">
        <v>158</v>
      </c>
      <c r="AW151" s="13" t="s">
        <v>36</v>
      </c>
      <c r="AX151" s="13" t="s">
        <v>75</v>
      </c>
      <c r="AY151" s="236" t="s">
        <v>151</v>
      </c>
    </row>
    <row r="152" s="13" customFormat="1">
      <c r="A152" s="13"/>
      <c r="B152" s="225"/>
      <c r="C152" s="226"/>
      <c r="D152" s="227" t="s">
        <v>162</v>
      </c>
      <c r="E152" s="228" t="s">
        <v>19</v>
      </c>
      <c r="F152" s="229" t="s">
        <v>219</v>
      </c>
      <c r="G152" s="226"/>
      <c r="H152" s="230">
        <v>0.98599999999999999</v>
      </c>
      <c r="I152" s="231"/>
      <c r="J152" s="226"/>
      <c r="K152" s="226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162</v>
      </c>
      <c r="AU152" s="236" t="s">
        <v>158</v>
      </c>
      <c r="AV152" s="13" t="s">
        <v>158</v>
      </c>
      <c r="AW152" s="13" t="s">
        <v>36</v>
      </c>
      <c r="AX152" s="13" t="s">
        <v>75</v>
      </c>
      <c r="AY152" s="236" t="s">
        <v>151</v>
      </c>
    </row>
    <row r="153" s="13" customFormat="1">
      <c r="A153" s="13"/>
      <c r="B153" s="225"/>
      <c r="C153" s="226"/>
      <c r="D153" s="227" t="s">
        <v>162</v>
      </c>
      <c r="E153" s="228" t="s">
        <v>19</v>
      </c>
      <c r="F153" s="229" t="s">
        <v>220</v>
      </c>
      <c r="G153" s="226"/>
      <c r="H153" s="230">
        <v>2.6419999999999999</v>
      </c>
      <c r="I153" s="231"/>
      <c r="J153" s="226"/>
      <c r="K153" s="226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162</v>
      </c>
      <c r="AU153" s="236" t="s">
        <v>158</v>
      </c>
      <c r="AV153" s="13" t="s">
        <v>158</v>
      </c>
      <c r="AW153" s="13" t="s">
        <v>36</v>
      </c>
      <c r="AX153" s="13" t="s">
        <v>75</v>
      </c>
      <c r="AY153" s="236" t="s">
        <v>151</v>
      </c>
    </row>
    <row r="154" s="14" customFormat="1">
      <c r="A154" s="14"/>
      <c r="B154" s="237"/>
      <c r="C154" s="238"/>
      <c r="D154" s="227" t="s">
        <v>162</v>
      </c>
      <c r="E154" s="239" t="s">
        <v>19</v>
      </c>
      <c r="F154" s="240" t="s">
        <v>164</v>
      </c>
      <c r="G154" s="238"/>
      <c r="H154" s="241">
        <v>136.09200000000001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162</v>
      </c>
      <c r="AU154" s="247" t="s">
        <v>158</v>
      </c>
      <c r="AV154" s="14" t="s">
        <v>157</v>
      </c>
      <c r="AW154" s="14" t="s">
        <v>36</v>
      </c>
      <c r="AX154" s="14" t="s">
        <v>83</v>
      </c>
      <c r="AY154" s="247" t="s">
        <v>151</v>
      </c>
    </row>
    <row r="155" s="2" customFormat="1" ht="37.8" customHeight="1">
      <c r="A155" s="40"/>
      <c r="B155" s="41"/>
      <c r="C155" s="207" t="s">
        <v>221</v>
      </c>
      <c r="D155" s="207" t="s">
        <v>153</v>
      </c>
      <c r="E155" s="208" t="s">
        <v>222</v>
      </c>
      <c r="F155" s="209" t="s">
        <v>223</v>
      </c>
      <c r="G155" s="210" t="s">
        <v>90</v>
      </c>
      <c r="H155" s="211">
        <v>136.09200000000001</v>
      </c>
      <c r="I155" s="212"/>
      <c r="J155" s="213">
        <f>ROUND(I155*H155,2)</f>
        <v>0</v>
      </c>
      <c r="K155" s="209" t="s">
        <v>156</v>
      </c>
      <c r="L155" s="46"/>
      <c r="M155" s="214" t="s">
        <v>19</v>
      </c>
      <c r="N155" s="215" t="s">
        <v>47</v>
      </c>
      <c r="O155" s="86"/>
      <c r="P155" s="216">
        <f>O155*H155</f>
        <v>0</v>
      </c>
      <c r="Q155" s="216">
        <v>0.0043839999999999999</v>
      </c>
      <c r="R155" s="216">
        <f>Q155*H155</f>
        <v>0.59662732800000007</v>
      </c>
      <c r="S155" s="216">
        <v>0</v>
      </c>
      <c r="T155" s="21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157</v>
      </c>
      <c r="AT155" s="218" t="s">
        <v>153</v>
      </c>
      <c r="AU155" s="218" t="s">
        <v>158</v>
      </c>
      <c r="AY155" s="19" t="s">
        <v>151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158</v>
      </c>
      <c r="BK155" s="219">
        <f>ROUND(I155*H155,2)</f>
        <v>0</v>
      </c>
      <c r="BL155" s="19" t="s">
        <v>157</v>
      </c>
      <c r="BM155" s="218" t="s">
        <v>224</v>
      </c>
    </row>
    <row r="156" s="2" customFormat="1">
      <c r="A156" s="40"/>
      <c r="B156" s="41"/>
      <c r="C156" s="42"/>
      <c r="D156" s="220" t="s">
        <v>160</v>
      </c>
      <c r="E156" s="42"/>
      <c r="F156" s="221" t="s">
        <v>225</v>
      </c>
      <c r="G156" s="42"/>
      <c r="H156" s="42"/>
      <c r="I156" s="222"/>
      <c r="J156" s="42"/>
      <c r="K156" s="42"/>
      <c r="L156" s="46"/>
      <c r="M156" s="223"/>
      <c r="N156" s="224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160</v>
      </c>
      <c r="AU156" s="19" t="s">
        <v>158</v>
      </c>
    </row>
    <row r="157" s="15" customFormat="1">
      <c r="A157" s="15"/>
      <c r="B157" s="248"/>
      <c r="C157" s="249"/>
      <c r="D157" s="227" t="s">
        <v>162</v>
      </c>
      <c r="E157" s="250" t="s">
        <v>19</v>
      </c>
      <c r="F157" s="251" t="s">
        <v>214</v>
      </c>
      <c r="G157" s="249"/>
      <c r="H157" s="250" t="s">
        <v>19</v>
      </c>
      <c r="I157" s="252"/>
      <c r="J157" s="249"/>
      <c r="K157" s="249"/>
      <c r="L157" s="253"/>
      <c r="M157" s="254"/>
      <c r="N157" s="255"/>
      <c r="O157" s="255"/>
      <c r="P157" s="255"/>
      <c r="Q157" s="255"/>
      <c r="R157" s="255"/>
      <c r="S157" s="255"/>
      <c r="T157" s="25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7" t="s">
        <v>162</v>
      </c>
      <c r="AU157" s="257" t="s">
        <v>158</v>
      </c>
      <c r="AV157" s="15" t="s">
        <v>83</v>
      </c>
      <c r="AW157" s="15" t="s">
        <v>36</v>
      </c>
      <c r="AX157" s="15" t="s">
        <v>75</v>
      </c>
      <c r="AY157" s="257" t="s">
        <v>151</v>
      </c>
    </row>
    <row r="158" s="13" customFormat="1">
      <c r="A158" s="13"/>
      <c r="B158" s="225"/>
      <c r="C158" s="226"/>
      <c r="D158" s="227" t="s">
        <v>162</v>
      </c>
      <c r="E158" s="228" t="s">
        <v>19</v>
      </c>
      <c r="F158" s="229" t="s">
        <v>215</v>
      </c>
      <c r="G158" s="226"/>
      <c r="H158" s="230">
        <v>28.358000000000001</v>
      </c>
      <c r="I158" s="231"/>
      <c r="J158" s="226"/>
      <c r="K158" s="226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162</v>
      </c>
      <c r="AU158" s="236" t="s">
        <v>158</v>
      </c>
      <c r="AV158" s="13" t="s">
        <v>158</v>
      </c>
      <c r="AW158" s="13" t="s">
        <v>36</v>
      </c>
      <c r="AX158" s="13" t="s">
        <v>75</v>
      </c>
      <c r="AY158" s="236" t="s">
        <v>151</v>
      </c>
    </row>
    <row r="159" s="13" customFormat="1">
      <c r="A159" s="13"/>
      <c r="B159" s="225"/>
      <c r="C159" s="226"/>
      <c r="D159" s="227" t="s">
        <v>162</v>
      </c>
      <c r="E159" s="228" t="s">
        <v>19</v>
      </c>
      <c r="F159" s="229" t="s">
        <v>216</v>
      </c>
      <c r="G159" s="226"/>
      <c r="H159" s="230">
        <v>41.130000000000003</v>
      </c>
      <c r="I159" s="231"/>
      <c r="J159" s="226"/>
      <c r="K159" s="226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162</v>
      </c>
      <c r="AU159" s="236" t="s">
        <v>158</v>
      </c>
      <c r="AV159" s="13" t="s">
        <v>158</v>
      </c>
      <c r="AW159" s="13" t="s">
        <v>36</v>
      </c>
      <c r="AX159" s="13" t="s">
        <v>75</v>
      </c>
      <c r="AY159" s="236" t="s">
        <v>151</v>
      </c>
    </row>
    <row r="160" s="13" customFormat="1">
      <c r="A160" s="13"/>
      <c r="B160" s="225"/>
      <c r="C160" s="226"/>
      <c r="D160" s="227" t="s">
        <v>162</v>
      </c>
      <c r="E160" s="228" t="s">
        <v>19</v>
      </c>
      <c r="F160" s="229" t="s">
        <v>217</v>
      </c>
      <c r="G160" s="226"/>
      <c r="H160" s="230">
        <v>34.350999999999999</v>
      </c>
      <c r="I160" s="231"/>
      <c r="J160" s="226"/>
      <c r="K160" s="226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162</v>
      </c>
      <c r="AU160" s="236" t="s">
        <v>158</v>
      </c>
      <c r="AV160" s="13" t="s">
        <v>158</v>
      </c>
      <c r="AW160" s="13" t="s">
        <v>36</v>
      </c>
      <c r="AX160" s="13" t="s">
        <v>75</v>
      </c>
      <c r="AY160" s="236" t="s">
        <v>151</v>
      </c>
    </row>
    <row r="161" s="13" customFormat="1">
      <c r="A161" s="13"/>
      <c r="B161" s="225"/>
      <c r="C161" s="226"/>
      <c r="D161" s="227" t="s">
        <v>162</v>
      </c>
      <c r="E161" s="228" t="s">
        <v>19</v>
      </c>
      <c r="F161" s="229" t="s">
        <v>218</v>
      </c>
      <c r="G161" s="226"/>
      <c r="H161" s="230">
        <v>28.625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162</v>
      </c>
      <c r="AU161" s="236" t="s">
        <v>158</v>
      </c>
      <c r="AV161" s="13" t="s">
        <v>158</v>
      </c>
      <c r="AW161" s="13" t="s">
        <v>36</v>
      </c>
      <c r="AX161" s="13" t="s">
        <v>75</v>
      </c>
      <c r="AY161" s="236" t="s">
        <v>151</v>
      </c>
    </row>
    <row r="162" s="13" customFormat="1">
      <c r="A162" s="13"/>
      <c r="B162" s="225"/>
      <c r="C162" s="226"/>
      <c r="D162" s="227" t="s">
        <v>162</v>
      </c>
      <c r="E162" s="228" t="s">
        <v>19</v>
      </c>
      <c r="F162" s="229" t="s">
        <v>219</v>
      </c>
      <c r="G162" s="226"/>
      <c r="H162" s="230">
        <v>0.98599999999999999</v>
      </c>
      <c r="I162" s="231"/>
      <c r="J162" s="226"/>
      <c r="K162" s="226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162</v>
      </c>
      <c r="AU162" s="236" t="s">
        <v>158</v>
      </c>
      <c r="AV162" s="13" t="s">
        <v>158</v>
      </c>
      <c r="AW162" s="13" t="s">
        <v>36</v>
      </c>
      <c r="AX162" s="13" t="s">
        <v>75</v>
      </c>
      <c r="AY162" s="236" t="s">
        <v>151</v>
      </c>
    </row>
    <row r="163" s="13" customFormat="1">
      <c r="A163" s="13"/>
      <c r="B163" s="225"/>
      <c r="C163" s="226"/>
      <c r="D163" s="227" t="s">
        <v>162</v>
      </c>
      <c r="E163" s="228" t="s">
        <v>19</v>
      </c>
      <c r="F163" s="229" t="s">
        <v>220</v>
      </c>
      <c r="G163" s="226"/>
      <c r="H163" s="230">
        <v>2.6419999999999999</v>
      </c>
      <c r="I163" s="231"/>
      <c r="J163" s="226"/>
      <c r="K163" s="226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162</v>
      </c>
      <c r="AU163" s="236" t="s">
        <v>158</v>
      </c>
      <c r="AV163" s="13" t="s">
        <v>158</v>
      </c>
      <c r="AW163" s="13" t="s">
        <v>36</v>
      </c>
      <c r="AX163" s="13" t="s">
        <v>75</v>
      </c>
      <c r="AY163" s="236" t="s">
        <v>151</v>
      </c>
    </row>
    <row r="164" s="14" customFormat="1">
      <c r="A164" s="14"/>
      <c r="B164" s="237"/>
      <c r="C164" s="238"/>
      <c r="D164" s="227" t="s">
        <v>162</v>
      </c>
      <c r="E164" s="239" t="s">
        <v>19</v>
      </c>
      <c r="F164" s="240" t="s">
        <v>164</v>
      </c>
      <c r="G164" s="238"/>
      <c r="H164" s="241">
        <v>136.09200000000001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162</v>
      </c>
      <c r="AU164" s="247" t="s">
        <v>158</v>
      </c>
      <c r="AV164" s="14" t="s">
        <v>157</v>
      </c>
      <c r="AW164" s="14" t="s">
        <v>36</v>
      </c>
      <c r="AX164" s="14" t="s">
        <v>83</v>
      </c>
      <c r="AY164" s="247" t="s">
        <v>151</v>
      </c>
    </row>
    <row r="165" s="2" customFormat="1" ht="24.15" customHeight="1">
      <c r="A165" s="40"/>
      <c r="B165" s="41"/>
      <c r="C165" s="207" t="s">
        <v>226</v>
      </c>
      <c r="D165" s="207" t="s">
        <v>153</v>
      </c>
      <c r="E165" s="208" t="s">
        <v>227</v>
      </c>
      <c r="F165" s="209" t="s">
        <v>228</v>
      </c>
      <c r="G165" s="210" t="s">
        <v>90</v>
      </c>
      <c r="H165" s="211">
        <v>136.09200000000001</v>
      </c>
      <c r="I165" s="212"/>
      <c r="J165" s="213">
        <f>ROUND(I165*H165,2)</f>
        <v>0</v>
      </c>
      <c r="K165" s="209" t="s">
        <v>156</v>
      </c>
      <c r="L165" s="46"/>
      <c r="M165" s="214" t="s">
        <v>19</v>
      </c>
      <c r="N165" s="215" t="s">
        <v>47</v>
      </c>
      <c r="O165" s="86"/>
      <c r="P165" s="216">
        <f>O165*H165</f>
        <v>0</v>
      </c>
      <c r="Q165" s="216">
        <v>0.0040000000000000001</v>
      </c>
      <c r="R165" s="216">
        <f>Q165*H165</f>
        <v>0.54436800000000007</v>
      </c>
      <c r="S165" s="216">
        <v>0</v>
      </c>
      <c r="T165" s="21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8" t="s">
        <v>157</v>
      </c>
      <c r="AT165" s="218" t="s">
        <v>153</v>
      </c>
      <c r="AU165" s="218" t="s">
        <v>158</v>
      </c>
      <c r="AY165" s="19" t="s">
        <v>151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9" t="s">
        <v>158</v>
      </c>
      <c r="BK165" s="219">
        <f>ROUND(I165*H165,2)</f>
        <v>0</v>
      </c>
      <c r="BL165" s="19" t="s">
        <v>157</v>
      </c>
      <c r="BM165" s="218" t="s">
        <v>229</v>
      </c>
    </row>
    <row r="166" s="2" customFormat="1">
      <c r="A166" s="40"/>
      <c r="B166" s="41"/>
      <c r="C166" s="42"/>
      <c r="D166" s="220" t="s">
        <v>160</v>
      </c>
      <c r="E166" s="42"/>
      <c r="F166" s="221" t="s">
        <v>230</v>
      </c>
      <c r="G166" s="42"/>
      <c r="H166" s="42"/>
      <c r="I166" s="222"/>
      <c r="J166" s="42"/>
      <c r="K166" s="42"/>
      <c r="L166" s="46"/>
      <c r="M166" s="223"/>
      <c r="N166" s="224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160</v>
      </c>
      <c r="AU166" s="19" t="s">
        <v>158</v>
      </c>
    </row>
    <row r="167" s="15" customFormat="1">
      <c r="A167" s="15"/>
      <c r="B167" s="248"/>
      <c r="C167" s="249"/>
      <c r="D167" s="227" t="s">
        <v>162</v>
      </c>
      <c r="E167" s="250" t="s">
        <v>19</v>
      </c>
      <c r="F167" s="251" t="s">
        <v>214</v>
      </c>
      <c r="G167" s="249"/>
      <c r="H167" s="250" t="s">
        <v>19</v>
      </c>
      <c r="I167" s="252"/>
      <c r="J167" s="249"/>
      <c r="K167" s="249"/>
      <c r="L167" s="253"/>
      <c r="M167" s="254"/>
      <c r="N167" s="255"/>
      <c r="O167" s="255"/>
      <c r="P167" s="255"/>
      <c r="Q167" s="255"/>
      <c r="R167" s="255"/>
      <c r="S167" s="255"/>
      <c r="T167" s="25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7" t="s">
        <v>162</v>
      </c>
      <c r="AU167" s="257" t="s">
        <v>158</v>
      </c>
      <c r="AV167" s="15" t="s">
        <v>83</v>
      </c>
      <c r="AW167" s="15" t="s">
        <v>36</v>
      </c>
      <c r="AX167" s="15" t="s">
        <v>75</v>
      </c>
      <c r="AY167" s="257" t="s">
        <v>151</v>
      </c>
    </row>
    <row r="168" s="13" customFormat="1">
      <c r="A168" s="13"/>
      <c r="B168" s="225"/>
      <c r="C168" s="226"/>
      <c r="D168" s="227" t="s">
        <v>162</v>
      </c>
      <c r="E168" s="228" t="s">
        <v>19</v>
      </c>
      <c r="F168" s="229" t="s">
        <v>215</v>
      </c>
      <c r="G168" s="226"/>
      <c r="H168" s="230">
        <v>28.358000000000001</v>
      </c>
      <c r="I168" s="231"/>
      <c r="J168" s="226"/>
      <c r="K168" s="226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162</v>
      </c>
      <c r="AU168" s="236" t="s">
        <v>158</v>
      </c>
      <c r="AV168" s="13" t="s">
        <v>158</v>
      </c>
      <c r="AW168" s="13" t="s">
        <v>36</v>
      </c>
      <c r="AX168" s="13" t="s">
        <v>75</v>
      </c>
      <c r="AY168" s="236" t="s">
        <v>151</v>
      </c>
    </row>
    <row r="169" s="13" customFormat="1">
      <c r="A169" s="13"/>
      <c r="B169" s="225"/>
      <c r="C169" s="226"/>
      <c r="D169" s="227" t="s">
        <v>162</v>
      </c>
      <c r="E169" s="228" t="s">
        <v>19</v>
      </c>
      <c r="F169" s="229" t="s">
        <v>216</v>
      </c>
      <c r="G169" s="226"/>
      <c r="H169" s="230">
        <v>41.130000000000003</v>
      </c>
      <c r="I169" s="231"/>
      <c r="J169" s="226"/>
      <c r="K169" s="226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162</v>
      </c>
      <c r="AU169" s="236" t="s">
        <v>158</v>
      </c>
      <c r="AV169" s="13" t="s">
        <v>158</v>
      </c>
      <c r="AW169" s="13" t="s">
        <v>36</v>
      </c>
      <c r="AX169" s="13" t="s">
        <v>75</v>
      </c>
      <c r="AY169" s="236" t="s">
        <v>151</v>
      </c>
    </row>
    <row r="170" s="13" customFormat="1">
      <c r="A170" s="13"/>
      <c r="B170" s="225"/>
      <c r="C170" s="226"/>
      <c r="D170" s="227" t="s">
        <v>162</v>
      </c>
      <c r="E170" s="228" t="s">
        <v>19</v>
      </c>
      <c r="F170" s="229" t="s">
        <v>217</v>
      </c>
      <c r="G170" s="226"/>
      <c r="H170" s="230">
        <v>34.350999999999999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162</v>
      </c>
      <c r="AU170" s="236" t="s">
        <v>158</v>
      </c>
      <c r="AV170" s="13" t="s">
        <v>158</v>
      </c>
      <c r="AW170" s="13" t="s">
        <v>36</v>
      </c>
      <c r="AX170" s="13" t="s">
        <v>75</v>
      </c>
      <c r="AY170" s="236" t="s">
        <v>151</v>
      </c>
    </row>
    <row r="171" s="13" customFormat="1">
      <c r="A171" s="13"/>
      <c r="B171" s="225"/>
      <c r="C171" s="226"/>
      <c r="D171" s="227" t="s">
        <v>162</v>
      </c>
      <c r="E171" s="228" t="s">
        <v>19</v>
      </c>
      <c r="F171" s="229" t="s">
        <v>218</v>
      </c>
      <c r="G171" s="226"/>
      <c r="H171" s="230">
        <v>28.625</v>
      </c>
      <c r="I171" s="231"/>
      <c r="J171" s="226"/>
      <c r="K171" s="226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162</v>
      </c>
      <c r="AU171" s="236" t="s">
        <v>158</v>
      </c>
      <c r="AV171" s="13" t="s">
        <v>158</v>
      </c>
      <c r="AW171" s="13" t="s">
        <v>36</v>
      </c>
      <c r="AX171" s="13" t="s">
        <v>75</v>
      </c>
      <c r="AY171" s="236" t="s">
        <v>151</v>
      </c>
    </row>
    <row r="172" s="13" customFormat="1">
      <c r="A172" s="13"/>
      <c r="B172" s="225"/>
      <c r="C172" s="226"/>
      <c r="D172" s="227" t="s">
        <v>162</v>
      </c>
      <c r="E172" s="228" t="s">
        <v>19</v>
      </c>
      <c r="F172" s="229" t="s">
        <v>219</v>
      </c>
      <c r="G172" s="226"/>
      <c r="H172" s="230">
        <v>0.98599999999999999</v>
      </c>
      <c r="I172" s="231"/>
      <c r="J172" s="226"/>
      <c r="K172" s="226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162</v>
      </c>
      <c r="AU172" s="236" t="s">
        <v>158</v>
      </c>
      <c r="AV172" s="13" t="s">
        <v>158</v>
      </c>
      <c r="AW172" s="13" t="s">
        <v>36</v>
      </c>
      <c r="AX172" s="13" t="s">
        <v>75</v>
      </c>
      <c r="AY172" s="236" t="s">
        <v>151</v>
      </c>
    </row>
    <row r="173" s="13" customFormat="1">
      <c r="A173" s="13"/>
      <c r="B173" s="225"/>
      <c r="C173" s="226"/>
      <c r="D173" s="227" t="s">
        <v>162</v>
      </c>
      <c r="E173" s="228" t="s">
        <v>19</v>
      </c>
      <c r="F173" s="229" t="s">
        <v>220</v>
      </c>
      <c r="G173" s="226"/>
      <c r="H173" s="230">
        <v>2.6419999999999999</v>
      </c>
      <c r="I173" s="231"/>
      <c r="J173" s="226"/>
      <c r="K173" s="226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162</v>
      </c>
      <c r="AU173" s="236" t="s">
        <v>158</v>
      </c>
      <c r="AV173" s="13" t="s">
        <v>158</v>
      </c>
      <c r="AW173" s="13" t="s">
        <v>36</v>
      </c>
      <c r="AX173" s="13" t="s">
        <v>75</v>
      </c>
      <c r="AY173" s="236" t="s">
        <v>151</v>
      </c>
    </row>
    <row r="174" s="14" customFormat="1">
      <c r="A174" s="14"/>
      <c r="B174" s="237"/>
      <c r="C174" s="238"/>
      <c r="D174" s="227" t="s">
        <v>162</v>
      </c>
      <c r="E174" s="239" t="s">
        <v>19</v>
      </c>
      <c r="F174" s="240" t="s">
        <v>164</v>
      </c>
      <c r="G174" s="238"/>
      <c r="H174" s="241">
        <v>136.09200000000001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7" t="s">
        <v>162</v>
      </c>
      <c r="AU174" s="247" t="s">
        <v>158</v>
      </c>
      <c r="AV174" s="14" t="s">
        <v>157</v>
      </c>
      <c r="AW174" s="14" t="s">
        <v>36</v>
      </c>
      <c r="AX174" s="14" t="s">
        <v>83</v>
      </c>
      <c r="AY174" s="247" t="s">
        <v>151</v>
      </c>
    </row>
    <row r="175" s="2" customFormat="1" ht="37.8" customHeight="1">
      <c r="A175" s="40"/>
      <c r="B175" s="41"/>
      <c r="C175" s="207" t="s">
        <v>8</v>
      </c>
      <c r="D175" s="207" t="s">
        <v>153</v>
      </c>
      <c r="E175" s="208" t="s">
        <v>231</v>
      </c>
      <c r="F175" s="209" t="s">
        <v>232</v>
      </c>
      <c r="G175" s="210" t="s">
        <v>90</v>
      </c>
      <c r="H175" s="211">
        <v>18.719999999999999</v>
      </c>
      <c r="I175" s="212"/>
      <c r="J175" s="213">
        <f>ROUND(I175*H175,2)</f>
        <v>0</v>
      </c>
      <c r="K175" s="209" t="s">
        <v>156</v>
      </c>
      <c r="L175" s="46"/>
      <c r="M175" s="214" t="s">
        <v>19</v>
      </c>
      <c r="N175" s="215" t="s">
        <v>47</v>
      </c>
      <c r="O175" s="86"/>
      <c r="P175" s="216">
        <f>O175*H175</f>
        <v>0</v>
      </c>
      <c r="Q175" s="216">
        <v>0.0147</v>
      </c>
      <c r="R175" s="216">
        <f>Q175*H175</f>
        <v>0.27518399999999998</v>
      </c>
      <c r="S175" s="216">
        <v>0</v>
      </c>
      <c r="T175" s="217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8" t="s">
        <v>157</v>
      </c>
      <c r="AT175" s="218" t="s">
        <v>153</v>
      </c>
      <c r="AU175" s="218" t="s">
        <v>158</v>
      </c>
      <c r="AY175" s="19" t="s">
        <v>151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9" t="s">
        <v>158</v>
      </c>
      <c r="BK175" s="219">
        <f>ROUND(I175*H175,2)</f>
        <v>0</v>
      </c>
      <c r="BL175" s="19" t="s">
        <v>157</v>
      </c>
      <c r="BM175" s="218" t="s">
        <v>233</v>
      </c>
    </row>
    <row r="176" s="2" customFormat="1">
      <c r="A176" s="40"/>
      <c r="B176" s="41"/>
      <c r="C176" s="42"/>
      <c r="D176" s="220" t="s">
        <v>160</v>
      </c>
      <c r="E176" s="42"/>
      <c r="F176" s="221" t="s">
        <v>234</v>
      </c>
      <c r="G176" s="42"/>
      <c r="H176" s="42"/>
      <c r="I176" s="222"/>
      <c r="J176" s="42"/>
      <c r="K176" s="42"/>
      <c r="L176" s="46"/>
      <c r="M176" s="223"/>
      <c r="N176" s="224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160</v>
      </c>
      <c r="AU176" s="19" t="s">
        <v>158</v>
      </c>
    </row>
    <row r="177" s="15" customFormat="1">
      <c r="A177" s="15"/>
      <c r="B177" s="248"/>
      <c r="C177" s="249"/>
      <c r="D177" s="227" t="s">
        <v>162</v>
      </c>
      <c r="E177" s="250" t="s">
        <v>19</v>
      </c>
      <c r="F177" s="251" t="s">
        <v>235</v>
      </c>
      <c r="G177" s="249"/>
      <c r="H177" s="250" t="s">
        <v>19</v>
      </c>
      <c r="I177" s="252"/>
      <c r="J177" s="249"/>
      <c r="K177" s="249"/>
      <c r="L177" s="253"/>
      <c r="M177" s="254"/>
      <c r="N177" s="255"/>
      <c r="O177" s="255"/>
      <c r="P177" s="255"/>
      <c r="Q177" s="255"/>
      <c r="R177" s="255"/>
      <c r="S177" s="255"/>
      <c r="T177" s="256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7" t="s">
        <v>162</v>
      </c>
      <c r="AU177" s="257" t="s">
        <v>158</v>
      </c>
      <c r="AV177" s="15" t="s">
        <v>83</v>
      </c>
      <c r="AW177" s="15" t="s">
        <v>36</v>
      </c>
      <c r="AX177" s="15" t="s">
        <v>75</v>
      </c>
      <c r="AY177" s="257" t="s">
        <v>151</v>
      </c>
    </row>
    <row r="178" s="13" customFormat="1">
      <c r="A178" s="13"/>
      <c r="B178" s="225"/>
      <c r="C178" s="226"/>
      <c r="D178" s="227" t="s">
        <v>162</v>
      </c>
      <c r="E178" s="228" t="s">
        <v>19</v>
      </c>
      <c r="F178" s="229" t="s">
        <v>100</v>
      </c>
      <c r="G178" s="226"/>
      <c r="H178" s="230">
        <v>18.719999999999999</v>
      </c>
      <c r="I178" s="231"/>
      <c r="J178" s="226"/>
      <c r="K178" s="226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162</v>
      </c>
      <c r="AU178" s="236" t="s">
        <v>158</v>
      </c>
      <c r="AV178" s="13" t="s">
        <v>158</v>
      </c>
      <c r="AW178" s="13" t="s">
        <v>36</v>
      </c>
      <c r="AX178" s="13" t="s">
        <v>75</v>
      </c>
      <c r="AY178" s="236" t="s">
        <v>151</v>
      </c>
    </row>
    <row r="179" s="14" customFormat="1">
      <c r="A179" s="14"/>
      <c r="B179" s="237"/>
      <c r="C179" s="238"/>
      <c r="D179" s="227" t="s">
        <v>162</v>
      </c>
      <c r="E179" s="239" t="s">
        <v>19</v>
      </c>
      <c r="F179" s="240" t="s">
        <v>164</v>
      </c>
      <c r="G179" s="238"/>
      <c r="H179" s="241">
        <v>18.719999999999999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7" t="s">
        <v>162</v>
      </c>
      <c r="AU179" s="247" t="s">
        <v>158</v>
      </c>
      <c r="AV179" s="14" t="s">
        <v>157</v>
      </c>
      <c r="AW179" s="14" t="s">
        <v>36</v>
      </c>
      <c r="AX179" s="14" t="s">
        <v>83</v>
      </c>
      <c r="AY179" s="247" t="s">
        <v>151</v>
      </c>
    </row>
    <row r="180" s="2" customFormat="1" ht="37.8" customHeight="1">
      <c r="A180" s="40"/>
      <c r="B180" s="41"/>
      <c r="C180" s="207" t="s">
        <v>236</v>
      </c>
      <c r="D180" s="207" t="s">
        <v>153</v>
      </c>
      <c r="E180" s="208" t="s">
        <v>237</v>
      </c>
      <c r="F180" s="209" t="s">
        <v>238</v>
      </c>
      <c r="G180" s="210" t="s">
        <v>90</v>
      </c>
      <c r="H180" s="211">
        <v>3.5019999999999998</v>
      </c>
      <c r="I180" s="212"/>
      <c r="J180" s="213">
        <f>ROUND(I180*H180,2)</f>
        <v>0</v>
      </c>
      <c r="K180" s="209" t="s">
        <v>156</v>
      </c>
      <c r="L180" s="46"/>
      <c r="M180" s="214" t="s">
        <v>19</v>
      </c>
      <c r="N180" s="215" t="s">
        <v>47</v>
      </c>
      <c r="O180" s="86"/>
      <c r="P180" s="216">
        <f>O180*H180</f>
        <v>0</v>
      </c>
      <c r="Q180" s="216">
        <v>0.000263</v>
      </c>
      <c r="R180" s="216">
        <f>Q180*H180</f>
        <v>0.00092102599999999992</v>
      </c>
      <c r="S180" s="216">
        <v>0</v>
      </c>
      <c r="T180" s="21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8" t="s">
        <v>157</v>
      </c>
      <c r="AT180" s="218" t="s">
        <v>153</v>
      </c>
      <c r="AU180" s="218" t="s">
        <v>158</v>
      </c>
      <c r="AY180" s="19" t="s">
        <v>151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9" t="s">
        <v>158</v>
      </c>
      <c r="BK180" s="219">
        <f>ROUND(I180*H180,2)</f>
        <v>0</v>
      </c>
      <c r="BL180" s="19" t="s">
        <v>157</v>
      </c>
      <c r="BM180" s="218" t="s">
        <v>239</v>
      </c>
    </row>
    <row r="181" s="2" customFormat="1">
      <c r="A181" s="40"/>
      <c r="B181" s="41"/>
      <c r="C181" s="42"/>
      <c r="D181" s="220" t="s">
        <v>160</v>
      </c>
      <c r="E181" s="42"/>
      <c r="F181" s="221" t="s">
        <v>240</v>
      </c>
      <c r="G181" s="42"/>
      <c r="H181" s="42"/>
      <c r="I181" s="222"/>
      <c r="J181" s="42"/>
      <c r="K181" s="42"/>
      <c r="L181" s="46"/>
      <c r="M181" s="223"/>
      <c r="N181" s="224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160</v>
      </c>
      <c r="AU181" s="19" t="s">
        <v>158</v>
      </c>
    </row>
    <row r="182" s="15" customFormat="1">
      <c r="A182" s="15"/>
      <c r="B182" s="248"/>
      <c r="C182" s="249"/>
      <c r="D182" s="227" t="s">
        <v>162</v>
      </c>
      <c r="E182" s="250" t="s">
        <v>19</v>
      </c>
      <c r="F182" s="251" t="s">
        <v>241</v>
      </c>
      <c r="G182" s="249"/>
      <c r="H182" s="250" t="s">
        <v>19</v>
      </c>
      <c r="I182" s="252"/>
      <c r="J182" s="249"/>
      <c r="K182" s="249"/>
      <c r="L182" s="253"/>
      <c r="M182" s="254"/>
      <c r="N182" s="255"/>
      <c r="O182" s="255"/>
      <c r="P182" s="255"/>
      <c r="Q182" s="255"/>
      <c r="R182" s="255"/>
      <c r="S182" s="255"/>
      <c r="T182" s="256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7" t="s">
        <v>162</v>
      </c>
      <c r="AU182" s="257" t="s">
        <v>158</v>
      </c>
      <c r="AV182" s="15" t="s">
        <v>83</v>
      </c>
      <c r="AW182" s="15" t="s">
        <v>36</v>
      </c>
      <c r="AX182" s="15" t="s">
        <v>75</v>
      </c>
      <c r="AY182" s="257" t="s">
        <v>151</v>
      </c>
    </row>
    <row r="183" s="13" customFormat="1">
      <c r="A183" s="13"/>
      <c r="B183" s="225"/>
      <c r="C183" s="226"/>
      <c r="D183" s="227" t="s">
        <v>162</v>
      </c>
      <c r="E183" s="228" t="s">
        <v>19</v>
      </c>
      <c r="F183" s="229" t="s">
        <v>242</v>
      </c>
      <c r="G183" s="226"/>
      <c r="H183" s="230">
        <v>0.60199999999999998</v>
      </c>
      <c r="I183" s="231"/>
      <c r="J183" s="226"/>
      <c r="K183" s="226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162</v>
      </c>
      <c r="AU183" s="236" t="s">
        <v>158</v>
      </c>
      <c r="AV183" s="13" t="s">
        <v>158</v>
      </c>
      <c r="AW183" s="13" t="s">
        <v>36</v>
      </c>
      <c r="AX183" s="13" t="s">
        <v>75</v>
      </c>
      <c r="AY183" s="236" t="s">
        <v>151</v>
      </c>
    </row>
    <row r="184" s="13" customFormat="1">
      <c r="A184" s="13"/>
      <c r="B184" s="225"/>
      <c r="C184" s="226"/>
      <c r="D184" s="227" t="s">
        <v>162</v>
      </c>
      <c r="E184" s="228" t="s">
        <v>19</v>
      </c>
      <c r="F184" s="229" t="s">
        <v>243</v>
      </c>
      <c r="G184" s="226"/>
      <c r="H184" s="230">
        <v>1.1779999999999999</v>
      </c>
      <c r="I184" s="231"/>
      <c r="J184" s="226"/>
      <c r="K184" s="226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162</v>
      </c>
      <c r="AU184" s="236" t="s">
        <v>158</v>
      </c>
      <c r="AV184" s="13" t="s">
        <v>158</v>
      </c>
      <c r="AW184" s="13" t="s">
        <v>36</v>
      </c>
      <c r="AX184" s="13" t="s">
        <v>75</v>
      </c>
      <c r="AY184" s="236" t="s">
        <v>151</v>
      </c>
    </row>
    <row r="185" s="13" customFormat="1">
      <c r="A185" s="13"/>
      <c r="B185" s="225"/>
      <c r="C185" s="226"/>
      <c r="D185" s="227" t="s">
        <v>162</v>
      </c>
      <c r="E185" s="228" t="s">
        <v>19</v>
      </c>
      <c r="F185" s="229" t="s">
        <v>244</v>
      </c>
      <c r="G185" s="226"/>
      <c r="H185" s="230">
        <v>0.86099999999999999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162</v>
      </c>
      <c r="AU185" s="236" t="s">
        <v>158</v>
      </c>
      <c r="AV185" s="13" t="s">
        <v>158</v>
      </c>
      <c r="AW185" s="13" t="s">
        <v>36</v>
      </c>
      <c r="AX185" s="13" t="s">
        <v>75</v>
      </c>
      <c r="AY185" s="236" t="s">
        <v>151</v>
      </c>
    </row>
    <row r="186" s="13" customFormat="1">
      <c r="A186" s="13"/>
      <c r="B186" s="225"/>
      <c r="C186" s="226"/>
      <c r="D186" s="227" t="s">
        <v>162</v>
      </c>
      <c r="E186" s="228" t="s">
        <v>19</v>
      </c>
      <c r="F186" s="229" t="s">
        <v>245</v>
      </c>
      <c r="G186" s="226"/>
      <c r="H186" s="230">
        <v>0.86099999999999999</v>
      </c>
      <c r="I186" s="231"/>
      <c r="J186" s="226"/>
      <c r="K186" s="226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162</v>
      </c>
      <c r="AU186" s="236" t="s">
        <v>158</v>
      </c>
      <c r="AV186" s="13" t="s">
        <v>158</v>
      </c>
      <c r="AW186" s="13" t="s">
        <v>36</v>
      </c>
      <c r="AX186" s="13" t="s">
        <v>75</v>
      </c>
      <c r="AY186" s="236" t="s">
        <v>151</v>
      </c>
    </row>
    <row r="187" s="14" customFormat="1">
      <c r="A187" s="14"/>
      <c r="B187" s="237"/>
      <c r="C187" s="238"/>
      <c r="D187" s="227" t="s">
        <v>162</v>
      </c>
      <c r="E187" s="239" t="s">
        <v>19</v>
      </c>
      <c r="F187" s="240" t="s">
        <v>164</v>
      </c>
      <c r="G187" s="238"/>
      <c r="H187" s="241">
        <v>3.5019999999999998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162</v>
      </c>
      <c r="AU187" s="247" t="s">
        <v>158</v>
      </c>
      <c r="AV187" s="14" t="s">
        <v>157</v>
      </c>
      <c r="AW187" s="14" t="s">
        <v>36</v>
      </c>
      <c r="AX187" s="14" t="s">
        <v>83</v>
      </c>
      <c r="AY187" s="247" t="s">
        <v>151</v>
      </c>
    </row>
    <row r="188" s="2" customFormat="1" ht="37.8" customHeight="1">
      <c r="A188" s="40"/>
      <c r="B188" s="41"/>
      <c r="C188" s="207" t="s">
        <v>246</v>
      </c>
      <c r="D188" s="207" t="s">
        <v>153</v>
      </c>
      <c r="E188" s="208" t="s">
        <v>247</v>
      </c>
      <c r="F188" s="209" t="s">
        <v>248</v>
      </c>
      <c r="G188" s="210" t="s">
        <v>90</v>
      </c>
      <c r="H188" s="211">
        <v>3.5019999999999998</v>
      </c>
      <c r="I188" s="212"/>
      <c r="J188" s="213">
        <f>ROUND(I188*H188,2)</f>
        <v>0</v>
      </c>
      <c r="K188" s="209" t="s">
        <v>156</v>
      </c>
      <c r="L188" s="46"/>
      <c r="M188" s="214" t="s">
        <v>19</v>
      </c>
      <c r="N188" s="215" t="s">
        <v>47</v>
      </c>
      <c r="O188" s="86"/>
      <c r="P188" s="216">
        <f>O188*H188</f>
        <v>0</v>
      </c>
      <c r="Q188" s="216">
        <v>0.0044079999999999996</v>
      </c>
      <c r="R188" s="216">
        <f>Q188*H188</f>
        <v>0.015436815999999997</v>
      </c>
      <c r="S188" s="216">
        <v>0</v>
      </c>
      <c r="T188" s="21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8" t="s">
        <v>157</v>
      </c>
      <c r="AT188" s="218" t="s">
        <v>153</v>
      </c>
      <c r="AU188" s="218" t="s">
        <v>158</v>
      </c>
      <c r="AY188" s="19" t="s">
        <v>151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9" t="s">
        <v>158</v>
      </c>
      <c r="BK188" s="219">
        <f>ROUND(I188*H188,2)</f>
        <v>0</v>
      </c>
      <c r="BL188" s="19" t="s">
        <v>157</v>
      </c>
      <c r="BM188" s="218" t="s">
        <v>249</v>
      </c>
    </row>
    <row r="189" s="2" customFormat="1">
      <c r="A189" s="40"/>
      <c r="B189" s="41"/>
      <c r="C189" s="42"/>
      <c r="D189" s="220" t="s">
        <v>160</v>
      </c>
      <c r="E189" s="42"/>
      <c r="F189" s="221" t="s">
        <v>250</v>
      </c>
      <c r="G189" s="42"/>
      <c r="H189" s="42"/>
      <c r="I189" s="222"/>
      <c r="J189" s="42"/>
      <c r="K189" s="42"/>
      <c r="L189" s="46"/>
      <c r="M189" s="223"/>
      <c r="N189" s="224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160</v>
      </c>
      <c r="AU189" s="19" t="s">
        <v>158</v>
      </c>
    </row>
    <row r="190" s="15" customFormat="1">
      <c r="A190" s="15"/>
      <c r="B190" s="248"/>
      <c r="C190" s="249"/>
      <c r="D190" s="227" t="s">
        <v>162</v>
      </c>
      <c r="E190" s="250" t="s">
        <v>19</v>
      </c>
      <c r="F190" s="251" t="s">
        <v>241</v>
      </c>
      <c r="G190" s="249"/>
      <c r="H190" s="250" t="s">
        <v>19</v>
      </c>
      <c r="I190" s="252"/>
      <c r="J190" s="249"/>
      <c r="K190" s="249"/>
      <c r="L190" s="253"/>
      <c r="M190" s="254"/>
      <c r="N190" s="255"/>
      <c r="O190" s="255"/>
      <c r="P190" s="255"/>
      <c r="Q190" s="255"/>
      <c r="R190" s="255"/>
      <c r="S190" s="255"/>
      <c r="T190" s="25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57" t="s">
        <v>162</v>
      </c>
      <c r="AU190" s="257" t="s">
        <v>158</v>
      </c>
      <c r="AV190" s="15" t="s">
        <v>83</v>
      </c>
      <c r="AW190" s="15" t="s">
        <v>36</v>
      </c>
      <c r="AX190" s="15" t="s">
        <v>75</v>
      </c>
      <c r="AY190" s="257" t="s">
        <v>151</v>
      </c>
    </row>
    <row r="191" s="13" customFormat="1">
      <c r="A191" s="13"/>
      <c r="B191" s="225"/>
      <c r="C191" s="226"/>
      <c r="D191" s="227" t="s">
        <v>162</v>
      </c>
      <c r="E191" s="228" t="s">
        <v>19</v>
      </c>
      <c r="F191" s="229" t="s">
        <v>242</v>
      </c>
      <c r="G191" s="226"/>
      <c r="H191" s="230">
        <v>0.60199999999999998</v>
      </c>
      <c r="I191" s="231"/>
      <c r="J191" s="226"/>
      <c r="K191" s="226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162</v>
      </c>
      <c r="AU191" s="236" t="s">
        <v>158</v>
      </c>
      <c r="AV191" s="13" t="s">
        <v>158</v>
      </c>
      <c r="AW191" s="13" t="s">
        <v>36</v>
      </c>
      <c r="AX191" s="13" t="s">
        <v>75</v>
      </c>
      <c r="AY191" s="236" t="s">
        <v>151</v>
      </c>
    </row>
    <row r="192" s="13" customFormat="1">
      <c r="A192" s="13"/>
      <c r="B192" s="225"/>
      <c r="C192" s="226"/>
      <c r="D192" s="227" t="s">
        <v>162</v>
      </c>
      <c r="E192" s="228" t="s">
        <v>19</v>
      </c>
      <c r="F192" s="229" t="s">
        <v>243</v>
      </c>
      <c r="G192" s="226"/>
      <c r="H192" s="230">
        <v>1.1779999999999999</v>
      </c>
      <c r="I192" s="231"/>
      <c r="J192" s="226"/>
      <c r="K192" s="226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162</v>
      </c>
      <c r="AU192" s="236" t="s">
        <v>158</v>
      </c>
      <c r="AV192" s="13" t="s">
        <v>158</v>
      </c>
      <c r="AW192" s="13" t="s">
        <v>36</v>
      </c>
      <c r="AX192" s="13" t="s">
        <v>75</v>
      </c>
      <c r="AY192" s="236" t="s">
        <v>151</v>
      </c>
    </row>
    <row r="193" s="13" customFormat="1">
      <c r="A193" s="13"/>
      <c r="B193" s="225"/>
      <c r="C193" s="226"/>
      <c r="D193" s="227" t="s">
        <v>162</v>
      </c>
      <c r="E193" s="228" t="s">
        <v>19</v>
      </c>
      <c r="F193" s="229" t="s">
        <v>244</v>
      </c>
      <c r="G193" s="226"/>
      <c r="H193" s="230">
        <v>0.86099999999999999</v>
      </c>
      <c r="I193" s="231"/>
      <c r="J193" s="226"/>
      <c r="K193" s="226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162</v>
      </c>
      <c r="AU193" s="236" t="s">
        <v>158</v>
      </c>
      <c r="AV193" s="13" t="s">
        <v>158</v>
      </c>
      <c r="AW193" s="13" t="s">
        <v>36</v>
      </c>
      <c r="AX193" s="13" t="s">
        <v>75</v>
      </c>
      <c r="AY193" s="236" t="s">
        <v>151</v>
      </c>
    </row>
    <row r="194" s="13" customFormat="1">
      <c r="A194" s="13"/>
      <c r="B194" s="225"/>
      <c r="C194" s="226"/>
      <c r="D194" s="227" t="s">
        <v>162</v>
      </c>
      <c r="E194" s="228" t="s">
        <v>19</v>
      </c>
      <c r="F194" s="229" t="s">
        <v>245</v>
      </c>
      <c r="G194" s="226"/>
      <c r="H194" s="230">
        <v>0.86099999999999999</v>
      </c>
      <c r="I194" s="231"/>
      <c r="J194" s="226"/>
      <c r="K194" s="226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162</v>
      </c>
      <c r="AU194" s="236" t="s">
        <v>158</v>
      </c>
      <c r="AV194" s="13" t="s">
        <v>158</v>
      </c>
      <c r="AW194" s="13" t="s">
        <v>36</v>
      </c>
      <c r="AX194" s="13" t="s">
        <v>75</v>
      </c>
      <c r="AY194" s="236" t="s">
        <v>151</v>
      </c>
    </row>
    <row r="195" s="14" customFormat="1">
      <c r="A195" s="14"/>
      <c r="B195" s="237"/>
      <c r="C195" s="238"/>
      <c r="D195" s="227" t="s">
        <v>162</v>
      </c>
      <c r="E195" s="239" t="s">
        <v>19</v>
      </c>
      <c r="F195" s="240" t="s">
        <v>164</v>
      </c>
      <c r="G195" s="238"/>
      <c r="H195" s="241">
        <v>3.5019999999999998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7" t="s">
        <v>162</v>
      </c>
      <c r="AU195" s="247" t="s">
        <v>158</v>
      </c>
      <c r="AV195" s="14" t="s">
        <v>157</v>
      </c>
      <c r="AW195" s="14" t="s">
        <v>36</v>
      </c>
      <c r="AX195" s="14" t="s">
        <v>83</v>
      </c>
      <c r="AY195" s="247" t="s">
        <v>151</v>
      </c>
    </row>
    <row r="196" s="2" customFormat="1" ht="24.15" customHeight="1">
      <c r="A196" s="40"/>
      <c r="B196" s="41"/>
      <c r="C196" s="207" t="s">
        <v>251</v>
      </c>
      <c r="D196" s="207" t="s">
        <v>153</v>
      </c>
      <c r="E196" s="208" t="s">
        <v>252</v>
      </c>
      <c r="F196" s="209" t="s">
        <v>253</v>
      </c>
      <c r="G196" s="210" t="s">
        <v>90</v>
      </c>
      <c r="H196" s="211">
        <v>3.5019999999999998</v>
      </c>
      <c r="I196" s="212"/>
      <c r="J196" s="213">
        <f>ROUND(I196*H196,2)</f>
        <v>0</v>
      </c>
      <c r="K196" s="209" t="s">
        <v>156</v>
      </c>
      <c r="L196" s="46"/>
      <c r="M196" s="214" t="s">
        <v>19</v>
      </c>
      <c r="N196" s="215" t="s">
        <v>47</v>
      </c>
      <c r="O196" s="86"/>
      <c r="P196" s="216">
        <f>O196*H196</f>
        <v>0</v>
      </c>
      <c r="Q196" s="216">
        <v>0.0040000000000000001</v>
      </c>
      <c r="R196" s="216">
        <f>Q196*H196</f>
        <v>0.014008</v>
      </c>
      <c r="S196" s="216">
        <v>0</v>
      </c>
      <c r="T196" s="217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8" t="s">
        <v>157</v>
      </c>
      <c r="AT196" s="218" t="s">
        <v>153</v>
      </c>
      <c r="AU196" s="218" t="s">
        <v>158</v>
      </c>
      <c r="AY196" s="19" t="s">
        <v>151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19" t="s">
        <v>158</v>
      </c>
      <c r="BK196" s="219">
        <f>ROUND(I196*H196,2)</f>
        <v>0</v>
      </c>
      <c r="BL196" s="19" t="s">
        <v>157</v>
      </c>
      <c r="BM196" s="218" t="s">
        <v>254</v>
      </c>
    </row>
    <row r="197" s="2" customFormat="1">
      <c r="A197" s="40"/>
      <c r="B197" s="41"/>
      <c r="C197" s="42"/>
      <c r="D197" s="220" t="s">
        <v>160</v>
      </c>
      <c r="E197" s="42"/>
      <c r="F197" s="221" t="s">
        <v>255</v>
      </c>
      <c r="G197" s="42"/>
      <c r="H197" s="42"/>
      <c r="I197" s="222"/>
      <c r="J197" s="42"/>
      <c r="K197" s="42"/>
      <c r="L197" s="46"/>
      <c r="M197" s="223"/>
      <c r="N197" s="224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160</v>
      </c>
      <c r="AU197" s="19" t="s">
        <v>158</v>
      </c>
    </row>
    <row r="198" s="15" customFormat="1">
      <c r="A198" s="15"/>
      <c r="B198" s="248"/>
      <c r="C198" s="249"/>
      <c r="D198" s="227" t="s">
        <v>162</v>
      </c>
      <c r="E198" s="250" t="s">
        <v>19</v>
      </c>
      <c r="F198" s="251" t="s">
        <v>241</v>
      </c>
      <c r="G198" s="249"/>
      <c r="H198" s="250" t="s">
        <v>19</v>
      </c>
      <c r="I198" s="252"/>
      <c r="J198" s="249"/>
      <c r="K198" s="249"/>
      <c r="L198" s="253"/>
      <c r="M198" s="254"/>
      <c r="N198" s="255"/>
      <c r="O198" s="255"/>
      <c r="P198" s="255"/>
      <c r="Q198" s="255"/>
      <c r="R198" s="255"/>
      <c r="S198" s="255"/>
      <c r="T198" s="25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7" t="s">
        <v>162</v>
      </c>
      <c r="AU198" s="257" t="s">
        <v>158</v>
      </c>
      <c r="AV198" s="15" t="s">
        <v>83</v>
      </c>
      <c r="AW198" s="15" t="s">
        <v>36</v>
      </c>
      <c r="AX198" s="15" t="s">
        <v>75</v>
      </c>
      <c r="AY198" s="257" t="s">
        <v>151</v>
      </c>
    </row>
    <row r="199" s="13" customFormat="1">
      <c r="A199" s="13"/>
      <c r="B199" s="225"/>
      <c r="C199" s="226"/>
      <c r="D199" s="227" t="s">
        <v>162</v>
      </c>
      <c r="E199" s="228" t="s">
        <v>19</v>
      </c>
      <c r="F199" s="229" t="s">
        <v>242</v>
      </c>
      <c r="G199" s="226"/>
      <c r="H199" s="230">
        <v>0.60199999999999998</v>
      </c>
      <c r="I199" s="231"/>
      <c r="J199" s="226"/>
      <c r="K199" s="226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162</v>
      </c>
      <c r="AU199" s="236" t="s">
        <v>158</v>
      </c>
      <c r="AV199" s="13" t="s">
        <v>158</v>
      </c>
      <c r="AW199" s="13" t="s">
        <v>36</v>
      </c>
      <c r="AX199" s="13" t="s">
        <v>75</v>
      </c>
      <c r="AY199" s="236" t="s">
        <v>151</v>
      </c>
    </row>
    <row r="200" s="13" customFormat="1">
      <c r="A200" s="13"/>
      <c r="B200" s="225"/>
      <c r="C200" s="226"/>
      <c r="D200" s="227" t="s">
        <v>162</v>
      </c>
      <c r="E200" s="228" t="s">
        <v>19</v>
      </c>
      <c r="F200" s="229" t="s">
        <v>243</v>
      </c>
      <c r="G200" s="226"/>
      <c r="H200" s="230">
        <v>1.1779999999999999</v>
      </c>
      <c r="I200" s="231"/>
      <c r="J200" s="226"/>
      <c r="K200" s="226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162</v>
      </c>
      <c r="AU200" s="236" t="s">
        <v>158</v>
      </c>
      <c r="AV200" s="13" t="s">
        <v>158</v>
      </c>
      <c r="AW200" s="13" t="s">
        <v>36</v>
      </c>
      <c r="AX200" s="13" t="s">
        <v>75</v>
      </c>
      <c r="AY200" s="236" t="s">
        <v>151</v>
      </c>
    </row>
    <row r="201" s="13" customFormat="1">
      <c r="A201" s="13"/>
      <c r="B201" s="225"/>
      <c r="C201" s="226"/>
      <c r="D201" s="227" t="s">
        <v>162</v>
      </c>
      <c r="E201" s="228" t="s">
        <v>19</v>
      </c>
      <c r="F201" s="229" t="s">
        <v>244</v>
      </c>
      <c r="G201" s="226"/>
      <c r="H201" s="230">
        <v>0.86099999999999999</v>
      </c>
      <c r="I201" s="231"/>
      <c r="J201" s="226"/>
      <c r="K201" s="226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162</v>
      </c>
      <c r="AU201" s="236" t="s">
        <v>158</v>
      </c>
      <c r="AV201" s="13" t="s">
        <v>158</v>
      </c>
      <c r="AW201" s="13" t="s">
        <v>36</v>
      </c>
      <c r="AX201" s="13" t="s">
        <v>75</v>
      </c>
      <c r="AY201" s="236" t="s">
        <v>151</v>
      </c>
    </row>
    <row r="202" s="13" customFormat="1">
      <c r="A202" s="13"/>
      <c r="B202" s="225"/>
      <c r="C202" s="226"/>
      <c r="D202" s="227" t="s">
        <v>162</v>
      </c>
      <c r="E202" s="228" t="s">
        <v>19</v>
      </c>
      <c r="F202" s="229" t="s">
        <v>245</v>
      </c>
      <c r="G202" s="226"/>
      <c r="H202" s="230">
        <v>0.86099999999999999</v>
      </c>
      <c r="I202" s="231"/>
      <c r="J202" s="226"/>
      <c r="K202" s="226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162</v>
      </c>
      <c r="AU202" s="236" t="s">
        <v>158</v>
      </c>
      <c r="AV202" s="13" t="s">
        <v>158</v>
      </c>
      <c r="AW202" s="13" t="s">
        <v>36</v>
      </c>
      <c r="AX202" s="13" t="s">
        <v>75</v>
      </c>
      <c r="AY202" s="236" t="s">
        <v>151</v>
      </c>
    </row>
    <row r="203" s="14" customFormat="1">
      <c r="A203" s="14"/>
      <c r="B203" s="237"/>
      <c r="C203" s="238"/>
      <c r="D203" s="227" t="s">
        <v>162</v>
      </c>
      <c r="E203" s="239" t="s">
        <v>19</v>
      </c>
      <c r="F203" s="240" t="s">
        <v>164</v>
      </c>
      <c r="G203" s="238"/>
      <c r="H203" s="241">
        <v>3.5019999999999998</v>
      </c>
      <c r="I203" s="242"/>
      <c r="J203" s="238"/>
      <c r="K203" s="238"/>
      <c r="L203" s="243"/>
      <c r="M203" s="244"/>
      <c r="N203" s="245"/>
      <c r="O203" s="245"/>
      <c r="P203" s="245"/>
      <c r="Q203" s="245"/>
      <c r="R203" s="245"/>
      <c r="S203" s="245"/>
      <c r="T203" s="24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7" t="s">
        <v>162</v>
      </c>
      <c r="AU203" s="247" t="s">
        <v>158</v>
      </c>
      <c r="AV203" s="14" t="s">
        <v>157</v>
      </c>
      <c r="AW203" s="14" t="s">
        <v>36</v>
      </c>
      <c r="AX203" s="14" t="s">
        <v>83</v>
      </c>
      <c r="AY203" s="247" t="s">
        <v>151</v>
      </c>
    </row>
    <row r="204" s="2" customFormat="1" ht="37.8" customHeight="1">
      <c r="A204" s="40"/>
      <c r="B204" s="41"/>
      <c r="C204" s="207" t="s">
        <v>256</v>
      </c>
      <c r="D204" s="207" t="s">
        <v>153</v>
      </c>
      <c r="E204" s="208" t="s">
        <v>257</v>
      </c>
      <c r="F204" s="209" t="s">
        <v>258</v>
      </c>
      <c r="G204" s="210" t="s">
        <v>173</v>
      </c>
      <c r="H204" s="211">
        <v>2</v>
      </c>
      <c r="I204" s="212"/>
      <c r="J204" s="213">
        <f>ROUND(I204*H204,2)</f>
        <v>0</v>
      </c>
      <c r="K204" s="209" t="s">
        <v>156</v>
      </c>
      <c r="L204" s="46"/>
      <c r="M204" s="214" t="s">
        <v>19</v>
      </c>
      <c r="N204" s="215" t="s">
        <v>47</v>
      </c>
      <c r="O204" s="86"/>
      <c r="P204" s="216">
        <f>O204*H204</f>
        <v>0</v>
      </c>
      <c r="Q204" s="216">
        <v>0.056439999999999997</v>
      </c>
      <c r="R204" s="216">
        <f>Q204*H204</f>
        <v>0.11287999999999999</v>
      </c>
      <c r="S204" s="216">
        <v>0</v>
      </c>
      <c r="T204" s="21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8" t="s">
        <v>157</v>
      </c>
      <c r="AT204" s="218" t="s">
        <v>153</v>
      </c>
      <c r="AU204" s="218" t="s">
        <v>158</v>
      </c>
      <c r="AY204" s="19" t="s">
        <v>151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9" t="s">
        <v>158</v>
      </c>
      <c r="BK204" s="219">
        <f>ROUND(I204*H204,2)</f>
        <v>0</v>
      </c>
      <c r="BL204" s="19" t="s">
        <v>157</v>
      </c>
      <c r="BM204" s="218" t="s">
        <v>259</v>
      </c>
    </row>
    <row r="205" s="2" customFormat="1">
      <c r="A205" s="40"/>
      <c r="B205" s="41"/>
      <c r="C205" s="42"/>
      <c r="D205" s="220" t="s">
        <v>160</v>
      </c>
      <c r="E205" s="42"/>
      <c r="F205" s="221" t="s">
        <v>260</v>
      </c>
      <c r="G205" s="42"/>
      <c r="H205" s="42"/>
      <c r="I205" s="222"/>
      <c r="J205" s="42"/>
      <c r="K205" s="42"/>
      <c r="L205" s="46"/>
      <c r="M205" s="223"/>
      <c r="N205" s="224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160</v>
      </c>
      <c r="AU205" s="19" t="s">
        <v>158</v>
      </c>
    </row>
    <row r="206" s="2" customFormat="1" ht="33" customHeight="1">
      <c r="A206" s="40"/>
      <c r="B206" s="41"/>
      <c r="C206" s="258" t="s">
        <v>261</v>
      </c>
      <c r="D206" s="258" t="s">
        <v>262</v>
      </c>
      <c r="E206" s="259" t="s">
        <v>263</v>
      </c>
      <c r="F206" s="260" t="s">
        <v>264</v>
      </c>
      <c r="G206" s="261" t="s">
        <v>173</v>
      </c>
      <c r="H206" s="262">
        <v>2</v>
      </c>
      <c r="I206" s="263"/>
      <c r="J206" s="264">
        <f>ROUND(I206*H206,2)</f>
        <v>0</v>
      </c>
      <c r="K206" s="260" t="s">
        <v>156</v>
      </c>
      <c r="L206" s="265"/>
      <c r="M206" s="266" t="s">
        <v>19</v>
      </c>
      <c r="N206" s="267" t="s">
        <v>47</v>
      </c>
      <c r="O206" s="86"/>
      <c r="P206" s="216">
        <f>O206*H206</f>
        <v>0</v>
      </c>
      <c r="Q206" s="216">
        <v>0.01201</v>
      </c>
      <c r="R206" s="216">
        <f>Q206*H206</f>
        <v>0.02402</v>
      </c>
      <c r="S206" s="216">
        <v>0</v>
      </c>
      <c r="T206" s="217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8" t="s">
        <v>204</v>
      </c>
      <c r="AT206" s="218" t="s">
        <v>262</v>
      </c>
      <c r="AU206" s="218" t="s">
        <v>158</v>
      </c>
      <c r="AY206" s="19" t="s">
        <v>151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19" t="s">
        <v>158</v>
      </c>
      <c r="BK206" s="219">
        <f>ROUND(I206*H206,2)</f>
        <v>0</v>
      </c>
      <c r="BL206" s="19" t="s">
        <v>157</v>
      </c>
      <c r="BM206" s="218" t="s">
        <v>265</v>
      </c>
    </row>
    <row r="207" s="12" customFormat="1" ht="22.8" customHeight="1">
      <c r="A207" s="12"/>
      <c r="B207" s="191"/>
      <c r="C207" s="192"/>
      <c r="D207" s="193" t="s">
        <v>74</v>
      </c>
      <c r="E207" s="205" t="s">
        <v>209</v>
      </c>
      <c r="F207" s="205" t="s">
        <v>266</v>
      </c>
      <c r="G207" s="192"/>
      <c r="H207" s="192"/>
      <c r="I207" s="195"/>
      <c r="J207" s="206">
        <f>BK207</f>
        <v>0</v>
      </c>
      <c r="K207" s="192"/>
      <c r="L207" s="197"/>
      <c r="M207" s="198"/>
      <c r="N207" s="199"/>
      <c r="O207" s="199"/>
      <c r="P207" s="200">
        <f>SUM(P208:P235)</f>
        <v>0</v>
      </c>
      <c r="Q207" s="199"/>
      <c r="R207" s="200">
        <f>SUM(R208:R235)</f>
        <v>0.0017408999999999999</v>
      </c>
      <c r="S207" s="199"/>
      <c r="T207" s="201">
        <f>SUM(T208:T235)</f>
        <v>9.0653959999999998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2" t="s">
        <v>83</v>
      </c>
      <c r="AT207" s="203" t="s">
        <v>74</v>
      </c>
      <c r="AU207" s="203" t="s">
        <v>83</v>
      </c>
      <c r="AY207" s="202" t="s">
        <v>151</v>
      </c>
      <c r="BK207" s="204">
        <f>SUM(BK208:BK235)</f>
        <v>0</v>
      </c>
    </row>
    <row r="208" s="2" customFormat="1" ht="37.8" customHeight="1">
      <c r="A208" s="40"/>
      <c r="B208" s="41"/>
      <c r="C208" s="207" t="s">
        <v>267</v>
      </c>
      <c r="D208" s="207" t="s">
        <v>153</v>
      </c>
      <c r="E208" s="208" t="s">
        <v>268</v>
      </c>
      <c r="F208" s="209" t="s">
        <v>269</v>
      </c>
      <c r="G208" s="210" t="s">
        <v>90</v>
      </c>
      <c r="H208" s="211">
        <v>49.740000000000002</v>
      </c>
      <c r="I208" s="212"/>
      <c r="J208" s="213">
        <f>ROUND(I208*H208,2)</f>
        <v>0</v>
      </c>
      <c r="K208" s="209" t="s">
        <v>156</v>
      </c>
      <c r="L208" s="46"/>
      <c r="M208" s="214" t="s">
        <v>19</v>
      </c>
      <c r="N208" s="215" t="s">
        <v>47</v>
      </c>
      <c r="O208" s="86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8" t="s">
        <v>157</v>
      </c>
      <c r="AT208" s="218" t="s">
        <v>153</v>
      </c>
      <c r="AU208" s="218" t="s">
        <v>158</v>
      </c>
      <c r="AY208" s="19" t="s">
        <v>151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9" t="s">
        <v>158</v>
      </c>
      <c r="BK208" s="219">
        <f>ROUND(I208*H208,2)</f>
        <v>0</v>
      </c>
      <c r="BL208" s="19" t="s">
        <v>157</v>
      </c>
      <c r="BM208" s="218" t="s">
        <v>270</v>
      </c>
    </row>
    <row r="209" s="2" customFormat="1">
      <c r="A209" s="40"/>
      <c r="B209" s="41"/>
      <c r="C209" s="42"/>
      <c r="D209" s="220" t="s">
        <v>160</v>
      </c>
      <c r="E209" s="42"/>
      <c r="F209" s="221" t="s">
        <v>271</v>
      </c>
      <c r="G209" s="42"/>
      <c r="H209" s="42"/>
      <c r="I209" s="222"/>
      <c r="J209" s="42"/>
      <c r="K209" s="42"/>
      <c r="L209" s="46"/>
      <c r="M209" s="223"/>
      <c r="N209" s="224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160</v>
      </c>
      <c r="AU209" s="19" t="s">
        <v>158</v>
      </c>
    </row>
    <row r="210" s="13" customFormat="1">
      <c r="A210" s="13"/>
      <c r="B210" s="225"/>
      <c r="C210" s="226"/>
      <c r="D210" s="227" t="s">
        <v>162</v>
      </c>
      <c r="E210" s="228" t="s">
        <v>19</v>
      </c>
      <c r="F210" s="229" t="s">
        <v>88</v>
      </c>
      <c r="G210" s="226"/>
      <c r="H210" s="230">
        <v>49.740000000000002</v>
      </c>
      <c r="I210" s="231"/>
      <c r="J210" s="226"/>
      <c r="K210" s="226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162</v>
      </c>
      <c r="AU210" s="236" t="s">
        <v>158</v>
      </c>
      <c r="AV210" s="13" t="s">
        <v>158</v>
      </c>
      <c r="AW210" s="13" t="s">
        <v>36</v>
      </c>
      <c r="AX210" s="13" t="s">
        <v>75</v>
      </c>
      <c r="AY210" s="236" t="s">
        <v>151</v>
      </c>
    </row>
    <row r="211" s="14" customFormat="1">
      <c r="A211" s="14"/>
      <c r="B211" s="237"/>
      <c r="C211" s="238"/>
      <c r="D211" s="227" t="s">
        <v>162</v>
      </c>
      <c r="E211" s="239" t="s">
        <v>19</v>
      </c>
      <c r="F211" s="240" t="s">
        <v>164</v>
      </c>
      <c r="G211" s="238"/>
      <c r="H211" s="241">
        <v>49.740000000000002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7" t="s">
        <v>162</v>
      </c>
      <c r="AU211" s="247" t="s">
        <v>158</v>
      </c>
      <c r="AV211" s="14" t="s">
        <v>157</v>
      </c>
      <c r="AW211" s="14" t="s">
        <v>36</v>
      </c>
      <c r="AX211" s="14" t="s">
        <v>83</v>
      </c>
      <c r="AY211" s="247" t="s">
        <v>151</v>
      </c>
    </row>
    <row r="212" s="2" customFormat="1" ht="37.8" customHeight="1">
      <c r="A212" s="40"/>
      <c r="B212" s="41"/>
      <c r="C212" s="207" t="s">
        <v>272</v>
      </c>
      <c r="D212" s="207" t="s">
        <v>153</v>
      </c>
      <c r="E212" s="208" t="s">
        <v>273</v>
      </c>
      <c r="F212" s="209" t="s">
        <v>274</v>
      </c>
      <c r="G212" s="210" t="s">
        <v>90</v>
      </c>
      <c r="H212" s="211">
        <v>49.740000000000002</v>
      </c>
      <c r="I212" s="212"/>
      <c r="J212" s="213">
        <f>ROUND(I212*H212,2)</f>
        <v>0</v>
      </c>
      <c r="K212" s="209" t="s">
        <v>156</v>
      </c>
      <c r="L212" s="46"/>
      <c r="M212" s="214" t="s">
        <v>19</v>
      </c>
      <c r="N212" s="215" t="s">
        <v>47</v>
      </c>
      <c r="O212" s="86"/>
      <c r="P212" s="216">
        <f>O212*H212</f>
        <v>0</v>
      </c>
      <c r="Q212" s="216">
        <v>3.4999999999999997E-05</v>
      </c>
      <c r="R212" s="216">
        <f>Q212*H212</f>
        <v>0.0017408999999999999</v>
      </c>
      <c r="S212" s="216">
        <v>0</v>
      </c>
      <c r="T212" s="217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8" t="s">
        <v>157</v>
      </c>
      <c r="AT212" s="218" t="s">
        <v>153</v>
      </c>
      <c r="AU212" s="218" t="s">
        <v>158</v>
      </c>
      <c r="AY212" s="19" t="s">
        <v>151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19" t="s">
        <v>158</v>
      </c>
      <c r="BK212" s="219">
        <f>ROUND(I212*H212,2)</f>
        <v>0</v>
      </c>
      <c r="BL212" s="19" t="s">
        <v>157</v>
      </c>
      <c r="BM212" s="218" t="s">
        <v>275</v>
      </c>
    </row>
    <row r="213" s="2" customFormat="1">
      <c r="A213" s="40"/>
      <c r="B213" s="41"/>
      <c r="C213" s="42"/>
      <c r="D213" s="220" t="s">
        <v>160</v>
      </c>
      <c r="E213" s="42"/>
      <c r="F213" s="221" t="s">
        <v>276</v>
      </c>
      <c r="G213" s="42"/>
      <c r="H213" s="42"/>
      <c r="I213" s="222"/>
      <c r="J213" s="42"/>
      <c r="K213" s="42"/>
      <c r="L213" s="46"/>
      <c r="M213" s="223"/>
      <c r="N213" s="224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160</v>
      </c>
      <c r="AU213" s="19" t="s">
        <v>158</v>
      </c>
    </row>
    <row r="214" s="13" customFormat="1">
      <c r="A214" s="13"/>
      <c r="B214" s="225"/>
      <c r="C214" s="226"/>
      <c r="D214" s="227" t="s">
        <v>162</v>
      </c>
      <c r="E214" s="228" t="s">
        <v>19</v>
      </c>
      <c r="F214" s="229" t="s">
        <v>88</v>
      </c>
      <c r="G214" s="226"/>
      <c r="H214" s="230">
        <v>49.740000000000002</v>
      </c>
      <c r="I214" s="231"/>
      <c r="J214" s="226"/>
      <c r="K214" s="226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162</v>
      </c>
      <c r="AU214" s="236" t="s">
        <v>158</v>
      </c>
      <c r="AV214" s="13" t="s">
        <v>158</v>
      </c>
      <c r="AW214" s="13" t="s">
        <v>36</v>
      </c>
      <c r="AX214" s="13" t="s">
        <v>75</v>
      </c>
      <c r="AY214" s="236" t="s">
        <v>151</v>
      </c>
    </row>
    <row r="215" s="14" customFormat="1">
      <c r="A215" s="14"/>
      <c r="B215" s="237"/>
      <c r="C215" s="238"/>
      <c r="D215" s="227" t="s">
        <v>162</v>
      </c>
      <c r="E215" s="239" t="s">
        <v>19</v>
      </c>
      <c r="F215" s="240" t="s">
        <v>164</v>
      </c>
      <c r="G215" s="238"/>
      <c r="H215" s="241">
        <v>49.740000000000002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7" t="s">
        <v>162</v>
      </c>
      <c r="AU215" s="247" t="s">
        <v>158</v>
      </c>
      <c r="AV215" s="14" t="s">
        <v>157</v>
      </c>
      <c r="AW215" s="14" t="s">
        <v>36</v>
      </c>
      <c r="AX215" s="14" t="s">
        <v>83</v>
      </c>
      <c r="AY215" s="247" t="s">
        <v>151</v>
      </c>
    </row>
    <row r="216" s="2" customFormat="1" ht="24.15" customHeight="1">
      <c r="A216" s="40"/>
      <c r="B216" s="41"/>
      <c r="C216" s="207" t="s">
        <v>277</v>
      </c>
      <c r="D216" s="207" t="s">
        <v>153</v>
      </c>
      <c r="E216" s="208" t="s">
        <v>278</v>
      </c>
      <c r="F216" s="209" t="s">
        <v>279</v>
      </c>
      <c r="G216" s="210" t="s">
        <v>90</v>
      </c>
      <c r="H216" s="211">
        <v>12.561</v>
      </c>
      <c r="I216" s="212"/>
      <c r="J216" s="213">
        <f>ROUND(I216*H216,2)</f>
        <v>0</v>
      </c>
      <c r="K216" s="209" t="s">
        <v>156</v>
      </c>
      <c r="L216" s="46"/>
      <c r="M216" s="214" t="s">
        <v>19</v>
      </c>
      <c r="N216" s="215" t="s">
        <v>47</v>
      </c>
      <c r="O216" s="86"/>
      <c r="P216" s="216">
        <f>O216*H216</f>
        <v>0</v>
      </c>
      <c r="Q216" s="216">
        <v>0</v>
      </c>
      <c r="R216" s="216">
        <f>Q216*H216</f>
        <v>0</v>
      </c>
      <c r="S216" s="216">
        <v>0.040000000000000001</v>
      </c>
      <c r="T216" s="217">
        <f>S216*H216</f>
        <v>0.50244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8" t="s">
        <v>157</v>
      </c>
      <c r="AT216" s="218" t="s">
        <v>153</v>
      </c>
      <c r="AU216" s="218" t="s">
        <v>158</v>
      </c>
      <c r="AY216" s="19" t="s">
        <v>151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19" t="s">
        <v>158</v>
      </c>
      <c r="BK216" s="219">
        <f>ROUND(I216*H216,2)</f>
        <v>0</v>
      </c>
      <c r="BL216" s="19" t="s">
        <v>157</v>
      </c>
      <c r="BM216" s="218" t="s">
        <v>280</v>
      </c>
    </row>
    <row r="217" s="2" customFormat="1">
      <c r="A217" s="40"/>
      <c r="B217" s="41"/>
      <c r="C217" s="42"/>
      <c r="D217" s="220" t="s">
        <v>160</v>
      </c>
      <c r="E217" s="42"/>
      <c r="F217" s="221" t="s">
        <v>281</v>
      </c>
      <c r="G217" s="42"/>
      <c r="H217" s="42"/>
      <c r="I217" s="222"/>
      <c r="J217" s="42"/>
      <c r="K217" s="42"/>
      <c r="L217" s="46"/>
      <c r="M217" s="223"/>
      <c r="N217" s="224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160</v>
      </c>
      <c r="AU217" s="19" t="s">
        <v>158</v>
      </c>
    </row>
    <row r="218" s="13" customFormat="1">
      <c r="A218" s="13"/>
      <c r="B218" s="225"/>
      <c r="C218" s="226"/>
      <c r="D218" s="227" t="s">
        <v>162</v>
      </c>
      <c r="E218" s="228" t="s">
        <v>19</v>
      </c>
      <c r="F218" s="229" t="s">
        <v>282</v>
      </c>
      <c r="G218" s="226"/>
      <c r="H218" s="230">
        <v>8.532</v>
      </c>
      <c r="I218" s="231"/>
      <c r="J218" s="226"/>
      <c r="K218" s="226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162</v>
      </c>
      <c r="AU218" s="236" t="s">
        <v>158</v>
      </c>
      <c r="AV218" s="13" t="s">
        <v>158</v>
      </c>
      <c r="AW218" s="13" t="s">
        <v>36</v>
      </c>
      <c r="AX218" s="13" t="s">
        <v>75</v>
      </c>
      <c r="AY218" s="236" t="s">
        <v>151</v>
      </c>
    </row>
    <row r="219" s="13" customFormat="1">
      <c r="A219" s="13"/>
      <c r="B219" s="225"/>
      <c r="C219" s="226"/>
      <c r="D219" s="227" t="s">
        <v>162</v>
      </c>
      <c r="E219" s="228" t="s">
        <v>19</v>
      </c>
      <c r="F219" s="229" t="s">
        <v>283</v>
      </c>
      <c r="G219" s="226"/>
      <c r="H219" s="230">
        <v>4.0289999999999999</v>
      </c>
      <c r="I219" s="231"/>
      <c r="J219" s="226"/>
      <c r="K219" s="226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162</v>
      </c>
      <c r="AU219" s="236" t="s">
        <v>158</v>
      </c>
      <c r="AV219" s="13" t="s">
        <v>158</v>
      </c>
      <c r="AW219" s="13" t="s">
        <v>36</v>
      </c>
      <c r="AX219" s="13" t="s">
        <v>75</v>
      </c>
      <c r="AY219" s="236" t="s">
        <v>151</v>
      </c>
    </row>
    <row r="220" s="14" customFormat="1">
      <c r="A220" s="14"/>
      <c r="B220" s="237"/>
      <c r="C220" s="238"/>
      <c r="D220" s="227" t="s">
        <v>162</v>
      </c>
      <c r="E220" s="239" t="s">
        <v>19</v>
      </c>
      <c r="F220" s="240" t="s">
        <v>164</v>
      </c>
      <c r="G220" s="238"/>
      <c r="H220" s="241">
        <v>12.561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7" t="s">
        <v>162</v>
      </c>
      <c r="AU220" s="247" t="s">
        <v>158</v>
      </c>
      <c r="AV220" s="14" t="s">
        <v>157</v>
      </c>
      <c r="AW220" s="14" t="s">
        <v>36</v>
      </c>
      <c r="AX220" s="14" t="s">
        <v>83</v>
      </c>
      <c r="AY220" s="247" t="s">
        <v>151</v>
      </c>
    </row>
    <row r="221" s="2" customFormat="1" ht="33" customHeight="1">
      <c r="A221" s="40"/>
      <c r="B221" s="41"/>
      <c r="C221" s="207" t="s">
        <v>7</v>
      </c>
      <c r="D221" s="207" t="s">
        <v>153</v>
      </c>
      <c r="E221" s="208" t="s">
        <v>284</v>
      </c>
      <c r="F221" s="209" t="s">
        <v>285</v>
      </c>
      <c r="G221" s="210" t="s">
        <v>90</v>
      </c>
      <c r="H221" s="211">
        <v>49.740000000000002</v>
      </c>
      <c r="I221" s="212"/>
      <c r="J221" s="213">
        <f>ROUND(I221*H221,2)</f>
        <v>0</v>
      </c>
      <c r="K221" s="209" t="s">
        <v>156</v>
      </c>
      <c r="L221" s="46"/>
      <c r="M221" s="214" t="s">
        <v>19</v>
      </c>
      <c r="N221" s="215" t="s">
        <v>47</v>
      </c>
      <c r="O221" s="86"/>
      <c r="P221" s="216">
        <f>O221*H221</f>
        <v>0</v>
      </c>
      <c r="Q221" s="216">
        <v>0</v>
      </c>
      <c r="R221" s="216">
        <f>Q221*H221</f>
        <v>0</v>
      </c>
      <c r="S221" s="216">
        <v>0.050000000000000003</v>
      </c>
      <c r="T221" s="217">
        <f>S221*H221</f>
        <v>2.4870000000000001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8" t="s">
        <v>157</v>
      </c>
      <c r="AT221" s="218" t="s">
        <v>153</v>
      </c>
      <c r="AU221" s="218" t="s">
        <v>158</v>
      </c>
      <c r="AY221" s="19" t="s">
        <v>151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19" t="s">
        <v>158</v>
      </c>
      <c r="BK221" s="219">
        <f>ROUND(I221*H221,2)</f>
        <v>0</v>
      </c>
      <c r="BL221" s="19" t="s">
        <v>157</v>
      </c>
      <c r="BM221" s="218" t="s">
        <v>286</v>
      </c>
    </row>
    <row r="222" s="2" customFormat="1">
      <c r="A222" s="40"/>
      <c r="B222" s="41"/>
      <c r="C222" s="42"/>
      <c r="D222" s="220" t="s">
        <v>160</v>
      </c>
      <c r="E222" s="42"/>
      <c r="F222" s="221" t="s">
        <v>287</v>
      </c>
      <c r="G222" s="42"/>
      <c r="H222" s="42"/>
      <c r="I222" s="222"/>
      <c r="J222" s="42"/>
      <c r="K222" s="42"/>
      <c r="L222" s="46"/>
      <c r="M222" s="223"/>
      <c r="N222" s="224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160</v>
      </c>
      <c r="AU222" s="19" t="s">
        <v>158</v>
      </c>
    </row>
    <row r="223" s="13" customFormat="1">
      <c r="A223" s="13"/>
      <c r="B223" s="225"/>
      <c r="C223" s="226"/>
      <c r="D223" s="227" t="s">
        <v>162</v>
      </c>
      <c r="E223" s="228" t="s">
        <v>19</v>
      </c>
      <c r="F223" s="229" t="s">
        <v>88</v>
      </c>
      <c r="G223" s="226"/>
      <c r="H223" s="230">
        <v>49.740000000000002</v>
      </c>
      <c r="I223" s="231"/>
      <c r="J223" s="226"/>
      <c r="K223" s="226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162</v>
      </c>
      <c r="AU223" s="236" t="s">
        <v>158</v>
      </c>
      <c r="AV223" s="13" t="s">
        <v>158</v>
      </c>
      <c r="AW223" s="13" t="s">
        <v>36</v>
      </c>
      <c r="AX223" s="13" t="s">
        <v>75</v>
      </c>
      <c r="AY223" s="236" t="s">
        <v>151</v>
      </c>
    </row>
    <row r="224" s="14" customFormat="1">
      <c r="A224" s="14"/>
      <c r="B224" s="237"/>
      <c r="C224" s="238"/>
      <c r="D224" s="227" t="s">
        <v>162</v>
      </c>
      <c r="E224" s="239" t="s">
        <v>19</v>
      </c>
      <c r="F224" s="240" t="s">
        <v>164</v>
      </c>
      <c r="G224" s="238"/>
      <c r="H224" s="241">
        <v>49.740000000000002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7" t="s">
        <v>162</v>
      </c>
      <c r="AU224" s="247" t="s">
        <v>158</v>
      </c>
      <c r="AV224" s="14" t="s">
        <v>157</v>
      </c>
      <c r="AW224" s="14" t="s">
        <v>36</v>
      </c>
      <c r="AX224" s="14" t="s">
        <v>83</v>
      </c>
      <c r="AY224" s="247" t="s">
        <v>151</v>
      </c>
    </row>
    <row r="225" s="2" customFormat="1" ht="44.25" customHeight="1">
      <c r="A225" s="40"/>
      <c r="B225" s="41"/>
      <c r="C225" s="207" t="s">
        <v>288</v>
      </c>
      <c r="D225" s="207" t="s">
        <v>153</v>
      </c>
      <c r="E225" s="208" t="s">
        <v>289</v>
      </c>
      <c r="F225" s="209" t="s">
        <v>290</v>
      </c>
      <c r="G225" s="210" t="s">
        <v>90</v>
      </c>
      <c r="H225" s="211">
        <v>132.08600000000001</v>
      </c>
      <c r="I225" s="212"/>
      <c r="J225" s="213">
        <f>ROUND(I225*H225,2)</f>
        <v>0</v>
      </c>
      <c r="K225" s="209" t="s">
        <v>156</v>
      </c>
      <c r="L225" s="46"/>
      <c r="M225" s="214" t="s">
        <v>19</v>
      </c>
      <c r="N225" s="215" t="s">
        <v>47</v>
      </c>
      <c r="O225" s="86"/>
      <c r="P225" s="216">
        <f>O225*H225</f>
        <v>0</v>
      </c>
      <c r="Q225" s="216">
        <v>0</v>
      </c>
      <c r="R225" s="216">
        <f>Q225*H225</f>
        <v>0</v>
      </c>
      <c r="S225" s="216">
        <v>0.045999999999999999</v>
      </c>
      <c r="T225" s="217">
        <f>S225*H225</f>
        <v>6.0759560000000006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8" t="s">
        <v>157</v>
      </c>
      <c r="AT225" s="218" t="s">
        <v>153</v>
      </c>
      <c r="AU225" s="218" t="s">
        <v>158</v>
      </c>
      <c r="AY225" s="19" t="s">
        <v>151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19" t="s">
        <v>158</v>
      </c>
      <c r="BK225" s="219">
        <f>ROUND(I225*H225,2)</f>
        <v>0</v>
      </c>
      <c r="BL225" s="19" t="s">
        <v>157</v>
      </c>
      <c r="BM225" s="218" t="s">
        <v>291</v>
      </c>
    </row>
    <row r="226" s="2" customFormat="1">
      <c r="A226" s="40"/>
      <c r="B226" s="41"/>
      <c r="C226" s="42"/>
      <c r="D226" s="220" t="s">
        <v>160</v>
      </c>
      <c r="E226" s="42"/>
      <c r="F226" s="221" t="s">
        <v>292</v>
      </c>
      <c r="G226" s="42"/>
      <c r="H226" s="42"/>
      <c r="I226" s="222"/>
      <c r="J226" s="42"/>
      <c r="K226" s="42"/>
      <c r="L226" s="46"/>
      <c r="M226" s="223"/>
      <c r="N226" s="224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160</v>
      </c>
      <c r="AU226" s="19" t="s">
        <v>158</v>
      </c>
    </row>
    <row r="227" s="13" customFormat="1">
      <c r="A227" s="13"/>
      <c r="B227" s="225"/>
      <c r="C227" s="226"/>
      <c r="D227" s="227" t="s">
        <v>162</v>
      </c>
      <c r="E227" s="228" t="s">
        <v>19</v>
      </c>
      <c r="F227" s="229" t="s">
        <v>293</v>
      </c>
      <c r="G227" s="226"/>
      <c r="H227" s="230">
        <v>24.478000000000002</v>
      </c>
      <c r="I227" s="231"/>
      <c r="J227" s="226"/>
      <c r="K227" s="226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162</v>
      </c>
      <c r="AU227" s="236" t="s">
        <v>158</v>
      </c>
      <c r="AV227" s="13" t="s">
        <v>158</v>
      </c>
      <c r="AW227" s="13" t="s">
        <v>36</v>
      </c>
      <c r="AX227" s="13" t="s">
        <v>75</v>
      </c>
      <c r="AY227" s="236" t="s">
        <v>151</v>
      </c>
    </row>
    <row r="228" s="13" customFormat="1">
      <c r="A228" s="13"/>
      <c r="B228" s="225"/>
      <c r="C228" s="226"/>
      <c r="D228" s="227" t="s">
        <v>162</v>
      </c>
      <c r="E228" s="228" t="s">
        <v>19</v>
      </c>
      <c r="F228" s="229" t="s">
        <v>294</v>
      </c>
      <c r="G228" s="226"/>
      <c r="H228" s="230">
        <v>0.60199999999999998</v>
      </c>
      <c r="I228" s="231"/>
      <c r="J228" s="226"/>
      <c r="K228" s="226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162</v>
      </c>
      <c r="AU228" s="236" t="s">
        <v>158</v>
      </c>
      <c r="AV228" s="13" t="s">
        <v>158</v>
      </c>
      <c r="AW228" s="13" t="s">
        <v>36</v>
      </c>
      <c r="AX228" s="13" t="s">
        <v>75</v>
      </c>
      <c r="AY228" s="236" t="s">
        <v>151</v>
      </c>
    </row>
    <row r="229" s="13" customFormat="1">
      <c r="A229" s="13"/>
      <c r="B229" s="225"/>
      <c r="C229" s="226"/>
      <c r="D229" s="227" t="s">
        <v>162</v>
      </c>
      <c r="E229" s="228" t="s">
        <v>19</v>
      </c>
      <c r="F229" s="229" t="s">
        <v>216</v>
      </c>
      <c r="G229" s="226"/>
      <c r="H229" s="230">
        <v>41.130000000000003</v>
      </c>
      <c r="I229" s="231"/>
      <c r="J229" s="226"/>
      <c r="K229" s="226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162</v>
      </c>
      <c r="AU229" s="236" t="s">
        <v>158</v>
      </c>
      <c r="AV229" s="13" t="s">
        <v>158</v>
      </c>
      <c r="AW229" s="13" t="s">
        <v>36</v>
      </c>
      <c r="AX229" s="13" t="s">
        <v>75</v>
      </c>
      <c r="AY229" s="236" t="s">
        <v>151</v>
      </c>
    </row>
    <row r="230" s="13" customFormat="1">
      <c r="A230" s="13"/>
      <c r="B230" s="225"/>
      <c r="C230" s="226"/>
      <c r="D230" s="227" t="s">
        <v>162</v>
      </c>
      <c r="E230" s="228" t="s">
        <v>19</v>
      </c>
      <c r="F230" s="229" t="s">
        <v>295</v>
      </c>
      <c r="G230" s="226"/>
      <c r="H230" s="230">
        <v>1.1779999999999999</v>
      </c>
      <c r="I230" s="231"/>
      <c r="J230" s="226"/>
      <c r="K230" s="226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162</v>
      </c>
      <c r="AU230" s="236" t="s">
        <v>158</v>
      </c>
      <c r="AV230" s="13" t="s">
        <v>158</v>
      </c>
      <c r="AW230" s="13" t="s">
        <v>36</v>
      </c>
      <c r="AX230" s="13" t="s">
        <v>75</v>
      </c>
      <c r="AY230" s="236" t="s">
        <v>151</v>
      </c>
    </row>
    <row r="231" s="13" customFormat="1">
      <c r="A231" s="13"/>
      <c r="B231" s="225"/>
      <c r="C231" s="226"/>
      <c r="D231" s="227" t="s">
        <v>162</v>
      </c>
      <c r="E231" s="228" t="s">
        <v>19</v>
      </c>
      <c r="F231" s="229" t="s">
        <v>217</v>
      </c>
      <c r="G231" s="226"/>
      <c r="H231" s="230">
        <v>34.350999999999999</v>
      </c>
      <c r="I231" s="231"/>
      <c r="J231" s="226"/>
      <c r="K231" s="226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162</v>
      </c>
      <c r="AU231" s="236" t="s">
        <v>158</v>
      </c>
      <c r="AV231" s="13" t="s">
        <v>158</v>
      </c>
      <c r="AW231" s="13" t="s">
        <v>36</v>
      </c>
      <c r="AX231" s="13" t="s">
        <v>75</v>
      </c>
      <c r="AY231" s="236" t="s">
        <v>151</v>
      </c>
    </row>
    <row r="232" s="13" customFormat="1">
      <c r="A232" s="13"/>
      <c r="B232" s="225"/>
      <c r="C232" s="226"/>
      <c r="D232" s="227" t="s">
        <v>162</v>
      </c>
      <c r="E232" s="228" t="s">
        <v>19</v>
      </c>
      <c r="F232" s="229" t="s">
        <v>296</v>
      </c>
      <c r="G232" s="226"/>
      <c r="H232" s="230">
        <v>0.86099999999999999</v>
      </c>
      <c r="I232" s="231"/>
      <c r="J232" s="226"/>
      <c r="K232" s="226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162</v>
      </c>
      <c r="AU232" s="236" t="s">
        <v>158</v>
      </c>
      <c r="AV232" s="13" t="s">
        <v>158</v>
      </c>
      <c r="AW232" s="13" t="s">
        <v>36</v>
      </c>
      <c r="AX232" s="13" t="s">
        <v>75</v>
      </c>
      <c r="AY232" s="236" t="s">
        <v>151</v>
      </c>
    </row>
    <row r="233" s="13" customFormat="1">
      <c r="A233" s="13"/>
      <c r="B233" s="225"/>
      <c r="C233" s="226"/>
      <c r="D233" s="227" t="s">
        <v>162</v>
      </c>
      <c r="E233" s="228" t="s">
        <v>19</v>
      </c>
      <c r="F233" s="229" t="s">
        <v>218</v>
      </c>
      <c r="G233" s="226"/>
      <c r="H233" s="230">
        <v>28.625</v>
      </c>
      <c r="I233" s="231"/>
      <c r="J233" s="226"/>
      <c r="K233" s="226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162</v>
      </c>
      <c r="AU233" s="236" t="s">
        <v>158</v>
      </c>
      <c r="AV233" s="13" t="s">
        <v>158</v>
      </c>
      <c r="AW233" s="13" t="s">
        <v>36</v>
      </c>
      <c r="AX233" s="13" t="s">
        <v>75</v>
      </c>
      <c r="AY233" s="236" t="s">
        <v>151</v>
      </c>
    </row>
    <row r="234" s="13" customFormat="1">
      <c r="A234" s="13"/>
      <c r="B234" s="225"/>
      <c r="C234" s="226"/>
      <c r="D234" s="227" t="s">
        <v>162</v>
      </c>
      <c r="E234" s="228" t="s">
        <v>19</v>
      </c>
      <c r="F234" s="229" t="s">
        <v>296</v>
      </c>
      <c r="G234" s="226"/>
      <c r="H234" s="230">
        <v>0.86099999999999999</v>
      </c>
      <c r="I234" s="231"/>
      <c r="J234" s="226"/>
      <c r="K234" s="226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162</v>
      </c>
      <c r="AU234" s="236" t="s">
        <v>158</v>
      </c>
      <c r="AV234" s="13" t="s">
        <v>158</v>
      </c>
      <c r="AW234" s="13" t="s">
        <v>36</v>
      </c>
      <c r="AX234" s="13" t="s">
        <v>75</v>
      </c>
      <c r="AY234" s="236" t="s">
        <v>151</v>
      </c>
    </row>
    <row r="235" s="14" customFormat="1">
      <c r="A235" s="14"/>
      <c r="B235" s="237"/>
      <c r="C235" s="238"/>
      <c r="D235" s="227" t="s">
        <v>162</v>
      </c>
      <c r="E235" s="239" t="s">
        <v>19</v>
      </c>
      <c r="F235" s="240" t="s">
        <v>164</v>
      </c>
      <c r="G235" s="238"/>
      <c r="H235" s="241">
        <v>132.08600000000001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7" t="s">
        <v>162</v>
      </c>
      <c r="AU235" s="247" t="s">
        <v>158</v>
      </c>
      <c r="AV235" s="14" t="s">
        <v>157</v>
      </c>
      <c r="AW235" s="14" t="s">
        <v>36</v>
      </c>
      <c r="AX235" s="14" t="s">
        <v>83</v>
      </c>
      <c r="AY235" s="247" t="s">
        <v>151</v>
      </c>
    </row>
    <row r="236" s="12" customFormat="1" ht="22.8" customHeight="1">
      <c r="A236" s="12"/>
      <c r="B236" s="191"/>
      <c r="C236" s="192"/>
      <c r="D236" s="193" t="s">
        <v>74</v>
      </c>
      <c r="E236" s="205" t="s">
        <v>297</v>
      </c>
      <c r="F236" s="205" t="s">
        <v>298</v>
      </c>
      <c r="G236" s="192"/>
      <c r="H236" s="192"/>
      <c r="I236" s="195"/>
      <c r="J236" s="206">
        <f>BK236</f>
        <v>0</v>
      </c>
      <c r="K236" s="192"/>
      <c r="L236" s="197"/>
      <c r="M236" s="198"/>
      <c r="N236" s="199"/>
      <c r="O236" s="199"/>
      <c r="P236" s="200">
        <f>SUM(P237:P278)</f>
        <v>0</v>
      </c>
      <c r="Q236" s="199"/>
      <c r="R236" s="200">
        <f>SUM(R237:R278)</f>
        <v>0</v>
      </c>
      <c r="S236" s="199"/>
      <c r="T236" s="201">
        <f>SUM(T237:T278)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2" t="s">
        <v>83</v>
      </c>
      <c r="AT236" s="203" t="s">
        <v>74</v>
      </c>
      <c r="AU236" s="203" t="s">
        <v>83</v>
      </c>
      <c r="AY236" s="202" t="s">
        <v>151</v>
      </c>
      <c r="BK236" s="204">
        <f>SUM(BK237:BK278)</f>
        <v>0</v>
      </c>
    </row>
    <row r="237" s="2" customFormat="1" ht="37.8" customHeight="1">
      <c r="A237" s="40"/>
      <c r="B237" s="41"/>
      <c r="C237" s="207" t="s">
        <v>299</v>
      </c>
      <c r="D237" s="207" t="s">
        <v>153</v>
      </c>
      <c r="E237" s="208" t="s">
        <v>300</v>
      </c>
      <c r="F237" s="209" t="s">
        <v>301</v>
      </c>
      <c r="G237" s="210" t="s">
        <v>302</v>
      </c>
      <c r="H237" s="211">
        <v>11.060000000000001</v>
      </c>
      <c r="I237" s="212"/>
      <c r="J237" s="213">
        <f>ROUND(I237*H237,2)</f>
        <v>0</v>
      </c>
      <c r="K237" s="209" t="s">
        <v>156</v>
      </c>
      <c r="L237" s="46"/>
      <c r="M237" s="214" t="s">
        <v>19</v>
      </c>
      <c r="N237" s="215" t="s">
        <v>47</v>
      </c>
      <c r="O237" s="86"/>
      <c r="P237" s="216">
        <f>O237*H237</f>
        <v>0</v>
      </c>
      <c r="Q237" s="216">
        <v>0</v>
      </c>
      <c r="R237" s="216">
        <f>Q237*H237</f>
        <v>0</v>
      </c>
      <c r="S237" s="216">
        <v>0</v>
      </c>
      <c r="T237" s="217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8" t="s">
        <v>157</v>
      </c>
      <c r="AT237" s="218" t="s">
        <v>153</v>
      </c>
      <c r="AU237" s="218" t="s">
        <v>158</v>
      </c>
      <c r="AY237" s="19" t="s">
        <v>151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19" t="s">
        <v>158</v>
      </c>
      <c r="BK237" s="219">
        <f>ROUND(I237*H237,2)</f>
        <v>0</v>
      </c>
      <c r="BL237" s="19" t="s">
        <v>157</v>
      </c>
      <c r="BM237" s="218" t="s">
        <v>303</v>
      </c>
    </row>
    <row r="238" s="2" customFormat="1">
      <c r="A238" s="40"/>
      <c r="B238" s="41"/>
      <c r="C238" s="42"/>
      <c r="D238" s="220" t="s">
        <v>160</v>
      </c>
      <c r="E238" s="42"/>
      <c r="F238" s="221" t="s">
        <v>304</v>
      </c>
      <c r="G238" s="42"/>
      <c r="H238" s="42"/>
      <c r="I238" s="222"/>
      <c r="J238" s="42"/>
      <c r="K238" s="42"/>
      <c r="L238" s="46"/>
      <c r="M238" s="223"/>
      <c r="N238" s="224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160</v>
      </c>
      <c r="AU238" s="19" t="s">
        <v>158</v>
      </c>
    </row>
    <row r="239" s="2" customFormat="1" ht="44.25" customHeight="1">
      <c r="A239" s="40"/>
      <c r="B239" s="41"/>
      <c r="C239" s="207" t="s">
        <v>305</v>
      </c>
      <c r="D239" s="207" t="s">
        <v>153</v>
      </c>
      <c r="E239" s="208" t="s">
        <v>306</v>
      </c>
      <c r="F239" s="209" t="s">
        <v>307</v>
      </c>
      <c r="G239" s="210" t="s">
        <v>302</v>
      </c>
      <c r="H239" s="211">
        <v>265.44</v>
      </c>
      <c r="I239" s="212"/>
      <c r="J239" s="213">
        <f>ROUND(I239*H239,2)</f>
        <v>0</v>
      </c>
      <c r="K239" s="209" t="s">
        <v>156</v>
      </c>
      <c r="L239" s="46"/>
      <c r="M239" s="214" t="s">
        <v>19</v>
      </c>
      <c r="N239" s="215" t="s">
        <v>47</v>
      </c>
      <c r="O239" s="86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8" t="s">
        <v>157</v>
      </c>
      <c r="AT239" s="218" t="s">
        <v>153</v>
      </c>
      <c r="AU239" s="218" t="s">
        <v>158</v>
      </c>
      <c r="AY239" s="19" t="s">
        <v>151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19" t="s">
        <v>158</v>
      </c>
      <c r="BK239" s="219">
        <f>ROUND(I239*H239,2)</f>
        <v>0</v>
      </c>
      <c r="BL239" s="19" t="s">
        <v>157</v>
      </c>
      <c r="BM239" s="218" t="s">
        <v>308</v>
      </c>
    </row>
    <row r="240" s="2" customFormat="1">
      <c r="A240" s="40"/>
      <c r="B240" s="41"/>
      <c r="C240" s="42"/>
      <c r="D240" s="220" t="s">
        <v>160</v>
      </c>
      <c r="E240" s="42"/>
      <c r="F240" s="221" t="s">
        <v>309</v>
      </c>
      <c r="G240" s="42"/>
      <c r="H240" s="42"/>
      <c r="I240" s="222"/>
      <c r="J240" s="42"/>
      <c r="K240" s="42"/>
      <c r="L240" s="46"/>
      <c r="M240" s="223"/>
      <c r="N240" s="224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160</v>
      </c>
      <c r="AU240" s="19" t="s">
        <v>158</v>
      </c>
    </row>
    <row r="241" s="15" customFormat="1">
      <c r="A241" s="15"/>
      <c r="B241" s="248"/>
      <c r="C241" s="249"/>
      <c r="D241" s="227" t="s">
        <v>162</v>
      </c>
      <c r="E241" s="250" t="s">
        <v>19</v>
      </c>
      <c r="F241" s="251" t="s">
        <v>310</v>
      </c>
      <c r="G241" s="249"/>
      <c r="H241" s="250" t="s">
        <v>19</v>
      </c>
      <c r="I241" s="252"/>
      <c r="J241" s="249"/>
      <c r="K241" s="249"/>
      <c r="L241" s="253"/>
      <c r="M241" s="254"/>
      <c r="N241" s="255"/>
      <c r="O241" s="255"/>
      <c r="P241" s="255"/>
      <c r="Q241" s="255"/>
      <c r="R241" s="255"/>
      <c r="S241" s="255"/>
      <c r="T241" s="256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7" t="s">
        <v>162</v>
      </c>
      <c r="AU241" s="257" t="s">
        <v>158</v>
      </c>
      <c r="AV241" s="15" t="s">
        <v>83</v>
      </c>
      <c r="AW241" s="15" t="s">
        <v>36</v>
      </c>
      <c r="AX241" s="15" t="s">
        <v>75</v>
      </c>
      <c r="AY241" s="257" t="s">
        <v>151</v>
      </c>
    </row>
    <row r="242" s="15" customFormat="1">
      <c r="A242" s="15"/>
      <c r="B242" s="248"/>
      <c r="C242" s="249"/>
      <c r="D242" s="227" t="s">
        <v>162</v>
      </c>
      <c r="E242" s="250" t="s">
        <v>19</v>
      </c>
      <c r="F242" s="251" t="s">
        <v>311</v>
      </c>
      <c r="G242" s="249"/>
      <c r="H242" s="250" t="s">
        <v>19</v>
      </c>
      <c r="I242" s="252"/>
      <c r="J242" s="249"/>
      <c r="K242" s="249"/>
      <c r="L242" s="253"/>
      <c r="M242" s="254"/>
      <c r="N242" s="255"/>
      <c r="O242" s="255"/>
      <c r="P242" s="255"/>
      <c r="Q242" s="255"/>
      <c r="R242" s="255"/>
      <c r="S242" s="255"/>
      <c r="T242" s="256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7" t="s">
        <v>162</v>
      </c>
      <c r="AU242" s="257" t="s">
        <v>158</v>
      </c>
      <c r="AV242" s="15" t="s">
        <v>83</v>
      </c>
      <c r="AW242" s="15" t="s">
        <v>36</v>
      </c>
      <c r="AX242" s="15" t="s">
        <v>75</v>
      </c>
      <c r="AY242" s="257" t="s">
        <v>151</v>
      </c>
    </row>
    <row r="243" s="13" customFormat="1">
      <c r="A243" s="13"/>
      <c r="B243" s="225"/>
      <c r="C243" s="226"/>
      <c r="D243" s="227" t="s">
        <v>162</v>
      </c>
      <c r="E243" s="228" t="s">
        <v>19</v>
      </c>
      <c r="F243" s="229" t="s">
        <v>312</v>
      </c>
      <c r="G243" s="226"/>
      <c r="H243" s="230">
        <v>265.44</v>
      </c>
      <c r="I243" s="231"/>
      <c r="J243" s="226"/>
      <c r="K243" s="226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162</v>
      </c>
      <c r="AU243" s="236" t="s">
        <v>158</v>
      </c>
      <c r="AV243" s="13" t="s">
        <v>158</v>
      </c>
      <c r="AW243" s="13" t="s">
        <v>36</v>
      </c>
      <c r="AX243" s="13" t="s">
        <v>75</v>
      </c>
      <c r="AY243" s="236" t="s">
        <v>151</v>
      </c>
    </row>
    <row r="244" s="14" customFormat="1">
      <c r="A244" s="14"/>
      <c r="B244" s="237"/>
      <c r="C244" s="238"/>
      <c r="D244" s="227" t="s">
        <v>162</v>
      </c>
      <c r="E244" s="239" t="s">
        <v>19</v>
      </c>
      <c r="F244" s="240" t="s">
        <v>164</v>
      </c>
      <c r="G244" s="238"/>
      <c r="H244" s="241">
        <v>265.44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7" t="s">
        <v>162</v>
      </c>
      <c r="AU244" s="247" t="s">
        <v>158</v>
      </c>
      <c r="AV244" s="14" t="s">
        <v>157</v>
      </c>
      <c r="AW244" s="14" t="s">
        <v>36</v>
      </c>
      <c r="AX244" s="14" t="s">
        <v>83</v>
      </c>
      <c r="AY244" s="247" t="s">
        <v>151</v>
      </c>
    </row>
    <row r="245" s="2" customFormat="1" ht="37.8" customHeight="1">
      <c r="A245" s="40"/>
      <c r="B245" s="41"/>
      <c r="C245" s="207" t="s">
        <v>313</v>
      </c>
      <c r="D245" s="207" t="s">
        <v>153</v>
      </c>
      <c r="E245" s="208" t="s">
        <v>314</v>
      </c>
      <c r="F245" s="209" t="s">
        <v>315</v>
      </c>
      <c r="G245" s="210" t="s">
        <v>302</v>
      </c>
      <c r="H245" s="211">
        <v>11.060000000000001</v>
      </c>
      <c r="I245" s="212"/>
      <c r="J245" s="213">
        <f>ROUND(I245*H245,2)</f>
        <v>0</v>
      </c>
      <c r="K245" s="209" t="s">
        <v>156</v>
      </c>
      <c r="L245" s="46"/>
      <c r="M245" s="214" t="s">
        <v>19</v>
      </c>
      <c r="N245" s="215" t="s">
        <v>47</v>
      </c>
      <c r="O245" s="86"/>
      <c r="P245" s="216">
        <f>O245*H245</f>
        <v>0</v>
      </c>
      <c r="Q245" s="216">
        <v>0</v>
      </c>
      <c r="R245" s="216">
        <f>Q245*H245</f>
        <v>0</v>
      </c>
      <c r="S245" s="216">
        <v>0</v>
      </c>
      <c r="T245" s="217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8" t="s">
        <v>157</v>
      </c>
      <c r="AT245" s="218" t="s">
        <v>153</v>
      </c>
      <c r="AU245" s="218" t="s">
        <v>158</v>
      </c>
      <c r="AY245" s="19" t="s">
        <v>151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19" t="s">
        <v>158</v>
      </c>
      <c r="BK245" s="219">
        <f>ROUND(I245*H245,2)</f>
        <v>0</v>
      </c>
      <c r="BL245" s="19" t="s">
        <v>157</v>
      </c>
      <c r="BM245" s="218" t="s">
        <v>316</v>
      </c>
    </row>
    <row r="246" s="2" customFormat="1">
      <c r="A246" s="40"/>
      <c r="B246" s="41"/>
      <c r="C246" s="42"/>
      <c r="D246" s="220" t="s">
        <v>160</v>
      </c>
      <c r="E246" s="42"/>
      <c r="F246" s="221" t="s">
        <v>317</v>
      </c>
      <c r="G246" s="42"/>
      <c r="H246" s="42"/>
      <c r="I246" s="222"/>
      <c r="J246" s="42"/>
      <c r="K246" s="42"/>
      <c r="L246" s="46"/>
      <c r="M246" s="223"/>
      <c r="N246" s="224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160</v>
      </c>
      <c r="AU246" s="19" t="s">
        <v>158</v>
      </c>
    </row>
    <row r="247" s="2" customFormat="1" ht="44.25" customHeight="1">
      <c r="A247" s="40"/>
      <c r="B247" s="41"/>
      <c r="C247" s="207" t="s">
        <v>318</v>
      </c>
      <c r="D247" s="207" t="s">
        <v>153</v>
      </c>
      <c r="E247" s="208" t="s">
        <v>319</v>
      </c>
      <c r="F247" s="209" t="s">
        <v>320</v>
      </c>
      <c r="G247" s="210" t="s">
        <v>302</v>
      </c>
      <c r="H247" s="211">
        <v>0.46800000000000003</v>
      </c>
      <c r="I247" s="212"/>
      <c r="J247" s="213">
        <f>ROUND(I247*H247,2)</f>
        <v>0</v>
      </c>
      <c r="K247" s="209" t="s">
        <v>156</v>
      </c>
      <c r="L247" s="46"/>
      <c r="M247" s="214" t="s">
        <v>19</v>
      </c>
      <c r="N247" s="215" t="s">
        <v>47</v>
      </c>
      <c r="O247" s="86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8" t="s">
        <v>157</v>
      </c>
      <c r="AT247" s="218" t="s">
        <v>153</v>
      </c>
      <c r="AU247" s="218" t="s">
        <v>158</v>
      </c>
      <c r="AY247" s="19" t="s">
        <v>151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19" t="s">
        <v>158</v>
      </c>
      <c r="BK247" s="219">
        <f>ROUND(I247*H247,2)</f>
        <v>0</v>
      </c>
      <c r="BL247" s="19" t="s">
        <v>157</v>
      </c>
      <c r="BM247" s="218" t="s">
        <v>321</v>
      </c>
    </row>
    <row r="248" s="2" customFormat="1">
      <c r="A248" s="40"/>
      <c r="B248" s="41"/>
      <c r="C248" s="42"/>
      <c r="D248" s="220" t="s">
        <v>160</v>
      </c>
      <c r="E248" s="42"/>
      <c r="F248" s="221" t="s">
        <v>322</v>
      </c>
      <c r="G248" s="42"/>
      <c r="H248" s="42"/>
      <c r="I248" s="222"/>
      <c r="J248" s="42"/>
      <c r="K248" s="42"/>
      <c r="L248" s="46"/>
      <c r="M248" s="223"/>
      <c r="N248" s="224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160</v>
      </c>
      <c r="AU248" s="19" t="s">
        <v>158</v>
      </c>
    </row>
    <row r="249" s="15" customFormat="1">
      <c r="A249" s="15"/>
      <c r="B249" s="248"/>
      <c r="C249" s="249"/>
      <c r="D249" s="227" t="s">
        <v>162</v>
      </c>
      <c r="E249" s="250" t="s">
        <v>19</v>
      </c>
      <c r="F249" s="251" t="s">
        <v>323</v>
      </c>
      <c r="G249" s="249"/>
      <c r="H249" s="250" t="s">
        <v>19</v>
      </c>
      <c r="I249" s="252"/>
      <c r="J249" s="249"/>
      <c r="K249" s="249"/>
      <c r="L249" s="253"/>
      <c r="M249" s="254"/>
      <c r="N249" s="255"/>
      <c r="O249" s="255"/>
      <c r="P249" s="255"/>
      <c r="Q249" s="255"/>
      <c r="R249" s="255"/>
      <c r="S249" s="255"/>
      <c r="T249" s="256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57" t="s">
        <v>162</v>
      </c>
      <c r="AU249" s="257" t="s">
        <v>158</v>
      </c>
      <c r="AV249" s="15" t="s">
        <v>83</v>
      </c>
      <c r="AW249" s="15" t="s">
        <v>36</v>
      </c>
      <c r="AX249" s="15" t="s">
        <v>75</v>
      </c>
      <c r="AY249" s="257" t="s">
        <v>151</v>
      </c>
    </row>
    <row r="250" s="13" customFormat="1">
      <c r="A250" s="13"/>
      <c r="B250" s="225"/>
      <c r="C250" s="226"/>
      <c r="D250" s="227" t="s">
        <v>162</v>
      </c>
      <c r="E250" s="228" t="s">
        <v>19</v>
      </c>
      <c r="F250" s="229" t="s">
        <v>324</v>
      </c>
      <c r="G250" s="226"/>
      <c r="H250" s="230">
        <v>0.153</v>
      </c>
      <c r="I250" s="231"/>
      <c r="J250" s="226"/>
      <c r="K250" s="226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162</v>
      </c>
      <c r="AU250" s="236" t="s">
        <v>158</v>
      </c>
      <c r="AV250" s="13" t="s">
        <v>158</v>
      </c>
      <c r="AW250" s="13" t="s">
        <v>36</v>
      </c>
      <c r="AX250" s="13" t="s">
        <v>75</v>
      </c>
      <c r="AY250" s="236" t="s">
        <v>151</v>
      </c>
    </row>
    <row r="251" s="15" customFormat="1">
      <c r="A251" s="15"/>
      <c r="B251" s="248"/>
      <c r="C251" s="249"/>
      <c r="D251" s="227" t="s">
        <v>162</v>
      </c>
      <c r="E251" s="250" t="s">
        <v>19</v>
      </c>
      <c r="F251" s="251" t="s">
        <v>325</v>
      </c>
      <c r="G251" s="249"/>
      <c r="H251" s="250" t="s">
        <v>19</v>
      </c>
      <c r="I251" s="252"/>
      <c r="J251" s="249"/>
      <c r="K251" s="249"/>
      <c r="L251" s="253"/>
      <c r="M251" s="254"/>
      <c r="N251" s="255"/>
      <c r="O251" s="255"/>
      <c r="P251" s="255"/>
      <c r="Q251" s="255"/>
      <c r="R251" s="255"/>
      <c r="S251" s="255"/>
      <c r="T251" s="256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7" t="s">
        <v>162</v>
      </c>
      <c r="AU251" s="257" t="s">
        <v>158</v>
      </c>
      <c r="AV251" s="15" t="s">
        <v>83</v>
      </c>
      <c r="AW251" s="15" t="s">
        <v>36</v>
      </c>
      <c r="AX251" s="15" t="s">
        <v>75</v>
      </c>
      <c r="AY251" s="257" t="s">
        <v>151</v>
      </c>
    </row>
    <row r="252" s="13" customFormat="1">
      <c r="A252" s="13"/>
      <c r="B252" s="225"/>
      <c r="C252" s="226"/>
      <c r="D252" s="227" t="s">
        <v>162</v>
      </c>
      <c r="E252" s="228" t="s">
        <v>19</v>
      </c>
      <c r="F252" s="229" t="s">
        <v>326</v>
      </c>
      <c r="G252" s="226"/>
      <c r="H252" s="230">
        <v>0.315</v>
      </c>
      <c r="I252" s="231"/>
      <c r="J252" s="226"/>
      <c r="K252" s="226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162</v>
      </c>
      <c r="AU252" s="236" t="s">
        <v>158</v>
      </c>
      <c r="AV252" s="13" t="s">
        <v>158</v>
      </c>
      <c r="AW252" s="13" t="s">
        <v>36</v>
      </c>
      <c r="AX252" s="13" t="s">
        <v>75</v>
      </c>
      <c r="AY252" s="236" t="s">
        <v>151</v>
      </c>
    </row>
    <row r="253" s="14" customFormat="1">
      <c r="A253" s="14"/>
      <c r="B253" s="237"/>
      <c r="C253" s="238"/>
      <c r="D253" s="227" t="s">
        <v>162</v>
      </c>
      <c r="E253" s="239" t="s">
        <v>19</v>
      </c>
      <c r="F253" s="240" t="s">
        <v>164</v>
      </c>
      <c r="G253" s="238"/>
      <c r="H253" s="241">
        <v>0.46799999999999997</v>
      </c>
      <c r="I253" s="242"/>
      <c r="J253" s="238"/>
      <c r="K253" s="238"/>
      <c r="L253" s="243"/>
      <c r="M253" s="244"/>
      <c r="N253" s="245"/>
      <c r="O253" s="245"/>
      <c r="P253" s="245"/>
      <c r="Q253" s="245"/>
      <c r="R253" s="245"/>
      <c r="S253" s="245"/>
      <c r="T253" s="24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7" t="s">
        <v>162</v>
      </c>
      <c r="AU253" s="247" t="s">
        <v>158</v>
      </c>
      <c r="AV253" s="14" t="s">
        <v>157</v>
      </c>
      <c r="AW253" s="14" t="s">
        <v>36</v>
      </c>
      <c r="AX253" s="14" t="s">
        <v>83</v>
      </c>
      <c r="AY253" s="247" t="s">
        <v>151</v>
      </c>
    </row>
    <row r="254" s="2" customFormat="1" ht="44.25" customHeight="1">
      <c r="A254" s="40"/>
      <c r="B254" s="41"/>
      <c r="C254" s="207" t="s">
        <v>327</v>
      </c>
      <c r="D254" s="207" t="s">
        <v>153</v>
      </c>
      <c r="E254" s="208" t="s">
        <v>328</v>
      </c>
      <c r="F254" s="209" t="s">
        <v>329</v>
      </c>
      <c r="G254" s="210" t="s">
        <v>302</v>
      </c>
      <c r="H254" s="211">
        <v>9.1370000000000005</v>
      </c>
      <c r="I254" s="212"/>
      <c r="J254" s="213">
        <f>ROUND(I254*H254,2)</f>
        <v>0</v>
      </c>
      <c r="K254" s="209" t="s">
        <v>156</v>
      </c>
      <c r="L254" s="46"/>
      <c r="M254" s="214" t="s">
        <v>19</v>
      </c>
      <c r="N254" s="215" t="s">
        <v>47</v>
      </c>
      <c r="O254" s="86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8" t="s">
        <v>157</v>
      </c>
      <c r="AT254" s="218" t="s">
        <v>153</v>
      </c>
      <c r="AU254" s="218" t="s">
        <v>158</v>
      </c>
      <c r="AY254" s="19" t="s">
        <v>151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19" t="s">
        <v>158</v>
      </c>
      <c r="BK254" s="219">
        <f>ROUND(I254*H254,2)</f>
        <v>0</v>
      </c>
      <c r="BL254" s="19" t="s">
        <v>157</v>
      </c>
      <c r="BM254" s="218" t="s">
        <v>330</v>
      </c>
    </row>
    <row r="255" s="2" customFormat="1">
      <c r="A255" s="40"/>
      <c r="B255" s="41"/>
      <c r="C255" s="42"/>
      <c r="D255" s="220" t="s">
        <v>160</v>
      </c>
      <c r="E255" s="42"/>
      <c r="F255" s="221" t="s">
        <v>331</v>
      </c>
      <c r="G255" s="42"/>
      <c r="H255" s="42"/>
      <c r="I255" s="222"/>
      <c r="J255" s="42"/>
      <c r="K255" s="42"/>
      <c r="L255" s="46"/>
      <c r="M255" s="223"/>
      <c r="N255" s="224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160</v>
      </c>
      <c r="AU255" s="19" t="s">
        <v>158</v>
      </c>
    </row>
    <row r="256" s="15" customFormat="1">
      <c r="A256" s="15"/>
      <c r="B256" s="248"/>
      <c r="C256" s="249"/>
      <c r="D256" s="227" t="s">
        <v>162</v>
      </c>
      <c r="E256" s="250" t="s">
        <v>19</v>
      </c>
      <c r="F256" s="251" t="s">
        <v>332</v>
      </c>
      <c r="G256" s="249"/>
      <c r="H256" s="250" t="s">
        <v>19</v>
      </c>
      <c r="I256" s="252"/>
      <c r="J256" s="249"/>
      <c r="K256" s="249"/>
      <c r="L256" s="253"/>
      <c r="M256" s="254"/>
      <c r="N256" s="255"/>
      <c r="O256" s="255"/>
      <c r="P256" s="255"/>
      <c r="Q256" s="255"/>
      <c r="R256" s="255"/>
      <c r="S256" s="255"/>
      <c r="T256" s="256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57" t="s">
        <v>162</v>
      </c>
      <c r="AU256" s="257" t="s">
        <v>158</v>
      </c>
      <c r="AV256" s="15" t="s">
        <v>83</v>
      </c>
      <c r="AW256" s="15" t="s">
        <v>36</v>
      </c>
      <c r="AX256" s="15" t="s">
        <v>75</v>
      </c>
      <c r="AY256" s="257" t="s">
        <v>151</v>
      </c>
    </row>
    <row r="257" s="13" customFormat="1">
      <c r="A257" s="13"/>
      <c r="B257" s="225"/>
      <c r="C257" s="226"/>
      <c r="D257" s="227" t="s">
        <v>162</v>
      </c>
      <c r="E257" s="228" t="s">
        <v>19</v>
      </c>
      <c r="F257" s="229" t="s">
        <v>333</v>
      </c>
      <c r="G257" s="226"/>
      <c r="H257" s="230">
        <v>9.1370000000000005</v>
      </c>
      <c r="I257" s="231"/>
      <c r="J257" s="226"/>
      <c r="K257" s="226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162</v>
      </c>
      <c r="AU257" s="236" t="s">
        <v>158</v>
      </c>
      <c r="AV257" s="13" t="s">
        <v>158</v>
      </c>
      <c r="AW257" s="13" t="s">
        <v>36</v>
      </c>
      <c r="AX257" s="13" t="s">
        <v>75</v>
      </c>
      <c r="AY257" s="236" t="s">
        <v>151</v>
      </c>
    </row>
    <row r="258" s="14" customFormat="1">
      <c r="A258" s="14"/>
      <c r="B258" s="237"/>
      <c r="C258" s="238"/>
      <c r="D258" s="227" t="s">
        <v>162</v>
      </c>
      <c r="E258" s="239" t="s">
        <v>19</v>
      </c>
      <c r="F258" s="240" t="s">
        <v>164</v>
      </c>
      <c r="G258" s="238"/>
      <c r="H258" s="241">
        <v>9.1370000000000005</v>
      </c>
      <c r="I258" s="242"/>
      <c r="J258" s="238"/>
      <c r="K258" s="238"/>
      <c r="L258" s="243"/>
      <c r="M258" s="244"/>
      <c r="N258" s="245"/>
      <c r="O258" s="245"/>
      <c r="P258" s="245"/>
      <c r="Q258" s="245"/>
      <c r="R258" s="245"/>
      <c r="S258" s="245"/>
      <c r="T258" s="24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7" t="s">
        <v>162</v>
      </c>
      <c r="AU258" s="247" t="s">
        <v>158</v>
      </c>
      <c r="AV258" s="14" t="s">
        <v>157</v>
      </c>
      <c r="AW258" s="14" t="s">
        <v>36</v>
      </c>
      <c r="AX258" s="14" t="s">
        <v>83</v>
      </c>
      <c r="AY258" s="247" t="s">
        <v>151</v>
      </c>
    </row>
    <row r="259" s="2" customFormat="1" ht="37.8" customHeight="1">
      <c r="A259" s="40"/>
      <c r="B259" s="41"/>
      <c r="C259" s="207" t="s">
        <v>334</v>
      </c>
      <c r="D259" s="207" t="s">
        <v>153</v>
      </c>
      <c r="E259" s="208" t="s">
        <v>335</v>
      </c>
      <c r="F259" s="209" t="s">
        <v>336</v>
      </c>
      <c r="G259" s="210" t="s">
        <v>302</v>
      </c>
      <c r="H259" s="211">
        <v>1.407</v>
      </c>
      <c r="I259" s="212"/>
      <c r="J259" s="213">
        <f>ROUND(I259*H259,2)</f>
        <v>0</v>
      </c>
      <c r="K259" s="209" t="s">
        <v>156</v>
      </c>
      <c r="L259" s="46"/>
      <c r="M259" s="214" t="s">
        <v>19</v>
      </c>
      <c r="N259" s="215" t="s">
        <v>47</v>
      </c>
      <c r="O259" s="86"/>
      <c r="P259" s="216">
        <f>O259*H259</f>
        <v>0</v>
      </c>
      <c r="Q259" s="216">
        <v>0</v>
      </c>
      <c r="R259" s="216">
        <f>Q259*H259</f>
        <v>0</v>
      </c>
      <c r="S259" s="216">
        <v>0</v>
      </c>
      <c r="T259" s="217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8" t="s">
        <v>157</v>
      </c>
      <c r="AT259" s="218" t="s">
        <v>153</v>
      </c>
      <c r="AU259" s="218" t="s">
        <v>158</v>
      </c>
      <c r="AY259" s="19" t="s">
        <v>151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19" t="s">
        <v>158</v>
      </c>
      <c r="BK259" s="219">
        <f>ROUND(I259*H259,2)</f>
        <v>0</v>
      </c>
      <c r="BL259" s="19" t="s">
        <v>157</v>
      </c>
      <c r="BM259" s="218" t="s">
        <v>337</v>
      </c>
    </row>
    <row r="260" s="2" customFormat="1">
      <c r="A260" s="40"/>
      <c r="B260" s="41"/>
      <c r="C260" s="42"/>
      <c r="D260" s="220" t="s">
        <v>160</v>
      </c>
      <c r="E260" s="42"/>
      <c r="F260" s="221" t="s">
        <v>338</v>
      </c>
      <c r="G260" s="42"/>
      <c r="H260" s="42"/>
      <c r="I260" s="222"/>
      <c r="J260" s="42"/>
      <c r="K260" s="42"/>
      <c r="L260" s="46"/>
      <c r="M260" s="223"/>
      <c r="N260" s="224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160</v>
      </c>
      <c r="AU260" s="19" t="s">
        <v>158</v>
      </c>
    </row>
    <row r="261" s="15" customFormat="1">
      <c r="A261" s="15"/>
      <c r="B261" s="248"/>
      <c r="C261" s="249"/>
      <c r="D261" s="227" t="s">
        <v>162</v>
      </c>
      <c r="E261" s="250" t="s">
        <v>19</v>
      </c>
      <c r="F261" s="251" t="s">
        <v>339</v>
      </c>
      <c r="G261" s="249"/>
      <c r="H261" s="250" t="s">
        <v>19</v>
      </c>
      <c r="I261" s="252"/>
      <c r="J261" s="249"/>
      <c r="K261" s="249"/>
      <c r="L261" s="253"/>
      <c r="M261" s="254"/>
      <c r="N261" s="255"/>
      <c r="O261" s="255"/>
      <c r="P261" s="255"/>
      <c r="Q261" s="255"/>
      <c r="R261" s="255"/>
      <c r="S261" s="255"/>
      <c r="T261" s="256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57" t="s">
        <v>162</v>
      </c>
      <c r="AU261" s="257" t="s">
        <v>158</v>
      </c>
      <c r="AV261" s="15" t="s">
        <v>83</v>
      </c>
      <c r="AW261" s="15" t="s">
        <v>36</v>
      </c>
      <c r="AX261" s="15" t="s">
        <v>75</v>
      </c>
      <c r="AY261" s="257" t="s">
        <v>151</v>
      </c>
    </row>
    <row r="262" s="13" customFormat="1">
      <c r="A262" s="13"/>
      <c r="B262" s="225"/>
      <c r="C262" s="226"/>
      <c r="D262" s="227" t="s">
        <v>162</v>
      </c>
      <c r="E262" s="228" t="s">
        <v>19</v>
      </c>
      <c r="F262" s="229" t="s">
        <v>340</v>
      </c>
      <c r="G262" s="226"/>
      <c r="H262" s="230">
        <v>0.60699999999999998</v>
      </c>
      <c r="I262" s="231"/>
      <c r="J262" s="226"/>
      <c r="K262" s="226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162</v>
      </c>
      <c r="AU262" s="236" t="s">
        <v>158</v>
      </c>
      <c r="AV262" s="13" t="s">
        <v>158</v>
      </c>
      <c r="AW262" s="13" t="s">
        <v>36</v>
      </c>
      <c r="AX262" s="13" t="s">
        <v>75</v>
      </c>
      <c r="AY262" s="236" t="s">
        <v>151</v>
      </c>
    </row>
    <row r="263" s="15" customFormat="1">
      <c r="A263" s="15"/>
      <c r="B263" s="248"/>
      <c r="C263" s="249"/>
      <c r="D263" s="227" t="s">
        <v>162</v>
      </c>
      <c r="E263" s="250" t="s">
        <v>19</v>
      </c>
      <c r="F263" s="251" t="s">
        <v>341</v>
      </c>
      <c r="G263" s="249"/>
      <c r="H263" s="250" t="s">
        <v>19</v>
      </c>
      <c r="I263" s="252"/>
      <c r="J263" s="249"/>
      <c r="K263" s="249"/>
      <c r="L263" s="253"/>
      <c r="M263" s="254"/>
      <c r="N263" s="255"/>
      <c r="O263" s="255"/>
      <c r="P263" s="255"/>
      <c r="Q263" s="255"/>
      <c r="R263" s="255"/>
      <c r="S263" s="255"/>
      <c r="T263" s="256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7" t="s">
        <v>162</v>
      </c>
      <c r="AU263" s="257" t="s">
        <v>158</v>
      </c>
      <c r="AV263" s="15" t="s">
        <v>83</v>
      </c>
      <c r="AW263" s="15" t="s">
        <v>36</v>
      </c>
      <c r="AX263" s="15" t="s">
        <v>75</v>
      </c>
      <c r="AY263" s="257" t="s">
        <v>151</v>
      </c>
    </row>
    <row r="264" s="13" customFormat="1">
      <c r="A264" s="13"/>
      <c r="B264" s="225"/>
      <c r="C264" s="226"/>
      <c r="D264" s="227" t="s">
        <v>162</v>
      </c>
      <c r="E264" s="228" t="s">
        <v>19</v>
      </c>
      <c r="F264" s="229" t="s">
        <v>342</v>
      </c>
      <c r="G264" s="226"/>
      <c r="H264" s="230">
        <v>0.80000000000000004</v>
      </c>
      <c r="I264" s="231"/>
      <c r="J264" s="226"/>
      <c r="K264" s="226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162</v>
      </c>
      <c r="AU264" s="236" t="s">
        <v>158</v>
      </c>
      <c r="AV264" s="13" t="s">
        <v>158</v>
      </c>
      <c r="AW264" s="13" t="s">
        <v>36</v>
      </c>
      <c r="AX264" s="13" t="s">
        <v>75</v>
      </c>
      <c r="AY264" s="236" t="s">
        <v>151</v>
      </c>
    </row>
    <row r="265" s="14" customFormat="1">
      <c r="A265" s="14"/>
      <c r="B265" s="237"/>
      <c r="C265" s="238"/>
      <c r="D265" s="227" t="s">
        <v>162</v>
      </c>
      <c r="E265" s="239" t="s">
        <v>19</v>
      </c>
      <c r="F265" s="240" t="s">
        <v>164</v>
      </c>
      <c r="G265" s="238"/>
      <c r="H265" s="241">
        <v>1.407</v>
      </c>
      <c r="I265" s="242"/>
      <c r="J265" s="238"/>
      <c r="K265" s="238"/>
      <c r="L265" s="243"/>
      <c r="M265" s="244"/>
      <c r="N265" s="245"/>
      <c r="O265" s="245"/>
      <c r="P265" s="245"/>
      <c r="Q265" s="245"/>
      <c r="R265" s="245"/>
      <c r="S265" s="245"/>
      <c r="T265" s="24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7" t="s">
        <v>162</v>
      </c>
      <c r="AU265" s="247" t="s">
        <v>158</v>
      </c>
      <c r="AV265" s="14" t="s">
        <v>157</v>
      </c>
      <c r="AW265" s="14" t="s">
        <v>36</v>
      </c>
      <c r="AX265" s="14" t="s">
        <v>83</v>
      </c>
      <c r="AY265" s="247" t="s">
        <v>151</v>
      </c>
    </row>
    <row r="266" s="2" customFormat="1" ht="16.5" customHeight="1">
      <c r="A266" s="40"/>
      <c r="B266" s="41"/>
      <c r="C266" s="207" t="s">
        <v>343</v>
      </c>
      <c r="D266" s="207" t="s">
        <v>153</v>
      </c>
      <c r="E266" s="208" t="s">
        <v>344</v>
      </c>
      <c r="F266" s="209" t="s">
        <v>345</v>
      </c>
      <c r="G266" s="210" t="s">
        <v>302</v>
      </c>
      <c r="H266" s="211">
        <v>-0.17599999999999999</v>
      </c>
      <c r="I266" s="212"/>
      <c r="J266" s="213">
        <f>ROUND(I266*H266,2)</f>
        <v>0</v>
      </c>
      <c r="K266" s="209" t="s">
        <v>19</v>
      </c>
      <c r="L266" s="46"/>
      <c r="M266" s="214" t="s">
        <v>19</v>
      </c>
      <c r="N266" s="215" t="s">
        <v>47</v>
      </c>
      <c r="O266" s="86"/>
      <c r="P266" s="216">
        <f>O266*H266</f>
        <v>0</v>
      </c>
      <c r="Q266" s="216">
        <v>0</v>
      </c>
      <c r="R266" s="216">
        <f>Q266*H266</f>
        <v>0</v>
      </c>
      <c r="S266" s="216">
        <v>0</v>
      </c>
      <c r="T266" s="217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8" t="s">
        <v>157</v>
      </c>
      <c r="AT266" s="218" t="s">
        <v>153</v>
      </c>
      <c r="AU266" s="218" t="s">
        <v>158</v>
      </c>
      <c r="AY266" s="19" t="s">
        <v>151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19" t="s">
        <v>158</v>
      </c>
      <c r="BK266" s="219">
        <f>ROUND(I266*H266,2)</f>
        <v>0</v>
      </c>
      <c r="BL266" s="19" t="s">
        <v>157</v>
      </c>
      <c r="BM266" s="218" t="s">
        <v>346</v>
      </c>
    </row>
    <row r="267" s="15" customFormat="1">
      <c r="A267" s="15"/>
      <c r="B267" s="248"/>
      <c r="C267" s="249"/>
      <c r="D267" s="227" t="s">
        <v>162</v>
      </c>
      <c r="E267" s="250" t="s">
        <v>19</v>
      </c>
      <c r="F267" s="251" t="s">
        <v>347</v>
      </c>
      <c r="G267" s="249"/>
      <c r="H267" s="250" t="s">
        <v>19</v>
      </c>
      <c r="I267" s="252"/>
      <c r="J267" s="249"/>
      <c r="K267" s="249"/>
      <c r="L267" s="253"/>
      <c r="M267" s="254"/>
      <c r="N267" s="255"/>
      <c r="O267" s="255"/>
      <c r="P267" s="255"/>
      <c r="Q267" s="255"/>
      <c r="R267" s="255"/>
      <c r="S267" s="255"/>
      <c r="T267" s="256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57" t="s">
        <v>162</v>
      </c>
      <c r="AU267" s="257" t="s">
        <v>158</v>
      </c>
      <c r="AV267" s="15" t="s">
        <v>83</v>
      </c>
      <c r="AW267" s="15" t="s">
        <v>36</v>
      </c>
      <c r="AX267" s="15" t="s">
        <v>75</v>
      </c>
      <c r="AY267" s="257" t="s">
        <v>151</v>
      </c>
    </row>
    <row r="268" s="15" customFormat="1">
      <c r="A268" s="15"/>
      <c r="B268" s="248"/>
      <c r="C268" s="249"/>
      <c r="D268" s="227" t="s">
        <v>162</v>
      </c>
      <c r="E268" s="250" t="s">
        <v>19</v>
      </c>
      <c r="F268" s="251" t="s">
        <v>348</v>
      </c>
      <c r="G268" s="249"/>
      <c r="H268" s="250" t="s">
        <v>19</v>
      </c>
      <c r="I268" s="252"/>
      <c r="J268" s="249"/>
      <c r="K268" s="249"/>
      <c r="L268" s="253"/>
      <c r="M268" s="254"/>
      <c r="N268" s="255"/>
      <c r="O268" s="255"/>
      <c r="P268" s="255"/>
      <c r="Q268" s="255"/>
      <c r="R268" s="255"/>
      <c r="S268" s="255"/>
      <c r="T268" s="256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7" t="s">
        <v>162</v>
      </c>
      <c r="AU268" s="257" t="s">
        <v>158</v>
      </c>
      <c r="AV268" s="15" t="s">
        <v>83</v>
      </c>
      <c r="AW268" s="15" t="s">
        <v>36</v>
      </c>
      <c r="AX268" s="15" t="s">
        <v>75</v>
      </c>
      <c r="AY268" s="257" t="s">
        <v>151</v>
      </c>
    </row>
    <row r="269" s="13" customFormat="1">
      <c r="A269" s="13"/>
      <c r="B269" s="225"/>
      <c r="C269" s="226"/>
      <c r="D269" s="227" t="s">
        <v>162</v>
      </c>
      <c r="E269" s="228" t="s">
        <v>19</v>
      </c>
      <c r="F269" s="229" t="s">
        <v>349</v>
      </c>
      <c r="G269" s="226"/>
      <c r="H269" s="230">
        <v>-0.017000000000000001</v>
      </c>
      <c r="I269" s="231"/>
      <c r="J269" s="226"/>
      <c r="K269" s="226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162</v>
      </c>
      <c r="AU269" s="236" t="s">
        <v>158</v>
      </c>
      <c r="AV269" s="13" t="s">
        <v>158</v>
      </c>
      <c r="AW269" s="13" t="s">
        <v>36</v>
      </c>
      <c r="AX269" s="13" t="s">
        <v>75</v>
      </c>
      <c r="AY269" s="236" t="s">
        <v>151</v>
      </c>
    </row>
    <row r="270" s="15" customFormat="1">
      <c r="A270" s="15"/>
      <c r="B270" s="248"/>
      <c r="C270" s="249"/>
      <c r="D270" s="227" t="s">
        <v>162</v>
      </c>
      <c r="E270" s="250" t="s">
        <v>19</v>
      </c>
      <c r="F270" s="251" t="s">
        <v>350</v>
      </c>
      <c r="G270" s="249"/>
      <c r="H270" s="250" t="s">
        <v>19</v>
      </c>
      <c r="I270" s="252"/>
      <c r="J270" s="249"/>
      <c r="K270" s="249"/>
      <c r="L270" s="253"/>
      <c r="M270" s="254"/>
      <c r="N270" s="255"/>
      <c r="O270" s="255"/>
      <c r="P270" s="255"/>
      <c r="Q270" s="255"/>
      <c r="R270" s="255"/>
      <c r="S270" s="255"/>
      <c r="T270" s="256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7" t="s">
        <v>162</v>
      </c>
      <c r="AU270" s="257" t="s">
        <v>158</v>
      </c>
      <c r="AV270" s="15" t="s">
        <v>83</v>
      </c>
      <c r="AW270" s="15" t="s">
        <v>36</v>
      </c>
      <c r="AX270" s="15" t="s">
        <v>75</v>
      </c>
      <c r="AY270" s="257" t="s">
        <v>151</v>
      </c>
    </row>
    <row r="271" s="13" customFormat="1">
      <c r="A271" s="13"/>
      <c r="B271" s="225"/>
      <c r="C271" s="226"/>
      <c r="D271" s="227" t="s">
        <v>162</v>
      </c>
      <c r="E271" s="228" t="s">
        <v>19</v>
      </c>
      <c r="F271" s="229" t="s">
        <v>351</v>
      </c>
      <c r="G271" s="226"/>
      <c r="H271" s="230">
        <v>-0.029000000000000001</v>
      </c>
      <c r="I271" s="231"/>
      <c r="J271" s="226"/>
      <c r="K271" s="226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162</v>
      </c>
      <c r="AU271" s="236" t="s">
        <v>158</v>
      </c>
      <c r="AV271" s="13" t="s">
        <v>158</v>
      </c>
      <c r="AW271" s="13" t="s">
        <v>36</v>
      </c>
      <c r="AX271" s="13" t="s">
        <v>75</v>
      </c>
      <c r="AY271" s="236" t="s">
        <v>151</v>
      </c>
    </row>
    <row r="272" s="15" customFormat="1">
      <c r="A272" s="15"/>
      <c r="B272" s="248"/>
      <c r="C272" s="249"/>
      <c r="D272" s="227" t="s">
        <v>162</v>
      </c>
      <c r="E272" s="250" t="s">
        <v>19</v>
      </c>
      <c r="F272" s="251" t="s">
        <v>352</v>
      </c>
      <c r="G272" s="249"/>
      <c r="H272" s="250" t="s">
        <v>19</v>
      </c>
      <c r="I272" s="252"/>
      <c r="J272" s="249"/>
      <c r="K272" s="249"/>
      <c r="L272" s="253"/>
      <c r="M272" s="254"/>
      <c r="N272" s="255"/>
      <c r="O272" s="255"/>
      <c r="P272" s="255"/>
      <c r="Q272" s="255"/>
      <c r="R272" s="255"/>
      <c r="S272" s="255"/>
      <c r="T272" s="256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57" t="s">
        <v>162</v>
      </c>
      <c r="AU272" s="257" t="s">
        <v>158</v>
      </c>
      <c r="AV272" s="15" t="s">
        <v>83</v>
      </c>
      <c r="AW272" s="15" t="s">
        <v>36</v>
      </c>
      <c r="AX272" s="15" t="s">
        <v>75</v>
      </c>
      <c r="AY272" s="257" t="s">
        <v>151</v>
      </c>
    </row>
    <row r="273" s="13" customFormat="1">
      <c r="A273" s="13"/>
      <c r="B273" s="225"/>
      <c r="C273" s="226"/>
      <c r="D273" s="227" t="s">
        <v>162</v>
      </c>
      <c r="E273" s="228" t="s">
        <v>19</v>
      </c>
      <c r="F273" s="229" t="s">
        <v>353</v>
      </c>
      <c r="G273" s="226"/>
      <c r="H273" s="230">
        <v>-0.029999999999999999</v>
      </c>
      <c r="I273" s="231"/>
      <c r="J273" s="226"/>
      <c r="K273" s="226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162</v>
      </c>
      <c r="AU273" s="236" t="s">
        <v>158</v>
      </c>
      <c r="AV273" s="13" t="s">
        <v>158</v>
      </c>
      <c r="AW273" s="13" t="s">
        <v>36</v>
      </c>
      <c r="AX273" s="13" t="s">
        <v>75</v>
      </c>
      <c r="AY273" s="236" t="s">
        <v>151</v>
      </c>
    </row>
    <row r="274" s="15" customFormat="1">
      <c r="A274" s="15"/>
      <c r="B274" s="248"/>
      <c r="C274" s="249"/>
      <c r="D274" s="227" t="s">
        <v>162</v>
      </c>
      <c r="E274" s="250" t="s">
        <v>19</v>
      </c>
      <c r="F274" s="251" t="s">
        <v>354</v>
      </c>
      <c r="G274" s="249"/>
      <c r="H274" s="250" t="s">
        <v>19</v>
      </c>
      <c r="I274" s="252"/>
      <c r="J274" s="249"/>
      <c r="K274" s="249"/>
      <c r="L274" s="253"/>
      <c r="M274" s="254"/>
      <c r="N274" s="255"/>
      <c r="O274" s="255"/>
      <c r="P274" s="255"/>
      <c r="Q274" s="255"/>
      <c r="R274" s="255"/>
      <c r="S274" s="255"/>
      <c r="T274" s="256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57" t="s">
        <v>162</v>
      </c>
      <c r="AU274" s="257" t="s">
        <v>158</v>
      </c>
      <c r="AV274" s="15" t="s">
        <v>83</v>
      </c>
      <c r="AW274" s="15" t="s">
        <v>36</v>
      </c>
      <c r="AX274" s="15" t="s">
        <v>75</v>
      </c>
      <c r="AY274" s="257" t="s">
        <v>151</v>
      </c>
    </row>
    <row r="275" s="13" customFormat="1">
      <c r="A275" s="13"/>
      <c r="B275" s="225"/>
      <c r="C275" s="226"/>
      <c r="D275" s="227" t="s">
        <v>162</v>
      </c>
      <c r="E275" s="228" t="s">
        <v>19</v>
      </c>
      <c r="F275" s="229" t="s">
        <v>355</v>
      </c>
      <c r="G275" s="226"/>
      <c r="H275" s="230">
        <v>-0.033000000000000002</v>
      </c>
      <c r="I275" s="231"/>
      <c r="J275" s="226"/>
      <c r="K275" s="226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162</v>
      </c>
      <c r="AU275" s="236" t="s">
        <v>158</v>
      </c>
      <c r="AV275" s="13" t="s">
        <v>158</v>
      </c>
      <c r="AW275" s="13" t="s">
        <v>36</v>
      </c>
      <c r="AX275" s="13" t="s">
        <v>75</v>
      </c>
      <c r="AY275" s="236" t="s">
        <v>151</v>
      </c>
    </row>
    <row r="276" s="15" customFormat="1">
      <c r="A276" s="15"/>
      <c r="B276" s="248"/>
      <c r="C276" s="249"/>
      <c r="D276" s="227" t="s">
        <v>162</v>
      </c>
      <c r="E276" s="250" t="s">
        <v>19</v>
      </c>
      <c r="F276" s="251" t="s">
        <v>356</v>
      </c>
      <c r="G276" s="249"/>
      <c r="H276" s="250" t="s">
        <v>19</v>
      </c>
      <c r="I276" s="252"/>
      <c r="J276" s="249"/>
      <c r="K276" s="249"/>
      <c r="L276" s="253"/>
      <c r="M276" s="254"/>
      <c r="N276" s="255"/>
      <c r="O276" s="255"/>
      <c r="P276" s="255"/>
      <c r="Q276" s="255"/>
      <c r="R276" s="255"/>
      <c r="S276" s="255"/>
      <c r="T276" s="256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57" t="s">
        <v>162</v>
      </c>
      <c r="AU276" s="257" t="s">
        <v>158</v>
      </c>
      <c r="AV276" s="15" t="s">
        <v>83</v>
      </c>
      <c r="AW276" s="15" t="s">
        <v>36</v>
      </c>
      <c r="AX276" s="15" t="s">
        <v>75</v>
      </c>
      <c r="AY276" s="257" t="s">
        <v>151</v>
      </c>
    </row>
    <row r="277" s="13" customFormat="1">
      <c r="A277" s="13"/>
      <c r="B277" s="225"/>
      <c r="C277" s="226"/>
      <c r="D277" s="227" t="s">
        <v>162</v>
      </c>
      <c r="E277" s="228" t="s">
        <v>19</v>
      </c>
      <c r="F277" s="229" t="s">
        <v>357</v>
      </c>
      <c r="G277" s="226"/>
      <c r="H277" s="230">
        <v>-0.067000000000000004</v>
      </c>
      <c r="I277" s="231"/>
      <c r="J277" s="226"/>
      <c r="K277" s="226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162</v>
      </c>
      <c r="AU277" s="236" t="s">
        <v>158</v>
      </c>
      <c r="AV277" s="13" t="s">
        <v>158</v>
      </c>
      <c r="AW277" s="13" t="s">
        <v>36</v>
      </c>
      <c r="AX277" s="13" t="s">
        <v>75</v>
      </c>
      <c r="AY277" s="236" t="s">
        <v>151</v>
      </c>
    </row>
    <row r="278" s="14" customFormat="1">
      <c r="A278" s="14"/>
      <c r="B278" s="237"/>
      <c r="C278" s="238"/>
      <c r="D278" s="227" t="s">
        <v>162</v>
      </c>
      <c r="E278" s="239" t="s">
        <v>19</v>
      </c>
      <c r="F278" s="240" t="s">
        <v>164</v>
      </c>
      <c r="G278" s="238"/>
      <c r="H278" s="241">
        <v>-0.17599999999999999</v>
      </c>
      <c r="I278" s="242"/>
      <c r="J278" s="238"/>
      <c r="K278" s="238"/>
      <c r="L278" s="243"/>
      <c r="M278" s="244"/>
      <c r="N278" s="245"/>
      <c r="O278" s="245"/>
      <c r="P278" s="245"/>
      <c r="Q278" s="245"/>
      <c r="R278" s="245"/>
      <c r="S278" s="245"/>
      <c r="T278" s="24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7" t="s">
        <v>162</v>
      </c>
      <c r="AU278" s="247" t="s">
        <v>158</v>
      </c>
      <c r="AV278" s="14" t="s">
        <v>157</v>
      </c>
      <c r="AW278" s="14" t="s">
        <v>36</v>
      </c>
      <c r="AX278" s="14" t="s">
        <v>83</v>
      </c>
      <c r="AY278" s="247" t="s">
        <v>151</v>
      </c>
    </row>
    <row r="279" s="12" customFormat="1" ht="22.8" customHeight="1">
      <c r="A279" s="12"/>
      <c r="B279" s="191"/>
      <c r="C279" s="192"/>
      <c r="D279" s="193" t="s">
        <v>74</v>
      </c>
      <c r="E279" s="205" t="s">
        <v>358</v>
      </c>
      <c r="F279" s="205" t="s">
        <v>359</v>
      </c>
      <c r="G279" s="192"/>
      <c r="H279" s="192"/>
      <c r="I279" s="195"/>
      <c r="J279" s="206">
        <f>BK279</f>
        <v>0</v>
      </c>
      <c r="K279" s="192"/>
      <c r="L279" s="197"/>
      <c r="M279" s="198"/>
      <c r="N279" s="199"/>
      <c r="O279" s="199"/>
      <c r="P279" s="200">
        <f>SUM(P280:P281)</f>
        <v>0</v>
      </c>
      <c r="Q279" s="199"/>
      <c r="R279" s="200">
        <f>SUM(R280:R281)</f>
        <v>0</v>
      </c>
      <c r="S279" s="199"/>
      <c r="T279" s="201">
        <f>SUM(T280:T281)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2" t="s">
        <v>83</v>
      </c>
      <c r="AT279" s="203" t="s">
        <v>74</v>
      </c>
      <c r="AU279" s="203" t="s">
        <v>83</v>
      </c>
      <c r="AY279" s="202" t="s">
        <v>151</v>
      </c>
      <c r="BK279" s="204">
        <f>SUM(BK280:BK281)</f>
        <v>0</v>
      </c>
    </row>
    <row r="280" s="2" customFormat="1" ht="55.5" customHeight="1">
      <c r="A280" s="40"/>
      <c r="B280" s="41"/>
      <c r="C280" s="207" t="s">
        <v>360</v>
      </c>
      <c r="D280" s="207" t="s">
        <v>153</v>
      </c>
      <c r="E280" s="208" t="s">
        <v>361</v>
      </c>
      <c r="F280" s="209" t="s">
        <v>362</v>
      </c>
      <c r="G280" s="210" t="s">
        <v>302</v>
      </c>
      <c r="H280" s="211">
        <v>4.2089999999999996</v>
      </c>
      <c r="I280" s="212"/>
      <c r="J280" s="213">
        <f>ROUND(I280*H280,2)</f>
        <v>0</v>
      </c>
      <c r="K280" s="209" t="s">
        <v>156</v>
      </c>
      <c r="L280" s="46"/>
      <c r="M280" s="214" t="s">
        <v>19</v>
      </c>
      <c r="N280" s="215" t="s">
        <v>47</v>
      </c>
      <c r="O280" s="86"/>
      <c r="P280" s="216">
        <f>O280*H280</f>
        <v>0</v>
      </c>
      <c r="Q280" s="216">
        <v>0</v>
      </c>
      <c r="R280" s="216">
        <f>Q280*H280</f>
        <v>0</v>
      </c>
      <c r="S280" s="216">
        <v>0</v>
      </c>
      <c r="T280" s="217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8" t="s">
        <v>157</v>
      </c>
      <c r="AT280" s="218" t="s">
        <v>153</v>
      </c>
      <c r="AU280" s="218" t="s">
        <v>158</v>
      </c>
      <c r="AY280" s="19" t="s">
        <v>151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19" t="s">
        <v>158</v>
      </c>
      <c r="BK280" s="219">
        <f>ROUND(I280*H280,2)</f>
        <v>0</v>
      </c>
      <c r="BL280" s="19" t="s">
        <v>157</v>
      </c>
      <c r="BM280" s="218" t="s">
        <v>363</v>
      </c>
    </row>
    <row r="281" s="2" customFormat="1">
      <c r="A281" s="40"/>
      <c r="B281" s="41"/>
      <c r="C281" s="42"/>
      <c r="D281" s="220" t="s">
        <v>160</v>
      </c>
      <c r="E281" s="42"/>
      <c r="F281" s="221" t="s">
        <v>364</v>
      </c>
      <c r="G281" s="42"/>
      <c r="H281" s="42"/>
      <c r="I281" s="222"/>
      <c r="J281" s="42"/>
      <c r="K281" s="42"/>
      <c r="L281" s="46"/>
      <c r="M281" s="223"/>
      <c r="N281" s="224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160</v>
      </c>
      <c r="AU281" s="19" t="s">
        <v>158</v>
      </c>
    </row>
    <row r="282" s="12" customFormat="1" ht="25.92" customHeight="1">
      <c r="A282" s="12"/>
      <c r="B282" s="191"/>
      <c r="C282" s="192"/>
      <c r="D282" s="193" t="s">
        <v>74</v>
      </c>
      <c r="E282" s="194" t="s">
        <v>365</v>
      </c>
      <c r="F282" s="194" t="s">
        <v>366</v>
      </c>
      <c r="G282" s="192"/>
      <c r="H282" s="192"/>
      <c r="I282" s="195"/>
      <c r="J282" s="196">
        <f>BK282</f>
        <v>0</v>
      </c>
      <c r="K282" s="192"/>
      <c r="L282" s="197"/>
      <c r="M282" s="198"/>
      <c r="N282" s="199"/>
      <c r="O282" s="199"/>
      <c r="P282" s="200">
        <f>P283+P322+P337+P345+P365+P388+P395+P486+P499+P512+P522+P580+P628+P651+P711+P788+P807</f>
        <v>0</v>
      </c>
      <c r="Q282" s="199"/>
      <c r="R282" s="200">
        <f>R283+R322+R337+R345+R365+R388+R395+R486+R499+R512+R522+R580+R628+R651+R711+R788+R807</f>
        <v>1.4796481136455999</v>
      </c>
      <c r="S282" s="199"/>
      <c r="T282" s="201">
        <f>T283+T322+T337+T345+T365+T388+T395+T486+T499+T512+T522+T580+T628+T651+T711+T788+T807</f>
        <v>1.9943804200000002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2" t="s">
        <v>158</v>
      </c>
      <c r="AT282" s="203" t="s">
        <v>74</v>
      </c>
      <c r="AU282" s="203" t="s">
        <v>75</v>
      </c>
      <c r="AY282" s="202" t="s">
        <v>151</v>
      </c>
      <c r="BK282" s="204">
        <f>BK283+BK322+BK337+BK345+BK365+BK388+BK395+BK486+BK499+BK512+BK522+BK580+BK628+BK651+BK711+BK788+BK807</f>
        <v>0</v>
      </c>
    </row>
    <row r="283" s="12" customFormat="1" ht="22.8" customHeight="1">
      <c r="A283" s="12"/>
      <c r="B283" s="191"/>
      <c r="C283" s="192"/>
      <c r="D283" s="193" t="s">
        <v>74</v>
      </c>
      <c r="E283" s="205" t="s">
        <v>367</v>
      </c>
      <c r="F283" s="205" t="s">
        <v>368</v>
      </c>
      <c r="G283" s="192"/>
      <c r="H283" s="192"/>
      <c r="I283" s="195"/>
      <c r="J283" s="206">
        <f>BK283</f>
        <v>0</v>
      </c>
      <c r="K283" s="192"/>
      <c r="L283" s="197"/>
      <c r="M283" s="198"/>
      <c r="N283" s="199"/>
      <c r="O283" s="199"/>
      <c r="P283" s="200">
        <f>SUM(P284:P321)</f>
        <v>0</v>
      </c>
      <c r="Q283" s="199"/>
      <c r="R283" s="200">
        <f>SUM(R284:R321)</f>
        <v>0.1152744572</v>
      </c>
      <c r="S283" s="199"/>
      <c r="T283" s="201">
        <f>SUM(T284:T321)</f>
        <v>0.15286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02" t="s">
        <v>158</v>
      </c>
      <c r="AT283" s="203" t="s">
        <v>74</v>
      </c>
      <c r="AU283" s="203" t="s">
        <v>83</v>
      </c>
      <c r="AY283" s="202" t="s">
        <v>151</v>
      </c>
      <c r="BK283" s="204">
        <f>SUM(BK284:BK321)</f>
        <v>0</v>
      </c>
    </row>
    <row r="284" s="2" customFormat="1" ht="24.15" customHeight="1">
      <c r="A284" s="40"/>
      <c r="B284" s="41"/>
      <c r="C284" s="207" t="s">
        <v>369</v>
      </c>
      <c r="D284" s="207" t="s">
        <v>153</v>
      </c>
      <c r="E284" s="208" t="s">
        <v>370</v>
      </c>
      <c r="F284" s="209" t="s">
        <v>371</v>
      </c>
      <c r="G284" s="210" t="s">
        <v>372</v>
      </c>
      <c r="H284" s="211">
        <v>1</v>
      </c>
      <c r="I284" s="212"/>
      <c r="J284" s="213">
        <f>ROUND(I284*H284,2)</f>
        <v>0</v>
      </c>
      <c r="K284" s="209" t="s">
        <v>156</v>
      </c>
      <c r="L284" s="46"/>
      <c r="M284" s="214" t="s">
        <v>19</v>
      </c>
      <c r="N284" s="215" t="s">
        <v>47</v>
      </c>
      <c r="O284" s="86"/>
      <c r="P284" s="216">
        <f>O284*H284</f>
        <v>0</v>
      </c>
      <c r="Q284" s="216">
        <v>0</v>
      </c>
      <c r="R284" s="216">
        <f>Q284*H284</f>
        <v>0</v>
      </c>
      <c r="S284" s="216">
        <v>0.01933</v>
      </c>
      <c r="T284" s="217">
        <f>S284*H284</f>
        <v>0.01933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8" t="s">
        <v>256</v>
      </c>
      <c r="AT284" s="218" t="s">
        <v>153</v>
      </c>
      <c r="AU284" s="218" t="s">
        <v>158</v>
      </c>
      <c r="AY284" s="19" t="s">
        <v>151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19" t="s">
        <v>158</v>
      </c>
      <c r="BK284" s="219">
        <f>ROUND(I284*H284,2)</f>
        <v>0</v>
      </c>
      <c r="BL284" s="19" t="s">
        <v>256</v>
      </c>
      <c r="BM284" s="218" t="s">
        <v>373</v>
      </c>
    </row>
    <row r="285" s="2" customFormat="1">
      <c r="A285" s="40"/>
      <c r="B285" s="41"/>
      <c r="C285" s="42"/>
      <c r="D285" s="220" t="s">
        <v>160</v>
      </c>
      <c r="E285" s="42"/>
      <c r="F285" s="221" t="s">
        <v>374</v>
      </c>
      <c r="G285" s="42"/>
      <c r="H285" s="42"/>
      <c r="I285" s="222"/>
      <c r="J285" s="42"/>
      <c r="K285" s="42"/>
      <c r="L285" s="46"/>
      <c r="M285" s="223"/>
      <c r="N285" s="224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160</v>
      </c>
      <c r="AU285" s="19" t="s">
        <v>158</v>
      </c>
    </row>
    <row r="286" s="2" customFormat="1" ht="21.75" customHeight="1">
      <c r="A286" s="40"/>
      <c r="B286" s="41"/>
      <c r="C286" s="207" t="s">
        <v>375</v>
      </c>
      <c r="D286" s="207" t="s">
        <v>153</v>
      </c>
      <c r="E286" s="208" t="s">
        <v>376</v>
      </c>
      <c r="F286" s="209" t="s">
        <v>377</v>
      </c>
      <c r="G286" s="210" t="s">
        <v>372</v>
      </c>
      <c r="H286" s="211">
        <v>1</v>
      </c>
      <c r="I286" s="212"/>
      <c r="J286" s="213">
        <f>ROUND(I286*H286,2)</f>
        <v>0</v>
      </c>
      <c r="K286" s="209" t="s">
        <v>156</v>
      </c>
      <c r="L286" s="46"/>
      <c r="M286" s="214" t="s">
        <v>19</v>
      </c>
      <c r="N286" s="215" t="s">
        <v>47</v>
      </c>
      <c r="O286" s="86"/>
      <c r="P286" s="216">
        <f>O286*H286</f>
        <v>0</v>
      </c>
      <c r="Q286" s="216">
        <v>0</v>
      </c>
      <c r="R286" s="216">
        <f>Q286*H286</f>
        <v>0</v>
      </c>
      <c r="S286" s="216">
        <v>0.019460000000000002</v>
      </c>
      <c r="T286" s="217">
        <f>S286*H286</f>
        <v>0.019460000000000002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8" t="s">
        <v>256</v>
      </c>
      <c r="AT286" s="218" t="s">
        <v>153</v>
      </c>
      <c r="AU286" s="218" t="s">
        <v>158</v>
      </c>
      <c r="AY286" s="19" t="s">
        <v>151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19" t="s">
        <v>158</v>
      </c>
      <c r="BK286" s="219">
        <f>ROUND(I286*H286,2)</f>
        <v>0</v>
      </c>
      <c r="BL286" s="19" t="s">
        <v>256</v>
      </c>
      <c r="BM286" s="218" t="s">
        <v>378</v>
      </c>
    </row>
    <row r="287" s="2" customFormat="1">
      <c r="A287" s="40"/>
      <c r="B287" s="41"/>
      <c r="C287" s="42"/>
      <c r="D287" s="220" t="s">
        <v>160</v>
      </c>
      <c r="E287" s="42"/>
      <c r="F287" s="221" t="s">
        <v>379</v>
      </c>
      <c r="G287" s="42"/>
      <c r="H287" s="42"/>
      <c r="I287" s="222"/>
      <c r="J287" s="42"/>
      <c r="K287" s="42"/>
      <c r="L287" s="46"/>
      <c r="M287" s="223"/>
      <c r="N287" s="224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160</v>
      </c>
      <c r="AU287" s="19" t="s">
        <v>158</v>
      </c>
    </row>
    <row r="288" s="2" customFormat="1" ht="16.5" customHeight="1">
      <c r="A288" s="40"/>
      <c r="B288" s="41"/>
      <c r="C288" s="207" t="s">
        <v>380</v>
      </c>
      <c r="D288" s="207" t="s">
        <v>153</v>
      </c>
      <c r="E288" s="208" t="s">
        <v>381</v>
      </c>
      <c r="F288" s="209" t="s">
        <v>382</v>
      </c>
      <c r="G288" s="210" t="s">
        <v>372</v>
      </c>
      <c r="H288" s="211">
        <v>1</v>
      </c>
      <c r="I288" s="212"/>
      <c r="J288" s="213">
        <f>ROUND(I288*H288,2)</f>
        <v>0</v>
      </c>
      <c r="K288" s="209" t="s">
        <v>156</v>
      </c>
      <c r="L288" s="46"/>
      <c r="M288" s="214" t="s">
        <v>19</v>
      </c>
      <c r="N288" s="215" t="s">
        <v>47</v>
      </c>
      <c r="O288" s="86"/>
      <c r="P288" s="216">
        <f>O288*H288</f>
        <v>0</v>
      </c>
      <c r="Q288" s="216">
        <v>0</v>
      </c>
      <c r="R288" s="216">
        <f>Q288*H288</f>
        <v>0</v>
      </c>
      <c r="S288" s="216">
        <v>0.032899999999999999</v>
      </c>
      <c r="T288" s="217">
        <f>S288*H288</f>
        <v>0.032899999999999999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8" t="s">
        <v>256</v>
      </c>
      <c r="AT288" s="218" t="s">
        <v>153</v>
      </c>
      <c r="AU288" s="218" t="s">
        <v>158</v>
      </c>
      <c r="AY288" s="19" t="s">
        <v>151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19" t="s">
        <v>158</v>
      </c>
      <c r="BK288" s="219">
        <f>ROUND(I288*H288,2)</f>
        <v>0</v>
      </c>
      <c r="BL288" s="19" t="s">
        <v>256</v>
      </c>
      <c r="BM288" s="218" t="s">
        <v>383</v>
      </c>
    </row>
    <row r="289" s="2" customFormat="1">
      <c r="A289" s="40"/>
      <c r="B289" s="41"/>
      <c r="C289" s="42"/>
      <c r="D289" s="220" t="s">
        <v>160</v>
      </c>
      <c r="E289" s="42"/>
      <c r="F289" s="221" t="s">
        <v>384</v>
      </c>
      <c r="G289" s="42"/>
      <c r="H289" s="42"/>
      <c r="I289" s="222"/>
      <c r="J289" s="42"/>
      <c r="K289" s="42"/>
      <c r="L289" s="46"/>
      <c r="M289" s="223"/>
      <c r="N289" s="224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160</v>
      </c>
      <c r="AU289" s="19" t="s">
        <v>158</v>
      </c>
    </row>
    <row r="290" s="2" customFormat="1" ht="24.15" customHeight="1">
      <c r="A290" s="40"/>
      <c r="B290" s="41"/>
      <c r="C290" s="207" t="s">
        <v>385</v>
      </c>
      <c r="D290" s="207" t="s">
        <v>153</v>
      </c>
      <c r="E290" s="208" t="s">
        <v>386</v>
      </c>
      <c r="F290" s="209" t="s">
        <v>387</v>
      </c>
      <c r="G290" s="210" t="s">
        <v>372</v>
      </c>
      <c r="H290" s="211">
        <v>1</v>
      </c>
      <c r="I290" s="212"/>
      <c r="J290" s="213">
        <f>ROUND(I290*H290,2)</f>
        <v>0</v>
      </c>
      <c r="K290" s="209" t="s">
        <v>156</v>
      </c>
      <c r="L290" s="46"/>
      <c r="M290" s="214" t="s">
        <v>19</v>
      </c>
      <c r="N290" s="215" t="s">
        <v>47</v>
      </c>
      <c r="O290" s="86"/>
      <c r="P290" s="216">
        <f>O290*H290</f>
        <v>0</v>
      </c>
      <c r="Q290" s="216">
        <v>0</v>
      </c>
      <c r="R290" s="216">
        <f>Q290*H290</f>
        <v>0</v>
      </c>
      <c r="S290" s="216">
        <v>0.067000000000000004</v>
      </c>
      <c r="T290" s="217">
        <f>S290*H290</f>
        <v>0.067000000000000004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8" t="s">
        <v>256</v>
      </c>
      <c r="AT290" s="218" t="s">
        <v>153</v>
      </c>
      <c r="AU290" s="218" t="s">
        <v>158</v>
      </c>
      <c r="AY290" s="19" t="s">
        <v>151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19" t="s">
        <v>158</v>
      </c>
      <c r="BK290" s="219">
        <f>ROUND(I290*H290,2)</f>
        <v>0</v>
      </c>
      <c r="BL290" s="19" t="s">
        <v>256</v>
      </c>
      <c r="BM290" s="218" t="s">
        <v>388</v>
      </c>
    </row>
    <row r="291" s="2" customFormat="1">
      <c r="A291" s="40"/>
      <c r="B291" s="41"/>
      <c r="C291" s="42"/>
      <c r="D291" s="220" t="s">
        <v>160</v>
      </c>
      <c r="E291" s="42"/>
      <c r="F291" s="221" t="s">
        <v>389</v>
      </c>
      <c r="G291" s="42"/>
      <c r="H291" s="42"/>
      <c r="I291" s="222"/>
      <c r="J291" s="42"/>
      <c r="K291" s="42"/>
      <c r="L291" s="46"/>
      <c r="M291" s="223"/>
      <c r="N291" s="224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160</v>
      </c>
      <c r="AU291" s="19" t="s">
        <v>158</v>
      </c>
    </row>
    <row r="292" s="2" customFormat="1" ht="16.5" customHeight="1">
      <c r="A292" s="40"/>
      <c r="B292" s="41"/>
      <c r="C292" s="207" t="s">
        <v>390</v>
      </c>
      <c r="D292" s="207" t="s">
        <v>153</v>
      </c>
      <c r="E292" s="208" t="s">
        <v>391</v>
      </c>
      <c r="F292" s="209" t="s">
        <v>392</v>
      </c>
      <c r="G292" s="210" t="s">
        <v>372</v>
      </c>
      <c r="H292" s="211">
        <v>1</v>
      </c>
      <c r="I292" s="212"/>
      <c r="J292" s="213">
        <f>ROUND(I292*H292,2)</f>
        <v>0</v>
      </c>
      <c r="K292" s="209" t="s">
        <v>156</v>
      </c>
      <c r="L292" s="46"/>
      <c r="M292" s="214" t="s">
        <v>19</v>
      </c>
      <c r="N292" s="215" t="s">
        <v>47</v>
      </c>
      <c r="O292" s="86"/>
      <c r="P292" s="216">
        <f>O292*H292</f>
        <v>0</v>
      </c>
      <c r="Q292" s="216">
        <v>0</v>
      </c>
      <c r="R292" s="216">
        <f>Q292*H292</f>
        <v>0</v>
      </c>
      <c r="S292" s="216">
        <v>0.00156</v>
      </c>
      <c r="T292" s="217">
        <f>S292*H292</f>
        <v>0.00156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8" t="s">
        <v>256</v>
      </c>
      <c r="AT292" s="218" t="s">
        <v>153</v>
      </c>
      <c r="AU292" s="218" t="s">
        <v>158</v>
      </c>
      <c r="AY292" s="19" t="s">
        <v>151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19" t="s">
        <v>158</v>
      </c>
      <c r="BK292" s="219">
        <f>ROUND(I292*H292,2)</f>
        <v>0</v>
      </c>
      <c r="BL292" s="19" t="s">
        <v>256</v>
      </c>
      <c r="BM292" s="218" t="s">
        <v>393</v>
      </c>
    </row>
    <row r="293" s="2" customFormat="1">
      <c r="A293" s="40"/>
      <c r="B293" s="41"/>
      <c r="C293" s="42"/>
      <c r="D293" s="220" t="s">
        <v>160</v>
      </c>
      <c r="E293" s="42"/>
      <c r="F293" s="221" t="s">
        <v>394</v>
      </c>
      <c r="G293" s="42"/>
      <c r="H293" s="42"/>
      <c r="I293" s="222"/>
      <c r="J293" s="42"/>
      <c r="K293" s="42"/>
      <c r="L293" s="46"/>
      <c r="M293" s="223"/>
      <c r="N293" s="224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160</v>
      </c>
      <c r="AU293" s="19" t="s">
        <v>158</v>
      </c>
    </row>
    <row r="294" s="2" customFormat="1" ht="16.5" customHeight="1">
      <c r="A294" s="40"/>
      <c r="B294" s="41"/>
      <c r="C294" s="207" t="s">
        <v>395</v>
      </c>
      <c r="D294" s="207" t="s">
        <v>153</v>
      </c>
      <c r="E294" s="208" t="s">
        <v>396</v>
      </c>
      <c r="F294" s="209" t="s">
        <v>397</v>
      </c>
      <c r="G294" s="210" t="s">
        <v>372</v>
      </c>
      <c r="H294" s="211">
        <v>1</v>
      </c>
      <c r="I294" s="212"/>
      <c r="J294" s="213">
        <f>ROUND(I294*H294,2)</f>
        <v>0</v>
      </c>
      <c r="K294" s="209" t="s">
        <v>156</v>
      </c>
      <c r="L294" s="46"/>
      <c r="M294" s="214" t="s">
        <v>19</v>
      </c>
      <c r="N294" s="215" t="s">
        <v>47</v>
      </c>
      <c r="O294" s="86"/>
      <c r="P294" s="216">
        <f>O294*H294</f>
        <v>0</v>
      </c>
      <c r="Q294" s="216">
        <v>0</v>
      </c>
      <c r="R294" s="216">
        <f>Q294*H294</f>
        <v>0</v>
      </c>
      <c r="S294" s="216">
        <v>0.00085999999999999998</v>
      </c>
      <c r="T294" s="217">
        <f>S294*H294</f>
        <v>0.00085999999999999998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8" t="s">
        <v>256</v>
      </c>
      <c r="AT294" s="218" t="s">
        <v>153</v>
      </c>
      <c r="AU294" s="218" t="s">
        <v>158</v>
      </c>
      <c r="AY294" s="19" t="s">
        <v>151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19" t="s">
        <v>158</v>
      </c>
      <c r="BK294" s="219">
        <f>ROUND(I294*H294,2)</f>
        <v>0</v>
      </c>
      <c r="BL294" s="19" t="s">
        <v>256</v>
      </c>
      <c r="BM294" s="218" t="s">
        <v>398</v>
      </c>
    </row>
    <row r="295" s="2" customFormat="1">
      <c r="A295" s="40"/>
      <c r="B295" s="41"/>
      <c r="C295" s="42"/>
      <c r="D295" s="220" t="s">
        <v>160</v>
      </c>
      <c r="E295" s="42"/>
      <c r="F295" s="221" t="s">
        <v>399</v>
      </c>
      <c r="G295" s="42"/>
      <c r="H295" s="42"/>
      <c r="I295" s="222"/>
      <c r="J295" s="42"/>
      <c r="K295" s="42"/>
      <c r="L295" s="46"/>
      <c r="M295" s="223"/>
      <c r="N295" s="224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160</v>
      </c>
      <c r="AU295" s="19" t="s">
        <v>158</v>
      </c>
    </row>
    <row r="296" s="2" customFormat="1" ht="24.15" customHeight="1">
      <c r="A296" s="40"/>
      <c r="B296" s="41"/>
      <c r="C296" s="207" t="s">
        <v>400</v>
      </c>
      <c r="D296" s="207" t="s">
        <v>153</v>
      </c>
      <c r="E296" s="208" t="s">
        <v>401</v>
      </c>
      <c r="F296" s="209" t="s">
        <v>402</v>
      </c>
      <c r="G296" s="210" t="s">
        <v>372</v>
      </c>
      <c r="H296" s="211">
        <v>1</v>
      </c>
      <c r="I296" s="212"/>
      <c r="J296" s="213">
        <f>ROUND(I296*H296,2)</f>
        <v>0</v>
      </c>
      <c r="K296" s="209" t="s">
        <v>156</v>
      </c>
      <c r="L296" s="46"/>
      <c r="M296" s="214" t="s">
        <v>19</v>
      </c>
      <c r="N296" s="215" t="s">
        <v>47</v>
      </c>
      <c r="O296" s="86"/>
      <c r="P296" s="216">
        <f>O296*H296</f>
        <v>0</v>
      </c>
      <c r="Q296" s="216">
        <v>0</v>
      </c>
      <c r="R296" s="216">
        <f>Q296*H296</f>
        <v>0</v>
      </c>
      <c r="S296" s="216">
        <v>0.0091999999999999998</v>
      </c>
      <c r="T296" s="217">
        <f>S296*H296</f>
        <v>0.0091999999999999998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8" t="s">
        <v>256</v>
      </c>
      <c r="AT296" s="218" t="s">
        <v>153</v>
      </c>
      <c r="AU296" s="218" t="s">
        <v>158</v>
      </c>
      <c r="AY296" s="19" t="s">
        <v>151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19" t="s">
        <v>158</v>
      </c>
      <c r="BK296" s="219">
        <f>ROUND(I296*H296,2)</f>
        <v>0</v>
      </c>
      <c r="BL296" s="19" t="s">
        <v>256</v>
      </c>
      <c r="BM296" s="218" t="s">
        <v>403</v>
      </c>
    </row>
    <row r="297" s="2" customFormat="1">
      <c r="A297" s="40"/>
      <c r="B297" s="41"/>
      <c r="C297" s="42"/>
      <c r="D297" s="220" t="s">
        <v>160</v>
      </c>
      <c r="E297" s="42"/>
      <c r="F297" s="221" t="s">
        <v>404</v>
      </c>
      <c r="G297" s="42"/>
      <c r="H297" s="42"/>
      <c r="I297" s="222"/>
      <c r="J297" s="42"/>
      <c r="K297" s="42"/>
      <c r="L297" s="46"/>
      <c r="M297" s="223"/>
      <c r="N297" s="224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160</v>
      </c>
      <c r="AU297" s="19" t="s">
        <v>158</v>
      </c>
    </row>
    <row r="298" s="2" customFormat="1" ht="24.15" customHeight="1">
      <c r="A298" s="40"/>
      <c r="B298" s="41"/>
      <c r="C298" s="207" t="s">
        <v>405</v>
      </c>
      <c r="D298" s="207" t="s">
        <v>153</v>
      </c>
      <c r="E298" s="208" t="s">
        <v>406</v>
      </c>
      <c r="F298" s="209" t="s">
        <v>407</v>
      </c>
      <c r="G298" s="210" t="s">
        <v>173</v>
      </c>
      <c r="H298" s="211">
        <v>3</v>
      </c>
      <c r="I298" s="212"/>
      <c r="J298" s="213">
        <f>ROUND(I298*H298,2)</f>
        <v>0</v>
      </c>
      <c r="K298" s="209" t="s">
        <v>156</v>
      </c>
      <c r="L298" s="46"/>
      <c r="M298" s="214" t="s">
        <v>19</v>
      </c>
      <c r="N298" s="215" t="s">
        <v>47</v>
      </c>
      <c r="O298" s="86"/>
      <c r="P298" s="216">
        <f>O298*H298</f>
        <v>0</v>
      </c>
      <c r="Q298" s="216">
        <v>0</v>
      </c>
      <c r="R298" s="216">
        <f>Q298*H298</f>
        <v>0</v>
      </c>
      <c r="S298" s="216">
        <v>0.00084999999999999995</v>
      </c>
      <c r="T298" s="217">
        <f>S298*H298</f>
        <v>0.0025499999999999997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8" t="s">
        <v>256</v>
      </c>
      <c r="AT298" s="218" t="s">
        <v>153</v>
      </c>
      <c r="AU298" s="218" t="s">
        <v>158</v>
      </c>
      <c r="AY298" s="19" t="s">
        <v>151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19" t="s">
        <v>158</v>
      </c>
      <c r="BK298" s="219">
        <f>ROUND(I298*H298,2)</f>
        <v>0</v>
      </c>
      <c r="BL298" s="19" t="s">
        <v>256</v>
      </c>
      <c r="BM298" s="218" t="s">
        <v>408</v>
      </c>
    </row>
    <row r="299" s="2" customFormat="1">
      <c r="A299" s="40"/>
      <c r="B299" s="41"/>
      <c r="C299" s="42"/>
      <c r="D299" s="220" t="s">
        <v>160</v>
      </c>
      <c r="E299" s="42"/>
      <c r="F299" s="221" t="s">
        <v>409</v>
      </c>
      <c r="G299" s="42"/>
      <c r="H299" s="42"/>
      <c r="I299" s="222"/>
      <c r="J299" s="42"/>
      <c r="K299" s="42"/>
      <c r="L299" s="46"/>
      <c r="M299" s="223"/>
      <c r="N299" s="224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160</v>
      </c>
      <c r="AU299" s="19" t="s">
        <v>158</v>
      </c>
    </row>
    <row r="300" s="2" customFormat="1" ht="24.15" customHeight="1">
      <c r="A300" s="40"/>
      <c r="B300" s="41"/>
      <c r="C300" s="207" t="s">
        <v>410</v>
      </c>
      <c r="D300" s="207" t="s">
        <v>153</v>
      </c>
      <c r="E300" s="208" t="s">
        <v>411</v>
      </c>
      <c r="F300" s="209" t="s">
        <v>412</v>
      </c>
      <c r="G300" s="210" t="s">
        <v>372</v>
      </c>
      <c r="H300" s="211">
        <v>1</v>
      </c>
      <c r="I300" s="212"/>
      <c r="J300" s="213">
        <f>ROUND(I300*H300,2)</f>
        <v>0</v>
      </c>
      <c r="K300" s="209" t="s">
        <v>156</v>
      </c>
      <c r="L300" s="46"/>
      <c r="M300" s="214" t="s">
        <v>19</v>
      </c>
      <c r="N300" s="215" t="s">
        <v>47</v>
      </c>
      <c r="O300" s="86"/>
      <c r="P300" s="216">
        <f>O300*H300</f>
        <v>0</v>
      </c>
      <c r="Q300" s="216">
        <v>0.028718717000000001</v>
      </c>
      <c r="R300" s="216">
        <f>Q300*H300</f>
        <v>0.028718717000000001</v>
      </c>
      <c r="S300" s="216">
        <v>0</v>
      </c>
      <c r="T300" s="217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8" t="s">
        <v>256</v>
      </c>
      <c r="AT300" s="218" t="s">
        <v>153</v>
      </c>
      <c r="AU300" s="218" t="s">
        <v>158</v>
      </c>
      <c r="AY300" s="19" t="s">
        <v>151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19" t="s">
        <v>158</v>
      </c>
      <c r="BK300" s="219">
        <f>ROUND(I300*H300,2)</f>
        <v>0</v>
      </c>
      <c r="BL300" s="19" t="s">
        <v>256</v>
      </c>
      <c r="BM300" s="218" t="s">
        <v>413</v>
      </c>
    </row>
    <row r="301" s="2" customFormat="1">
      <c r="A301" s="40"/>
      <c r="B301" s="41"/>
      <c r="C301" s="42"/>
      <c r="D301" s="220" t="s">
        <v>160</v>
      </c>
      <c r="E301" s="42"/>
      <c r="F301" s="221" t="s">
        <v>414</v>
      </c>
      <c r="G301" s="42"/>
      <c r="H301" s="42"/>
      <c r="I301" s="222"/>
      <c r="J301" s="42"/>
      <c r="K301" s="42"/>
      <c r="L301" s="46"/>
      <c r="M301" s="223"/>
      <c r="N301" s="224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160</v>
      </c>
      <c r="AU301" s="19" t="s">
        <v>158</v>
      </c>
    </row>
    <row r="302" s="2" customFormat="1" ht="37.8" customHeight="1">
      <c r="A302" s="40"/>
      <c r="B302" s="41"/>
      <c r="C302" s="207" t="s">
        <v>415</v>
      </c>
      <c r="D302" s="207" t="s">
        <v>153</v>
      </c>
      <c r="E302" s="208" t="s">
        <v>416</v>
      </c>
      <c r="F302" s="209" t="s">
        <v>417</v>
      </c>
      <c r="G302" s="210" t="s">
        <v>372</v>
      </c>
      <c r="H302" s="211">
        <v>1</v>
      </c>
      <c r="I302" s="212"/>
      <c r="J302" s="213">
        <f>ROUND(I302*H302,2)</f>
        <v>0</v>
      </c>
      <c r="K302" s="209" t="s">
        <v>156</v>
      </c>
      <c r="L302" s="46"/>
      <c r="M302" s="214" t="s">
        <v>19</v>
      </c>
      <c r="N302" s="215" t="s">
        <v>47</v>
      </c>
      <c r="O302" s="86"/>
      <c r="P302" s="216">
        <f>O302*H302</f>
        <v>0</v>
      </c>
      <c r="Q302" s="216">
        <v>0.018230530200000001</v>
      </c>
      <c r="R302" s="216">
        <f>Q302*H302</f>
        <v>0.018230530200000001</v>
      </c>
      <c r="S302" s="216">
        <v>0</v>
      </c>
      <c r="T302" s="217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8" t="s">
        <v>256</v>
      </c>
      <c r="AT302" s="218" t="s">
        <v>153</v>
      </c>
      <c r="AU302" s="218" t="s">
        <v>158</v>
      </c>
      <c r="AY302" s="19" t="s">
        <v>151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19" t="s">
        <v>158</v>
      </c>
      <c r="BK302" s="219">
        <f>ROUND(I302*H302,2)</f>
        <v>0</v>
      </c>
      <c r="BL302" s="19" t="s">
        <v>256</v>
      </c>
      <c r="BM302" s="218" t="s">
        <v>418</v>
      </c>
    </row>
    <row r="303" s="2" customFormat="1">
      <c r="A303" s="40"/>
      <c r="B303" s="41"/>
      <c r="C303" s="42"/>
      <c r="D303" s="220" t="s">
        <v>160</v>
      </c>
      <c r="E303" s="42"/>
      <c r="F303" s="221" t="s">
        <v>419</v>
      </c>
      <c r="G303" s="42"/>
      <c r="H303" s="42"/>
      <c r="I303" s="222"/>
      <c r="J303" s="42"/>
      <c r="K303" s="42"/>
      <c r="L303" s="46"/>
      <c r="M303" s="223"/>
      <c r="N303" s="224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160</v>
      </c>
      <c r="AU303" s="19" t="s">
        <v>158</v>
      </c>
    </row>
    <row r="304" s="2" customFormat="1" ht="21.75" customHeight="1">
      <c r="A304" s="40"/>
      <c r="B304" s="41"/>
      <c r="C304" s="207" t="s">
        <v>420</v>
      </c>
      <c r="D304" s="207" t="s">
        <v>153</v>
      </c>
      <c r="E304" s="208" t="s">
        <v>421</v>
      </c>
      <c r="F304" s="209" t="s">
        <v>422</v>
      </c>
      <c r="G304" s="210" t="s">
        <v>372</v>
      </c>
      <c r="H304" s="211">
        <v>1</v>
      </c>
      <c r="I304" s="212"/>
      <c r="J304" s="213">
        <f>ROUND(I304*H304,2)</f>
        <v>0</v>
      </c>
      <c r="K304" s="209" t="s">
        <v>156</v>
      </c>
      <c r="L304" s="46"/>
      <c r="M304" s="214" t="s">
        <v>19</v>
      </c>
      <c r="N304" s="215" t="s">
        <v>47</v>
      </c>
      <c r="O304" s="86"/>
      <c r="P304" s="216">
        <f>O304*H304</f>
        <v>0</v>
      </c>
      <c r="Q304" s="216">
        <v>0.01425046</v>
      </c>
      <c r="R304" s="216">
        <f>Q304*H304</f>
        <v>0.01425046</v>
      </c>
      <c r="S304" s="216">
        <v>0</v>
      </c>
      <c r="T304" s="217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8" t="s">
        <v>256</v>
      </c>
      <c r="AT304" s="218" t="s">
        <v>153</v>
      </c>
      <c r="AU304" s="218" t="s">
        <v>158</v>
      </c>
      <c r="AY304" s="19" t="s">
        <v>151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19" t="s">
        <v>158</v>
      </c>
      <c r="BK304" s="219">
        <f>ROUND(I304*H304,2)</f>
        <v>0</v>
      </c>
      <c r="BL304" s="19" t="s">
        <v>256</v>
      </c>
      <c r="BM304" s="218" t="s">
        <v>423</v>
      </c>
    </row>
    <row r="305" s="2" customFormat="1">
      <c r="A305" s="40"/>
      <c r="B305" s="41"/>
      <c r="C305" s="42"/>
      <c r="D305" s="220" t="s">
        <v>160</v>
      </c>
      <c r="E305" s="42"/>
      <c r="F305" s="221" t="s">
        <v>424</v>
      </c>
      <c r="G305" s="42"/>
      <c r="H305" s="42"/>
      <c r="I305" s="222"/>
      <c r="J305" s="42"/>
      <c r="K305" s="42"/>
      <c r="L305" s="46"/>
      <c r="M305" s="223"/>
      <c r="N305" s="224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160</v>
      </c>
      <c r="AU305" s="19" t="s">
        <v>158</v>
      </c>
    </row>
    <row r="306" s="2" customFormat="1" ht="49.05" customHeight="1">
      <c r="A306" s="40"/>
      <c r="B306" s="41"/>
      <c r="C306" s="207" t="s">
        <v>425</v>
      </c>
      <c r="D306" s="207" t="s">
        <v>153</v>
      </c>
      <c r="E306" s="208" t="s">
        <v>426</v>
      </c>
      <c r="F306" s="209" t="s">
        <v>427</v>
      </c>
      <c r="G306" s="210" t="s">
        <v>372</v>
      </c>
      <c r="H306" s="211">
        <v>1</v>
      </c>
      <c r="I306" s="212"/>
      <c r="J306" s="213">
        <f>ROUND(I306*H306,2)</f>
        <v>0</v>
      </c>
      <c r="K306" s="209" t="s">
        <v>156</v>
      </c>
      <c r="L306" s="46"/>
      <c r="M306" s="214" t="s">
        <v>19</v>
      </c>
      <c r="N306" s="215" t="s">
        <v>47</v>
      </c>
      <c r="O306" s="86"/>
      <c r="P306" s="216">
        <f>O306*H306</f>
        <v>0</v>
      </c>
      <c r="Q306" s="216">
        <v>0.037386299999999997</v>
      </c>
      <c r="R306" s="216">
        <f>Q306*H306</f>
        <v>0.037386299999999997</v>
      </c>
      <c r="S306" s="216">
        <v>0</v>
      </c>
      <c r="T306" s="217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8" t="s">
        <v>256</v>
      </c>
      <c r="AT306" s="218" t="s">
        <v>153</v>
      </c>
      <c r="AU306" s="218" t="s">
        <v>158</v>
      </c>
      <c r="AY306" s="19" t="s">
        <v>151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19" t="s">
        <v>158</v>
      </c>
      <c r="BK306" s="219">
        <f>ROUND(I306*H306,2)</f>
        <v>0</v>
      </c>
      <c r="BL306" s="19" t="s">
        <v>256</v>
      </c>
      <c r="BM306" s="218" t="s">
        <v>428</v>
      </c>
    </row>
    <row r="307" s="2" customFormat="1">
      <c r="A307" s="40"/>
      <c r="B307" s="41"/>
      <c r="C307" s="42"/>
      <c r="D307" s="220" t="s">
        <v>160</v>
      </c>
      <c r="E307" s="42"/>
      <c r="F307" s="221" t="s">
        <v>429</v>
      </c>
      <c r="G307" s="42"/>
      <c r="H307" s="42"/>
      <c r="I307" s="222"/>
      <c r="J307" s="42"/>
      <c r="K307" s="42"/>
      <c r="L307" s="46"/>
      <c r="M307" s="223"/>
      <c r="N307" s="224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160</v>
      </c>
      <c r="AU307" s="19" t="s">
        <v>158</v>
      </c>
    </row>
    <row r="308" s="2" customFormat="1" ht="24.15" customHeight="1">
      <c r="A308" s="40"/>
      <c r="B308" s="41"/>
      <c r="C308" s="207" t="s">
        <v>430</v>
      </c>
      <c r="D308" s="207" t="s">
        <v>153</v>
      </c>
      <c r="E308" s="208" t="s">
        <v>431</v>
      </c>
      <c r="F308" s="209" t="s">
        <v>432</v>
      </c>
      <c r="G308" s="210" t="s">
        <v>372</v>
      </c>
      <c r="H308" s="211">
        <v>1</v>
      </c>
      <c r="I308" s="212"/>
      <c r="J308" s="213">
        <f>ROUND(I308*H308,2)</f>
        <v>0</v>
      </c>
      <c r="K308" s="209" t="s">
        <v>19</v>
      </c>
      <c r="L308" s="46"/>
      <c r="M308" s="214" t="s">
        <v>19</v>
      </c>
      <c r="N308" s="215" t="s">
        <v>47</v>
      </c>
      <c r="O308" s="86"/>
      <c r="P308" s="216">
        <f>O308*H308</f>
        <v>0</v>
      </c>
      <c r="Q308" s="216">
        <v>0.0050600300000000001</v>
      </c>
      <c r="R308" s="216">
        <f>Q308*H308</f>
        <v>0.0050600300000000001</v>
      </c>
      <c r="S308" s="216">
        <v>0</v>
      </c>
      <c r="T308" s="217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8" t="s">
        <v>256</v>
      </c>
      <c r="AT308" s="218" t="s">
        <v>153</v>
      </c>
      <c r="AU308" s="218" t="s">
        <v>158</v>
      </c>
      <c r="AY308" s="19" t="s">
        <v>151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19" t="s">
        <v>158</v>
      </c>
      <c r="BK308" s="219">
        <f>ROUND(I308*H308,2)</f>
        <v>0</v>
      </c>
      <c r="BL308" s="19" t="s">
        <v>256</v>
      </c>
      <c r="BM308" s="218" t="s">
        <v>433</v>
      </c>
    </row>
    <row r="309" s="2" customFormat="1" ht="21.75" customHeight="1">
      <c r="A309" s="40"/>
      <c r="B309" s="41"/>
      <c r="C309" s="207" t="s">
        <v>434</v>
      </c>
      <c r="D309" s="207" t="s">
        <v>153</v>
      </c>
      <c r="E309" s="208" t="s">
        <v>435</v>
      </c>
      <c r="F309" s="209" t="s">
        <v>436</v>
      </c>
      <c r="G309" s="210" t="s">
        <v>372</v>
      </c>
      <c r="H309" s="211">
        <v>1</v>
      </c>
      <c r="I309" s="212"/>
      <c r="J309" s="213">
        <f>ROUND(I309*H309,2)</f>
        <v>0</v>
      </c>
      <c r="K309" s="209" t="s">
        <v>156</v>
      </c>
      <c r="L309" s="46"/>
      <c r="M309" s="214" t="s">
        <v>19</v>
      </c>
      <c r="N309" s="215" t="s">
        <v>47</v>
      </c>
      <c r="O309" s="86"/>
      <c r="P309" s="216">
        <f>O309*H309</f>
        <v>0</v>
      </c>
      <c r="Q309" s="216">
        <v>0.0018891400000000001</v>
      </c>
      <c r="R309" s="216">
        <f>Q309*H309</f>
        <v>0.0018891400000000001</v>
      </c>
      <c r="S309" s="216">
        <v>0</v>
      </c>
      <c r="T309" s="217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8" t="s">
        <v>256</v>
      </c>
      <c r="AT309" s="218" t="s">
        <v>153</v>
      </c>
      <c r="AU309" s="218" t="s">
        <v>158</v>
      </c>
      <c r="AY309" s="19" t="s">
        <v>151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19" t="s">
        <v>158</v>
      </c>
      <c r="BK309" s="219">
        <f>ROUND(I309*H309,2)</f>
        <v>0</v>
      </c>
      <c r="BL309" s="19" t="s">
        <v>256</v>
      </c>
      <c r="BM309" s="218" t="s">
        <v>437</v>
      </c>
    </row>
    <row r="310" s="2" customFormat="1">
      <c r="A310" s="40"/>
      <c r="B310" s="41"/>
      <c r="C310" s="42"/>
      <c r="D310" s="220" t="s">
        <v>160</v>
      </c>
      <c r="E310" s="42"/>
      <c r="F310" s="221" t="s">
        <v>438</v>
      </c>
      <c r="G310" s="42"/>
      <c r="H310" s="42"/>
      <c r="I310" s="222"/>
      <c r="J310" s="42"/>
      <c r="K310" s="42"/>
      <c r="L310" s="46"/>
      <c r="M310" s="223"/>
      <c r="N310" s="224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160</v>
      </c>
      <c r="AU310" s="19" t="s">
        <v>158</v>
      </c>
    </row>
    <row r="311" s="2" customFormat="1" ht="24.15" customHeight="1">
      <c r="A311" s="40"/>
      <c r="B311" s="41"/>
      <c r="C311" s="207" t="s">
        <v>439</v>
      </c>
      <c r="D311" s="207" t="s">
        <v>153</v>
      </c>
      <c r="E311" s="208" t="s">
        <v>440</v>
      </c>
      <c r="F311" s="209" t="s">
        <v>441</v>
      </c>
      <c r="G311" s="210" t="s">
        <v>372</v>
      </c>
      <c r="H311" s="211">
        <v>1</v>
      </c>
      <c r="I311" s="212"/>
      <c r="J311" s="213">
        <f>ROUND(I311*H311,2)</f>
        <v>0</v>
      </c>
      <c r="K311" s="209" t="s">
        <v>156</v>
      </c>
      <c r="L311" s="46"/>
      <c r="M311" s="214" t="s">
        <v>19</v>
      </c>
      <c r="N311" s="215" t="s">
        <v>47</v>
      </c>
      <c r="O311" s="86"/>
      <c r="P311" s="216">
        <f>O311*H311</f>
        <v>0</v>
      </c>
      <c r="Q311" s="216">
        <v>0.0017191400000000001</v>
      </c>
      <c r="R311" s="216">
        <f>Q311*H311</f>
        <v>0.0017191400000000001</v>
      </c>
      <c r="S311" s="216">
        <v>0</v>
      </c>
      <c r="T311" s="217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8" t="s">
        <v>256</v>
      </c>
      <c r="AT311" s="218" t="s">
        <v>153</v>
      </c>
      <c r="AU311" s="218" t="s">
        <v>158</v>
      </c>
      <c r="AY311" s="19" t="s">
        <v>151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19" t="s">
        <v>158</v>
      </c>
      <c r="BK311" s="219">
        <f>ROUND(I311*H311,2)</f>
        <v>0</v>
      </c>
      <c r="BL311" s="19" t="s">
        <v>256</v>
      </c>
      <c r="BM311" s="218" t="s">
        <v>442</v>
      </c>
    </row>
    <row r="312" s="2" customFormat="1">
      <c r="A312" s="40"/>
      <c r="B312" s="41"/>
      <c r="C312" s="42"/>
      <c r="D312" s="220" t="s">
        <v>160</v>
      </c>
      <c r="E312" s="42"/>
      <c r="F312" s="221" t="s">
        <v>443</v>
      </c>
      <c r="G312" s="42"/>
      <c r="H312" s="42"/>
      <c r="I312" s="222"/>
      <c r="J312" s="42"/>
      <c r="K312" s="42"/>
      <c r="L312" s="46"/>
      <c r="M312" s="223"/>
      <c r="N312" s="224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160</v>
      </c>
      <c r="AU312" s="19" t="s">
        <v>158</v>
      </c>
    </row>
    <row r="313" s="2" customFormat="1" ht="21.75" customHeight="1">
      <c r="A313" s="40"/>
      <c r="B313" s="41"/>
      <c r="C313" s="207" t="s">
        <v>444</v>
      </c>
      <c r="D313" s="207" t="s">
        <v>153</v>
      </c>
      <c r="E313" s="208" t="s">
        <v>445</v>
      </c>
      <c r="F313" s="209" t="s">
        <v>446</v>
      </c>
      <c r="G313" s="210" t="s">
        <v>372</v>
      </c>
      <c r="H313" s="211">
        <v>1</v>
      </c>
      <c r="I313" s="212"/>
      <c r="J313" s="213">
        <f>ROUND(I313*H313,2)</f>
        <v>0</v>
      </c>
      <c r="K313" s="209" t="s">
        <v>156</v>
      </c>
      <c r="L313" s="46"/>
      <c r="M313" s="214" t="s">
        <v>19</v>
      </c>
      <c r="N313" s="215" t="s">
        <v>47</v>
      </c>
      <c r="O313" s="86"/>
      <c r="P313" s="216">
        <f>O313*H313</f>
        <v>0</v>
      </c>
      <c r="Q313" s="216">
        <v>0.0018</v>
      </c>
      <c r="R313" s="216">
        <f>Q313*H313</f>
        <v>0.0018</v>
      </c>
      <c r="S313" s="216">
        <v>0</v>
      </c>
      <c r="T313" s="217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8" t="s">
        <v>256</v>
      </c>
      <c r="AT313" s="218" t="s">
        <v>153</v>
      </c>
      <c r="AU313" s="218" t="s">
        <v>158</v>
      </c>
      <c r="AY313" s="19" t="s">
        <v>151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19" t="s">
        <v>158</v>
      </c>
      <c r="BK313" s="219">
        <f>ROUND(I313*H313,2)</f>
        <v>0</v>
      </c>
      <c r="BL313" s="19" t="s">
        <v>256</v>
      </c>
      <c r="BM313" s="218" t="s">
        <v>447</v>
      </c>
    </row>
    <row r="314" s="2" customFormat="1">
      <c r="A314" s="40"/>
      <c r="B314" s="41"/>
      <c r="C314" s="42"/>
      <c r="D314" s="220" t="s">
        <v>160</v>
      </c>
      <c r="E314" s="42"/>
      <c r="F314" s="221" t="s">
        <v>448</v>
      </c>
      <c r="G314" s="42"/>
      <c r="H314" s="42"/>
      <c r="I314" s="222"/>
      <c r="J314" s="42"/>
      <c r="K314" s="42"/>
      <c r="L314" s="46"/>
      <c r="M314" s="223"/>
      <c r="N314" s="224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160</v>
      </c>
      <c r="AU314" s="19" t="s">
        <v>158</v>
      </c>
    </row>
    <row r="315" s="2" customFormat="1" ht="24.15" customHeight="1">
      <c r="A315" s="40"/>
      <c r="B315" s="41"/>
      <c r="C315" s="207" t="s">
        <v>449</v>
      </c>
      <c r="D315" s="207" t="s">
        <v>153</v>
      </c>
      <c r="E315" s="208" t="s">
        <v>450</v>
      </c>
      <c r="F315" s="209" t="s">
        <v>451</v>
      </c>
      <c r="G315" s="210" t="s">
        <v>372</v>
      </c>
      <c r="H315" s="211">
        <v>1</v>
      </c>
      <c r="I315" s="212"/>
      <c r="J315" s="213">
        <f>ROUND(I315*H315,2)</f>
        <v>0</v>
      </c>
      <c r="K315" s="209" t="s">
        <v>156</v>
      </c>
      <c r="L315" s="46"/>
      <c r="M315" s="214" t="s">
        <v>19</v>
      </c>
      <c r="N315" s="215" t="s">
        <v>47</v>
      </c>
      <c r="O315" s="86"/>
      <c r="P315" s="216">
        <f>O315*H315</f>
        <v>0</v>
      </c>
      <c r="Q315" s="216">
        <v>0.00311014</v>
      </c>
      <c r="R315" s="216">
        <f>Q315*H315</f>
        <v>0.00311014</v>
      </c>
      <c r="S315" s="216">
        <v>0</v>
      </c>
      <c r="T315" s="217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8" t="s">
        <v>256</v>
      </c>
      <c r="AT315" s="218" t="s">
        <v>153</v>
      </c>
      <c r="AU315" s="218" t="s">
        <v>158</v>
      </c>
      <c r="AY315" s="19" t="s">
        <v>151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19" t="s">
        <v>158</v>
      </c>
      <c r="BK315" s="219">
        <f>ROUND(I315*H315,2)</f>
        <v>0</v>
      </c>
      <c r="BL315" s="19" t="s">
        <v>256</v>
      </c>
      <c r="BM315" s="218" t="s">
        <v>452</v>
      </c>
    </row>
    <row r="316" s="2" customFormat="1">
      <c r="A316" s="40"/>
      <c r="B316" s="41"/>
      <c r="C316" s="42"/>
      <c r="D316" s="220" t="s">
        <v>160</v>
      </c>
      <c r="E316" s="42"/>
      <c r="F316" s="221" t="s">
        <v>453</v>
      </c>
      <c r="G316" s="42"/>
      <c r="H316" s="42"/>
      <c r="I316" s="222"/>
      <c r="J316" s="42"/>
      <c r="K316" s="42"/>
      <c r="L316" s="46"/>
      <c r="M316" s="223"/>
      <c r="N316" s="224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160</v>
      </c>
      <c r="AU316" s="19" t="s">
        <v>158</v>
      </c>
    </row>
    <row r="317" s="2" customFormat="1" ht="16.5" customHeight="1">
      <c r="A317" s="40"/>
      <c r="B317" s="41"/>
      <c r="C317" s="207" t="s">
        <v>454</v>
      </c>
      <c r="D317" s="207" t="s">
        <v>153</v>
      </c>
      <c r="E317" s="208" t="s">
        <v>455</v>
      </c>
      <c r="F317" s="209" t="s">
        <v>456</v>
      </c>
      <c r="G317" s="210" t="s">
        <v>372</v>
      </c>
      <c r="H317" s="211">
        <v>1</v>
      </c>
      <c r="I317" s="212"/>
      <c r="J317" s="213">
        <f>ROUND(I317*H317,2)</f>
        <v>0</v>
      </c>
      <c r="K317" s="209" t="s">
        <v>19</v>
      </c>
      <c r="L317" s="46"/>
      <c r="M317" s="214" t="s">
        <v>19</v>
      </c>
      <c r="N317" s="215" t="s">
        <v>47</v>
      </c>
      <c r="O317" s="86"/>
      <c r="P317" s="216">
        <f>O317*H317</f>
        <v>0</v>
      </c>
      <c r="Q317" s="216">
        <v>0.0031099999999999999</v>
      </c>
      <c r="R317" s="216">
        <f>Q317*H317</f>
        <v>0.0031099999999999999</v>
      </c>
      <c r="S317" s="216">
        <v>0</v>
      </c>
      <c r="T317" s="217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8" t="s">
        <v>256</v>
      </c>
      <c r="AT317" s="218" t="s">
        <v>153</v>
      </c>
      <c r="AU317" s="218" t="s">
        <v>158</v>
      </c>
      <c r="AY317" s="19" t="s">
        <v>151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19" t="s">
        <v>158</v>
      </c>
      <c r="BK317" s="219">
        <f>ROUND(I317*H317,2)</f>
        <v>0</v>
      </c>
      <c r="BL317" s="19" t="s">
        <v>256</v>
      </c>
      <c r="BM317" s="218" t="s">
        <v>457</v>
      </c>
    </row>
    <row r="318" s="2" customFormat="1" ht="49.05" customHeight="1">
      <c r="A318" s="40"/>
      <c r="B318" s="41"/>
      <c r="C318" s="207" t="s">
        <v>458</v>
      </c>
      <c r="D318" s="207" t="s">
        <v>153</v>
      </c>
      <c r="E318" s="208" t="s">
        <v>459</v>
      </c>
      <c r="F318" s="209" t="s">
        <v>460</v>
      </c>
      <c r="G318" s="210" t="s">
        <v>461</v>
      </c>
      <c r="H318" s="268"/>
      <c r="I318" s="212"/>
      <c r="J318" s="213">
        <f>ROUND(I318*H318,2)</f>
        <v>0</v>
      </c>
      <c r="K318" s="209" t="s">
        <v>156</v>
      </c>
      <c r="L318" s="46"/>
      <c r="M318" s="214" t="s">
        <v>19</v>
      </c>
      <c r="N318" s="215" t="s">
        <v>47</v>
      </c>
      <c r="O318" s="86"/>
      <c r="P318" s="216">
        <f>O318*H318</f>
        <v>0</v>
      </c>
      <c r="Q318" s="216">
        <v>0</v>
      </c>
      <c r="R318" s="216">
        <f>Q318*H318</f>
        <v>0</v>
      </c>
      <c r="S318" s="216">
        <v>0</v>
      </c>
      <c r="T318" s="217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8" t="s">
        <v>256</v>
      </c>
      <c r="AT318" s="218" t="s">
        <v>153</v>
      </c>
      <c r="AU318" s="218" t="s">
        <v>158</v>
      </c>
      <c r="AY318" s="19" t="s">
        <v>151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19" t="s">
        <v>158</v>
      </c>
      <c r="BK318" s="219">
        <f>ROUND(I318*H318,2)</f>
        <v>0</v>
      </c>
      <c r="BL318" s="19" t="s">
        <v>256</v>
      </c>
      <c r="BM318" s="218" t="s">
        <v>462</v>
      </c>
    </row>
    <row r="319" s="2" customFormat="1">
      <c r="A319" s="40"/>
      <c r="B319" s="41"/>
      <c r="C319" s="42"/>
      <c r="D319" s="220" t="s">
        <v>160</v>
      </c>
      <c r="E319" s="42"/>
      <c r="F319" s="221" t="s">
        <v>463</v>
      </c>
      <c r="G319" s="42"/>
      <c r="H319" s="42"/>
      <c r="I319" s="222"/>
      <c r="J319" s="42"/>
      <c r="K319" s="42"/>
      <c r="L319" s="46"/>
      <c r="M319" s="223"/>
      <c r="N319" s="224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160</v>
      </c>
      <c r="AU319" s="19" t="s">
        <v>158</v>
      </c>
    </row>
    <row r="320" s="2" customFormat="1" ht="55.5" customHeight="1">
      <c r="A320" s="40"/>
      <c r="B320" s="41"/>
      <c r="C320" s="207" t="s">
        <v>464</v>
      </c>
      <c r="D320" s="207" t="s">
        <v>153</v>
      </c>
      <c r="E320" s="208" t="s">
        <v>465</v>
      </c>
      <c r="F320" s="209" t="s">
        <v>466</v>
      </c>
      <c r="G320" s="210" t="s">
        <v>461</v>
      </c>
      <c r="H320" s="268"/>
      <c r="I320" s="212"/>
      <c r="J320" s="213">
        <f>ROUND(I320*H320,2)</f>
        <v>0</v>
      </c>
      <c r="K320" s="209" t="s">
        <v>156</v>
      </c>
      <c r="L320" s="46"/>
      <c r="M320" s="214" t="s">
        <v>19</v>
      </c>
      <c r="N320" s="215" t="s">
        <v>47</v>
      </c>
      <c r="O320" s="86"/>
      <c r="P320" s="216">
        <f>O320*H320</f>
        <v>0</v>
      </c>
      <c r="Q320" s="216">
        <v>0</v>
      </c>
      <c r="R320" s="216">
        <f>Q320*H320</f>
        <v>0</v>
      </c>
      <c r="S320" s="216">
        <v>0</v>
      </c>
      <c r="T320" s="217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8" t="s">
        <v>256</v>
      </c>
      <c r="AT320" s="218" t="s">
        <v>153</v>
      </c>
      <c r="AU320" s="218" t="s">
        <v>158</v>
      </c>
      <c r="AY320" s="19" t="s">
        <v>151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19" t="s">
        <v>158</v>
      </c>
      <c r="BK320" s="219">
        <f>ROUND(I320*H320,2)</f>
        <v>0</v>
      </c>
      <c r="BL320" s="19" t="s">
        <v>256</v>
      </c>
      <c r="BM320" s="218" t="s">
        <v>467</v>
      </c>
    </row>
    <row r="321" s="2" customFormat="1">
      <c r="A321" s="40"/>
      <c r="B321" s="41"/>
      <c r="C321" s="42"/>
      <c r="D321" s="220" t="s">
        <v>160</v>
      </c>
      <c r="E321" s="42"/>
      <c r="F321" s="221" t="s">
        <v>468</v>
      </c>
      <c r="G321" s="42"/>
      <c r="H321" s="42"/>
      <c r="I321" s="222"/>
      <c r="J321" s="42"/>
      <c r="K321" s="42"/>
      <c r="L321" s="46"/>
      <c r="M321" s="223"/>
      <c r="N321" s="224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160</v>
      </c>
      <c r="AU321" s="19" t="s">
        <v>158</v>
      </c>
    </row>
    <row r="322" s="12" customFormat="1" ht="22.8" customHeight="1">
      <c r="A322" s="12"/>
      <c r="B322" s="191"/>
      <c r="C322" s="192"/>
      <c r="D322" s="193" t="s">
        <v>74</v>
      </c>
      <c r="E322" s="205" t="s">
        <v>469</v>
      </c>
      <c r="F322" s="205" t="s">
        <v>470</v>
      </c>
      <c r="G322" s="192"/>
      <c r="H322" s="192"/>
      <c r="I322" s="195"/>
      <c r="J322" s="206">
        <f>BK322</f>
        <v>0</v>
      </c>
      <c r="K322" s="192"/>
      <c r="L322" s="197"/>
      <c r="M322" s="198"/>
      <c r="N322" s="199"/>
      <c r="O322" s="199"/>
      <c r="P322" s="200">
        <f>SUM(P323:P336)</f>
        <v>0</v>
      </c>
      <c r="Q322" s="199"/>
      <c r="R322" s="200">
        <f>SUM(R323:R336)</f>
        <v>0.0034013400000000001</v>
      </c>
      <c r="S322" s="199"/>
      <c r="T322" s="201">
        <f>SUM(T323:T336)</f>
        <v>0.01651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02" t="s">
        <v>158</v>
      </c>
      <c r="AT322" s="203" t="s">
        <v>74</v>
      </c>
      <c r="AU322" s="203" t="s">
        <v>83</v>
      </c>
      <c r="AY322" s="202" t="s">
        <v>151</v>
      </c>
      <c r="BK322" s="204">
        <f>SUM(BK323:BK336)</f>
        <v>0</v>
      </c>
    </row>
    <row r="323" s="2" customFormat="1" ht="21.75" customHeight="1">
      <c r="A323" s="40"/>
      <c r="B323" s="41"/>
      <c r="C323" s="207" t="s">
        <v>471</v>
      </c>
      <c r="D323" s="207" t="s">
        <v>153</v>
      </c>
      <c r="E323" s="208" t="s">
        <v>472</v>
      </c>
      <c r="F323" s="209" t="s">
        <v>473</v>
      </c>
      <c r="G323" s="210" t="s">
        <v>179</v>
      </c>
      <c r="H323" s="211">
        <v>6.5</v>
      </c>
      <c r="I323" s="212"/>
      <c r="J323" s="213">
        <f>ROUND(I323*H323,2)</f>
        <v>0</v>
      </c>
      <c r="K323" s="209" t="s">
        <v>156</v>
      </c>
      <c r="L323" s="46"/>
      <c r="M323" s="214" t="s">
        <v>19</v>
      </c>
      <c r="N323" s="215" t="s">
        <v>47</v>
      </c>
      <c r="O323" s="86"/>
      <c r="P323" s="216">
        <f>O323*H323</f>
        <v>0</v>
      </c>
      <c r="Q323" s="216">
        <v>3.8000000000000002E-05</v>
      </c>
      <c r="R323" s="216">
        <f>Q323*H323</f>
        <v>0.00024700000000000004</v>
      </c>
      <c r="S323" s="216">
        <v>0.0025400000000000002</v>
      </c>
      <c r="T323" s="217">
        <f>S323*H323</f>
        <v>0.01651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8" t="s">
        <v>256</v>
      </c>
      <c r="AT323" s="218" t="s">
        <v>153</v>
      </c>
      <c r="AU323" s="218" t="s">
        <v>158</v>
      </c>
      <c r="AY323" s="19" t="s">
        <v>151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19" t="s">
        <v>158</v>
      </c>
      <c r="BK323" s="219">
        <f>ROUND(I323*H323,2)</f>
        <v>0</v>
      </c>
      <c r="BL323" s="19" t="s">
        <v>256</v>
      </c>
      <c r="BM323" s="218" t="s">
        <v>474</v>
      </c>
    </row>
    <row r="324" s="2" customFormat="1">
      <c r="A324" s="40"/>
      <c r="B324" s="41"/>
      <c r="C324" s="42"/>
      <c r="D324" s="220" t="s">
        <v>160</v>
      </c>
      <c r="E324" s="42"/>
      <c r="F324" s="221" t="s">
        <v>475</v>
      </c>
      <c r="G324" s="42"/>
      <c r="H324" s="42"/>
      <c r="I324" s="222"/>
      <c r="J324" s="42"/>
      <c r="K324" s="42"/>
      <c r="L324" s="46"/>
      <c r="M324" s="223"/>
      <c r="N324" s="224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160</v>
      </c>
      <c r="AU324" s="19" t="s">
        <v>158</v>
      </c>
    </row>
    <row r="325" s="13" customFormat="1">
      <c r="A325" s="13"/>
      <c r="B325" s="225"/>
      <c r="C325" s="226"/>
      <c r="D325" s="227" t="s">
        <v>162</v>
      </c>
      <c r="E325" s="228" t="s">
        <v>19</v>
      </c>
      <c r="F325" s="229" t="s">
        <v>476</v>
      </c>
      <c r="G325" s="226"/>
      <c r="H325" s="230">
        <v>3</v>
      </c>
      <c r="I325" s="231"/>
      <c r="J325" s="226"/>
      <c r="K325" s="226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162</v>
      </c>
      <c r="AU325" s="236" t="s">
        <v>158</v>
      </c>
      <c r="AV325" s="13" t="s">
        <v>158</v>
      </c>
      <c r="AW325" s="13" t="s">
        <v>36</v>
      </c>
      <c r="AX325" s="13" t="s">
        <v>75</v>
      </c>
      <c r="AY325" s="236" t="s">
        <v>151</v>
      </c>
    </row>
    <row r="326" s="13" customFormat="1">
      <c r="A326" s="13"/>
      <c r="B326" s="225"/>
      <c r="C326" s="226"/>
      <c r="D326" s="227" t="s">
        <v>162</v>
      </c>
      <c r="E326" s="228" t="s">
        <v>19</v>
      </c>
      <c r="F326" s="229" t="s">
        <v>477</v>
      </c>
      <c r="G326" s="226"/>
      <c r="H326" s="230">
        <v>1.5</v>
      </c>
      <c r="I326" s="231"/>
      <c r="J326" s="226"/>
      <c r="K326" s="226"/>
      <c r="L326" s="232"/>
      <c r="M326" s="233"/>
      <c r="N326" s="234"/>
      <c r="O326" s="234"/>
      <c r="P326" s="234"/>
      <c r="Q326" s="234"/>
      <c r="R326" s="234"/>
      <c r="S326" s="234"/>
      <c r="T326" s="23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6" t="s">
        <v>162</v>
      </c>
      <c r="AU326" s="236" t="s">
        <v>158</v>
      </c>
      <c r="AV326" s="13" t="s">
        <v>158</v>
      </c>
      <c r="AW326" s="13" t="s">
        <v>36</v>
      </c>
      <c r="AX326" s="13" t="s">
        <v>75</v>
      </c>
      <c r="AY326" s="236" t="s">
        <v>151</v>
      </c>
    </row>
    <row r="327" s="13" customFormat="1">
      <c r="A327" s="13"/>
      <c r="B327" s="225"/>
      <c r="C327" s="226"/>
      <c r="D327" s="227" t="s">
        <v>162</v>
      </c>
      <c r="E327" s="228" t="s">
        <v>19</v>
      </c>
      <c r="F327" s="229" t="s">
        <v>478</v>
      </c>
      <c r="G327" s="226"/>
      <c r="H327" s="230">
        <v>2</v>
      </c>
      <c r="I327" s="231"/>
      <c r="J327" s="226"/>
      <c r="K327" s="226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162</v>
      </c>
      <c r="AU327" s="236" t="s">
        <v>158</v>
      </c>
      <c r="AV327" s="13" t="s">
        <v>158</v>
      </c>
      <c r="AW327" s="13" t="s">
        <v>36</v>
      </c>
      <c r="AX327" s="13" t="s">
        <v>75</v>
      </c>
      <c r="AY327" s="236" t="s">
        <v>151</v>
      </c>
    </row>
    <row r="328" s="14" customFormat="1">
      <c r="A328" s="14"/>
      <c r="B328" s="237"/>
      <c r="C328" s="238"/>
      <c r="D328" s="227" t="s">
        <v>162</v>
      </c>
      <c r="E328" s="239" t="s">
        <v>19</v>
      </c>
      <c r="F328" s="240" t="s">
        <v>164</v>
      </c>
      <c r="G328" s="238"/>
      <c r="H328" s="241">
        <v>6.5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162</v>
      </c>
      <c r="AU328" s="247" t="s">
        <v>158</v>
      </c>
      <c r="AV328" s="14" t="s">
        <v>157</v>
      </c>
      <c r="AW328" s="14" t="s">
        <v>36</v>
      </c>
      <c r="AX328" s="14" t="s">
        <v>83</v>
      </c>
      <c r="AY328" s="247" t="s">
        <v>151</v>
      </c>
    </row>
    <row r="329" s="2" customFormat="1" ht="24.15" customHeight="1">
      <c r="A329" s="40"/>
      <c r="B329" s="41"/>
      <c r="C329" s="207" t="s">
        <v>479</v>
      </c>
      <c r="D329" s="207" t="s">
        <v>153</v>
      </c>
      <c r="E329" s="208" t="s">
        <v>480</v>
      </c>
      <c r="F329" s="209" t="s">
        <v>481</v>
      </c>
      <c r="G329" s="210" t="s">
        <v>179</v>
      </c>
      <c r="H329" s="211">
        <v>7</v>
      </c>
      <c r="I329" s="212"/>
      <c r="J329" s="213">
        <f>ROUND(I329*H329,2)</f>
        <v>0</v>
      </c>
      <c r="K329" s="209" t="s">
        <v>156</v>
      </c>
      <c r="L329" s="46"/>
      <c r="M329" s="214" t="s">
        <v>19</v>
      </c>
      <c r="N329" s="215" t="s">
        <v>47</v>
      </c>
      <c r="O329" s="86"/>
      <c r="P329" s="216">
        <f>O329*H329</f>
        <v>0</v>
      </c>
      <c r="Q329" s="216">
        <v>0.00045061999999999999</v>
      </c>
      <c r="R329" s="216">
        <f>Q329*H329</f>
        <v>0.0031543399999999998</v>
      </c>
      <c r="S329" s="216">
        <v>0</v>
      </c>
      <c r="T329" s="217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8" t="s">
        <v>256</v>
      </c>
      <c r="AT329" s="218" t="s">
        <v>153</v>
      </c>
      <c r="AU329" s="218" t="s">
        <v>158</v>
      </c>
      <c r="AY329" s="19" t="s">
        <v>151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19" t="s">
        <v>158</v>
      </c>
      <c r="BK329" s="219">
        <f>ROUND(I329*H329,2)</f>
        <v>0</v>
      </c>
      <c r="BL329" s="19" t="s">
        <v>256</v>
      </c>
      <c r="BM329" s="218" t="s">
        <v>482</v>
      </c>
    </row>
    <row r="330" s="2" customFormat="1">
      <c r="A330" s="40"/>
      <c r="B330" s="41"/>
      <c r="C330" s="42"/>
      <c r="D330" s="220" t="s">
        <v>160</v>
      </c>
      <c r="E330" s="42"/>
      <c r="F330" s="221" t="s">
        <v>483</v>
      </c>
      <c r="G330" s="42"/>
      <c r="H330" s="42"/>
      <c r="I330" s="222"/>
      <c r="J330" s="42"/>
      <c r="K330" s="42"/>
      <c r="L330" s="46"/>
      <c r="M330" s="223"/>
      <c r="N330" s="224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160</v>
      </c>
      <c r="AU330" s="19" t="s">
        <v>158</v>
      </c>
    </row>
    <row r="331" s="13" customFormat="1">
      <c r="A331" s="13"/>
      <c r="B331" s="225"/>
      <c r="C331" s="226"/>
      <c r="D331" s="227" t="s">
        <v>162</v>
      </c>
      <c r="E331" s="228" t="s">
        <v>19</v>
      </c>
      <c r="F331" s="229" t="s">
        <v>199</v>
      </c>
      <c r="G331" s="226"/>
      <c r="H331" s="230">
        <v>7</v>
      </c>
      <c r="I331" s="231"/>
      <c r="J331" s="226"/>
      <c r="K331" s="226"/>
      <c r="L331" s="232"/>
      <c r="M331" s="233"/>
      <c r="N331" s="234"/>
      <c r="O331" s="234"/>
      <c r="P331" s="234"/>
      <c r="Q331" s="234"/>
      <c r="R331" s="234"/>
      <c r="S331" s="234"/>
      <c r="T331" s="23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6" t="s">
        <v>162</v>
      </c>
      <c r="AU331" s="236" t="s">
        <v>158</v>
      </c>
      <c r="AV331" s="13" t="s">
        <v>158</v>
      </c>
      <c r="AW331" s="13" t="s">
        <v>36</v>
      </c>
      <c r="AX331" s="13" t="s">
        <v>75</v>
      </c>
      <c r="AY331" s="236" t="s">
        <v>151</v>
      </c>
    </row>
    <row r="332" s="14" customFormat="1">
      <c r="A332" s="14"/>
      <c r="B332" s="237"/>
      <c r="C332" s="238"/>
      <c r="D332" s="227" t="s">
        <v>162</v>
      </c>
      <c r="E332" s="239" t="s">
        <v>19</v>
      </c>
      <c r="F332" s="240" t="s">
        <v>164</v>
      </c>
      <c r="G332" s="238"/>
      <c r="H332" s="241">
        <v>7</v>
      </c>
      <c r="I332" s="242"/>
      <c r="J332" s="238"/>
      <c r="K332" s="238"/>
      <c r="L332" s="243"/>
      <c r="M332" s="244"/>
      <c r="N332" s="245"/>
      <c r="O332" s="245"/>
      <c r="P332" s="245"/>
      <c r="Q332" s="245"/>
      <c r="R332" s="245"/>
      <c r="S332" s="245"/>
      <c r="T332" s="24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7" t="s">
        <v>162</v>
      </c>
      <c r="AU332" s="247" t="s">
        <v>158</v>
      </c>
      <c r="AV332" s="14" t="s">
        <v>157</v>
      </c>
      <c r="AW332" s="14" t="s">
        <v>36</v>
      </c>
      <c r="AX332" s="14" t="s">
        <v>83</v>
      </c>
      <c r="AY332" s="247" t="s">
        <v>151</v>
      </c>
    </row>
    <row r="333" s="2" customFormat="1" ht="44.25" customHeight="1">
      <c r="A333" s="40"/>
      <c r="B333" s="41"/>
      <c r="C333" s="207" t="s">
        <v>484</v>
      </c>
      <c r="D333" s="207" t="s">
        <v>153</v>
      </c>
      <c r="E333" s="208" t="s">
        <v>485</v>
      </c>
      <c r="F333" s="209" t="s">
        <v>486</v>
      </c>
      <c r="G333" s="210" t="s">
        <v>461</v>
      </c>
      <c r="H333" s="268"/>
      <c r="I333" s="212"/>
      <c r="J333" s="213">
        <f>ROUND(I333*H333,2)</f>
        <v>0</v>
      </c>
      <c r="K333" s="209" t="s">
        <v>156</v>
      </c>
      <c r="L333" s="46"/>
      <c r="M333" s="214" t="s">
        <v>19</v>
      </c>
      <c r="N333" s="215" t="s">
        <v>47</v>
      </c>
      <c r="O333" s="86"/>
      <c r="P333" s="216">
        <f>O333*H333</f>
        <v>0</v>
      </c>
      <c r="Q333" s="216">
        <v>0</v>
      </c>
      <c r="R333" s="216">
        <f>Q333*H333</f>
        <v>0</v>
      </c>
      <c r="S333" s="216">
        <v>0</v>
      </c>
      <c r="T333" s="217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8" t="s">
        <v>256</v>
      </c>
      <c r="AT333" s="218" t="s">
        <v>153</v>
      </c>
      <c r="AU333" s="218" t="s">
        <v>158</v>
      </c>
      <c r="AY333" s="19" t="s">
        <v>151</v>
      </c>
      <c r="BE333" s="219">
        <f>IF(N333="základní",J333,0)</f>
        <v>0</v>
      </c>
      <c r="BF333" s="219">
        <f>IF(N333="snížená",J333,0)</f>
        <v>0</v>
      </c>
      <c r="BG333" s="219">
        <f>IF(N333="zákl. přenesená",J333,0)</f>
        <v>0</v>
      </c>
      <c r="BH333" s="219">
        <f>IF(N333="sníž. přenesená",J333,0)</f>
        <v>0</v>
      </c>
      <c r="BI333" s="219">
        <f>IF(N333="nulová",J333,0)</f>
        <v>0</v>
      </c>
      <c r="BJ333" s="19" t="s">
        <v>158</v>
      </c>
      <c r="BK333" s="219">
        <f>ROUND(I333*H333,2)</f>
        <v>0</v>
      </c>
      <c r="BL333" s="19" t="s">
        <v>256</v>
      </c>
      <c r="BM333" s="218" t="s">
        <v>487</v>
      </c>
    </row>
    <row r="334" s="2" customFormat="1">
      <c r="A334" s="40"/>
      <c r="B334" s="41"/>
      <c r="C334" s="42"/>
      <c r="D334" s="220" t="s">
        <v>160</v>
      </c>
      <c r="E334" s="42"/>
      <c r="F334" s="221" t="s">
        <v>488</v>
      </c>
      <c r="G334" s="42"/>
      <c r="H334" s="42"/>
      <c r="I334" s="222"/>
      <c r="J334" s="42"/>
      <c r="K334" s="42"/>
      <c r="L334" s="46"/>
      <c r="M334" s="223"/>
      <c r="N334" s="224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160</v>
      </c>
      <c r="AU334" s="19" t="s">
        <v>158</v>
      </c>
    </row>
    <row r="335" s="2" customFormat="1" ht="55.5" customHeight="1">
      <c r="A335" s="40"/>
      <c r="B335" s="41"/>
      <c r="C335" s="207" t="s">
        <v>489</v>
      </c>
      <c r="D335" s="207" t="s">
        <v>153</v>
      </c>
      <c r="E335" s="208" t="s">
        <v>490</v>
      </c>
      <c r="F335" s="209" t="s">
        <v>491</v>
      </c>
      <c r="G335" s="210" t="s">
        <v>461</v>
      </c>
      <c r="H335" s="268"/>
      <c r="I335" s="212"/>
      <c r="J335" s="213">
        <f>ROUND(I335*H335,2)</f>
        <v>0</v>
      </c>
      <c r="K335" s="209" t="s">
        <v>156</v>
      </c>
      <c r="L335" s="46"/>
      <c r="M335" s="214" t="s">
        <v>19</v>
      </c>
      <c r="N335" s="215" t="s">
        <v>47</v>
      </c>
      <c r="O335" s="86"/>
      <c r="P335" s="216">
        <f>O335*H335</f>
        <v>0</v>
      </c>
      <c r="Q335" s="216">
        <v>0</v>
      </c>
      <c r="R335" s="216">
        <f>Q335*H335</f>
        <v>0</v>
      </c>
      <c r="S335" s="216">
        <v>0</v>
      </c>
      <c r="T335" s="217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8" t="s">
        <v>256</v>
      </c>
      <c r="AT335" s="218" t="s">
        <v>153</v>
      </c>
      <c r="AU335" s="218" t="s">
        <v>158</v>
      </c>
      <c r="AY335" s="19" t="s">
        <v>151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19" t="s">
        <v>158</v>
      </c>
      <c r="BK335" s="219">
        <f>ROUND(I335*H335,2)</f>
        <v>0</v>
      </c>
      <c r="BL335" s="19" t="s">
        <v>256</v>
      </c>
      <c r="BM335" s="218" t="s">
        <v>492</v>
      </c>
    </row>
    <row r="336" s="2" customFormat="1">
      <c r="A336" s="40"/>
      <c r="B336" s="41"/>
      <c r="C336" s="42"/>
      <c r="D336" s="220" t="s">
        <v>160</v>
      </c>
      <c r="E336" s="42"/>
      <c r="F336" s="221" t="s">
        <v>493</v>
      </c>
      <c r="G336" s="42"/>
      <c r="H336" s="42"/>
      <c r="I336" s="222"/>
      <c r="J336" s="42"/>
      <c r="K336" s="42"/>
      <c r="L336" s="46"/>
      <c r="M336" s="223"/>
      <c r="N336" s="224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160</v>
      </c>
      <c r="AU336" s="19" t="s">
        <v>158</v>
      </c>
    </row>
    <row r="337" s="12" customFormat="1" ht="22.8" customHeight="1">
      <c r="A337" s="12"/>
      <c r="B337" s="191"/>
      <c r="C337" s="192"/>
      <c r="D337" s="193" t="s">
        <v>74</v>
      </c>
      <c r="E337" s="205" t="s">
        <v>494</v>
      </c>
      <c r="F337" s="205" t="s">
        <v>495</v>
      </c>
      <c r="G337" s="192"/>
      <c r="H337" s="192"/>
      <c r="I337" s="195"/>
      <c r="J337" s="206">
        <f>BK337</f>
        <v>0</v>
      </c>
      <c r="K337" s="192"/>
      <c r="L337" s="197"/>
      <c r="M337" s="198"/>
      <c r="N337" s="199"/>
      <c r="O337" s="199"/>
      <c r="P337" s="200">
        <f>SUM(P338:P344)</f>
        <v>0</v>
      </c>
      <c r="Q337" s="199"/>
      <c r="R337" s="200">
        <f>SUM(R338:R344)</f>
        <v>0.0019587099999999998</v>
      </c>
      <c r="S337" s="199"/>
      <c r="T337" s="201">
        <f>SUM(T338:T344)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02" t="s">
        <v>158</v>
      </c>
      <c r="AT337" s="203" t="s">
        <v>74</v>
      </c>
      <c r="AU337" s="203" t="s">
        <v>83</v>
      </c>
      <c r="AY337" s="202" t="s">
        <v>151</v>
      </c>
      <c r="BK337" s="204">
        <f>SUM(BK338:BK344)</f>
        <v>0</v>
      </c>
    </row>
    <row r="338" s="2" customFormat="1" ht="24.15" customHeight="1">
      <c r="A338" s="40"/>
      <c r="B338" s="41"/>
      <c r="C338" s="207" t="s">
        <v>496</v>
      </c>
      <c r="D338" s="207" t="s">
        <v>153</v>
      </c>
      <c r="E338" s="208" t="s">
        <v>497</v>
      </c>
      <c r="F338" s="209" t="s">
        <v>498</v>
      </c>
      <c r="G338" s="210" t="s">
        <v>173</v>
      </c>
      <c r="H338" s="211">
        <v>3</v>
      </c>
      <c r="I338" s="212"/>
      <c r="J338" s="213">
        <f>ROUND(I338*H338,2)</f>
        <v>0</v>
      </c>
      <c r="K338" s="209" t="s">
        <v>156</v>
      </c>
      <c r="L338" s="46"/>
      <c r="M338" s="214" t="s">
        <v>19</v>
      </c>
      <c r="N338" s="215" t="s">
        <v>47</v>
      </c>
      <c r="O338" s="86"/>
      <c r="P338" s="216">
        <f>O338*H338</f>
        <v>0</v>
      </c>
      <c r="Q338" s="216">
        <v>0.00031956999999999998</v>
      </c>
      <c r="R338" s="216">
        <f>Q338*H338</f>
        <v>0.00095870999999999999</v>
      </c>
      <c r="S338" s="216">
        <v>0</v>
      </c>
      <c r="T338" s="217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8" t="s">
        <v>256</v>
      </c>
      <c r="AT338" s="218" t="s">
        <v>153</v>
      </c>
      <c r="AU338" s="218" t="s">
        <v>158</v>
      </c>
      <c r="AY338" s="19" t="s">
        <v>151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19" t="s">
        <v>158</v>
      </c>
      <c r="BK338" s="219">
        <f>ROUND(I338*H338,2)</f>
        <v>0</v>
      </c>
      <c r="BL338" s="19" t="s">
        <v>256</v>
      </c>
      <c r="BM338" s="218" t="s">
        <v>499</v>
      </c>
    </row>
    <row r="339" s="2" customFormat="1">
      <c r="A339" s="40"/>
      <c r="B339" s="41"/>
      <c r="C339" s="42"/>
      <c r="D339" s="220" t="s">
        <v>160</v>
      </c>
      <c r="E339" s="42"/>
      <c r="F339" s="221" t="s">
        <v>500</v>
      </c>
      <c r="G339" s="42"/>
      <c r="H339" s="42"/>
      <c r="I339" s="222"/>
      <c r="J339" s="42"/>
      <c r="K339" s="42"/>
      <c r="L339" s="46"/>
      <c r="M339" s="223"/>
      <c r="N339" s="224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160</v>
      </c>
      <c r="AU339" s="19" t="s">
        <v>158</v>
      </c>
    </row>
    <row r="340" s="2" customFormat="1" ht="16.5" customHeight="1">
      <c r="A340" s="40"/>
      <c r="B340" s="41"/>
      <c r="C340" s="207" t="s">
        <v>501</v>
      </c>
      <c r="D340" s="207" t="s">
        <v>153</v>
      </c>
      <c r="E340" s="208" t="s">
        <v>502</v>
      </c>
      <c r="F340" s="209" t="s">
        <v>503</v>
      </c>
      <c r="G340" s="210" t="s">
        <v>372</v>
      </c>
      <c r="H340" s="211">
        <v>1</v>
      </c>
      <c r="I340" s="212"/>
      <c r="J340" s="213">
        <f>ROUND(I340*H340,2)</f>
        <v>0</v>
      </c>
      <c r="K340" s="209" t="s">
        <v>19</v>
      </c>
      <c r="L340" s="46"/>
      <c r="M340" s="214" t="s">
        <v>19</v>
      </c>
      <c r="N340" s="215" t="s">
        <v>47</v>
      </c>
      <c r="O340" s="86"/>
      <c r="P340" s="216">
        <f>O340*H340</f>
        <v>0</v>
      </c>
      <c r="Q340" s="216">
        <v>0.001</v>
      </c>
      <c r="R340" s="216">
        <f>Q340*H340</f>
        <v>0.001</v>
      </c>
      <c r="S340" s="216">
        <v>0</v>
      </c>
      <c r="T340" s="217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8" t="s">
        <v>256</v>
      </c>
      <c r="AT340" s="218" t="s">
        <v>153</v>
      </c>
      <c r="AU340" s="218" t="s">
        <v>158</v>
      </c>
      <c r="AY340" s="19" t="s">
        <v>151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19" t="s">
        <v>158</v>
      </c>
      <c r="BK340" s="219">
        <f>ROUND(I340*H340,2)</f>
        <v>0</v>
      </c>
      <c r="BL340" s="19" t="s">
        <v>256</v>
      </c>
      <c r="BM340" s="218" t="s">
        <v>504</v>
      </c>
    </row>
    <row r="341" s="2" customFormat="1" ht="44.25" customHeight="1">
      <c r="A341" s="40"/>
      <c r="B341" s="41"/>
      <c r="C341" s="207" t="s">
        <v>505</v>
      </c>
      <c r="D341" s="207" t="s">
        <v>153</v>
      </c>
      <c r="E341" s="208" t="s">
        <v>506</v>
      </c>
      <c r="F341" s="209" t="s">
        <v>507</v>
      </c>
      <c r="G341" s="210" t="s">
        <v>461</v>
      </c>
      <c r="H341" s="268"/>
      <c r="I341" s="212"/>
      <c r="J341" s="213">
        <f>ROUND(I341*H341,2)</f>
        <v>0</v>
      </c>
      <c r="K341" s="209" t="s">
        <v>156</v>
      </c>
      <c r="L341" s="46"/>
      <c r="M341" s="214" t="s">
        <v>19</v>
      </c>
      <c r="N341" s="215" t="s">
        <v>47</v>
      </c>
      <c r="O341" s="86"/>
      <c r="P341" s="216">
        <f>O341*H341</f>
        <v>0</v>
      </c>
      <c r="Q341" s="216">
        <v>0</v>
      </c>
      <c r="R341" s="216">
        <f>Q341*H341</f>
        <v>0</v>
      </c>
      <c r="S341" s="216">
        <v>0</v>
      </c>
      <c r="T341" s="217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8" t="s">
        <v>256</v>
      </c>
      <c r="AT341" s="218" t="s">
        <v>153</v>
      </c>
      <c r="AU341" s="218" t="s">
        <v>158</v>
      </c>
      <c r="AY341" s="19" t="s">
        <v>151</v>
      </c>
      <c r="BE341" s="219">
        <f>IF(N341="základní",J341,0)</f>
        <v>0</v>
      </c>
      <c r="BF341" s="219">
        <f>IF(N341="snížená",J341,0)</f>
        <v>0</v>
      </c>
      <c r="BG341" s="219">
        <f>IF(N341="zákl. přenesená",J341,0)</f>
        <v>0</v>
      </c>
      <c r="BH341" s="219">
        <f>IF(N341="sníž. přenesená",J341,0)</f>
        <v>0</v>
      </c>
      <c r="BI341" s="219">
        <f>IF(N341="nulová",J341,0)</f>
        <v>0</v>
      </c>
      <c r="BJ341" s="19" t="s">
        <v>158</v>
      </c>
      <c r="BK341" s="219">
        <f>ROUND(I341*H341,2)</f>
        <v>0</v>
      </c>
      <c r="BL341" s="19" t="s">
        <v>256</v>
      </c>
      <c r="BM341" s="218" t="s">
        <v>508</v>
      </c>
    </row>
    <row r="342" s="2" customFormat="1">
      <c r="A342" s="40"/>
      <c r="B342" s="41"/>
      <c r="C342" s="42"/>
      <c r="D342" s="220" t="s">
        <v>160</v>
      </c>
      <c r="E342" s="42"/>
      <c r="F342" s="221" t="s">
        <v>509</v>
      </c>
      <c r="G342" s="42"/>
      <c r="H342" s="42"/>
      <c r="I342" s="222"/>
      <c r="J342" s="42"/>
      <c r="K342" s="42"/>
      <c r="L342" s="46"/>
      <c r="M342" s="223"/>
      <c r="N342" s="224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160</v>
      </c>
      <c r="AU342" s="19" t="s">
        <v>158</v>
      </c>
    </row>
    <row r="343" s="2" customFormat="1" ht="55.5" customHeight="1">
      <c r="A343" s="40"/>
      <c r="B343" s="41"/>
      <c r="C343" s="207" t="s">
        <v>510</v>
      </c>
      <c r="D343" s="207" t="s">
        <v>153</v>
      </c>
      <c r="E343" s="208" t="s">
        <v>511</v>
      </c>
      <c r="F343" s="209" t="s">
        <v>512</v>
      </c>
      <c r="G343" s="210" t="s">
        <v>461</v>
      </c>
      <c r="H343" s="268"/>
      <c r="I343" s="212"/>
      <c r="J343" s="213">
        <f>ROUND(I343*H343,2)</f>
        <v>0</v>
      </c>
      <c r="K343" s="209" t="s">
        <v>156</v>
      </c>
      <c r="L343" s="46"/>
      <c r="M343" s="214" t="s">
        <v>19</v>
      </c>
      <c r="N343" s="215" t="s">
        <v>47</v>
      </c>
      <c r="O343" s="86"/>
      <c r="P343" s="216">
        <f>O343*H343</f>
        <v>0</v>
      </c>
      <c r="Q343" s="216">
        <v>0</v>
      </c>
      <c r="R343" s="216">
        <f>Q343*H343</f>
        <v>0</v>
      </c>
      <c r="S343" s="216">
        <v>0</v>
      </c>
      <c r="T343" s="217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8" t="s">
        <v>256</v>
      </c>
      <c r="AT343" s="218" t="s">
        <v>153</v>
      </c>
      <c r="AU343" s="218" t="s">
        <v>158</v>
      </c>
      <c r="AY343" s="19" t="s">
        <v>151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19" t="s">
        <v>158</v>
      </c>
      <c r="BK343" s="219">
        <f>ROUND(I343*H343,2)</f>
        <v>0</v>
      </c>
      <c r="BL343" s="19" t="s">
        <v>256</v>
      </c>
      <c r="BM343" s="218" t="s">
        <v>513</v>
      </c>
    </row>
    <row r="344" s="2" customFormat="1">
      <c r="A344" s="40"/>
      <c r="B344" s="41"/>
      <c r="C344" s="42"/>
      <c r="D344" s="220" t="s">
        <v>160</v>
      </c>
      <c r="E344" s="42"/>
      <c r="F344" s="221" t="s">
        <v>514</v>
      </c>
      <c r="G344" s="42"/>
      <c r="H344" s="42"/>
      <c r="I344" s="222"/>
      <c r="J344" s="42"/>
      <c r="K344" s="42"/>
      <c r="L344" s="46"/>
      <c r="M344" s="223"/>
      <c r="N344" s="224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160</v>
      </c>
      <c r="AU344" s="19" t="s">
        <v>158</v>
      </c>
    </row>
    <row r="345" s="12" customFormat="1" ht="22.8" customHeight="1">
      <c r="A345" s="12"/>
      <c r="B345" s="191"/>
      <c r="C345" s="192"/>
      <c r="D345" s="193" t="s">
        <v>74</v>
      </c>
      <c r="E345" s="205" t="s">
        <v>515</v>
      </c>
      <c r="F345" s="205" t="s">
        <v>516</v>
      </c>
      <c r="G345" s="192"/>
      <c r="H345" s="192"/>
      <c r="I345" s="195"/>
      <c r="J345" s="206">
        <f>BK345</f>
        <v>0</v>
      </c>
      <c r="K345" s="192"/>
      <c r="L345" s="197"/>
      <c r="M345" s="198"/>
      <c r="N345" s="199"/>
      <c r="O345" s="199"/>
      <c r="P345" s="200">
        <f>SUM(P346:P364)</f>
        <v>0</v>
      </c>
      <c r="Q345" s="199"/>
      <c r="R345" s="200">
        <f>SUM(R346:R364)</f>
        <v>0.10050000000000001</v>
      </c>
      <c r="S345" s="199"/>
      <c r="T345" s="201">
        <f>SUM(T346:T364)</f>
        <v>0.028560000000000002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2" t="s">
        <v>158</v>
      </c>
      <c r="AT345" s="203" t="s">
        <v>74</v>
      </c>
      <c r="AU345" s="203" t="s">
        <v>83</v>
      </c>
      <c r="AY345" s="202" t="s">
        <v>151</v>
      </c>
      <c r="BK345" s="204">
        <f>SUM(BK346:BK364)</f>
        <v>0</v>
      </c>
    </row>
    <row r="346" s="2" customFormat="1" ht="16.5" customHeight="1">
      <c r="A346" s="40"/>
      <c r="B346" s="41"/>
      <c r="C346" s="207" t="s">
        <v>517</v>
      </c>
      <c r="D346" s="207" t="s">
        <v>153</v>
      </c>
      <c r="E346" s="208" t="s">
        <v>518</v>
      </c>
      <c r="F346" s="209" t="s">
        <v>519</v>
      </c>
      <c r="G346" s="210" t="s">
        <v>90</v>
      </c>
      <c r="H346" s="211">
        <v>1.2</v>
      </c>
      <c r="I346" s="212"/>
      <c r="J346" s="213">
        <f>ROUND(I346*H346,2)</f>
        <v>0</v>
      </c>
      <c r="K346" s="209" t="s">
        <v>156</v>
      </c>
      <c r="L346" s="46"/>
      <c r="M346" s="214" t="s">
        <v>19</v>
      </c>
      <c r="N346" s="215" t="s">
        <v>47</v>
      </c>
      <c r="O346" s="86"/>
      <c r="P346" s="216">
        <f>O346*H346</f>
        <v>0</v>
      </c>
      <c r="Q346" s="216">
        <v>0</v>
      </c>
      <c r="R346" s="216">
        <f>Q346*H346</f>
        <v>0</v>
      </c>
      <c r="S346" s="216">
        <v>0.023800000000000002</v>
      </c>
      <c r="T346" s="217">
        <f>S346*H346</f>
        <v>0.028560000000000002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8" t="s">
        <v>256</v>
      </c>
      <c r="AT346" s="218" t="s">
        <v>153</v>
      </c>
      <c r="AU346" s="218" t="s">
        <v>158</v>
      </c>
      <c r="AY346" s="19" t="s">
        <v>151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19" t="s">
        <v>158</v>
      </c>
      <c r="BK346" s="219">
        <f>ROUND(I346*H346,2)</f>
        <v>0</v>
      </c>
      <c r="BL346" s="19" t="s">
        <v>256</v>
      </c>
      <c r="BM346" s="218" t="s">
        <v>520</v>
      </c>
    </row>
    <row r="347" s="2" customFormat="1">
      <c r="A347" s="40"/>
      <c r="B347" s="41"/>
      <c r="C347" s="42"/>
      <c r="D347" s="220" t="s">
        <v>160</v>
      </c>
      <c r="E347" s="42"/>
      <c r="F347" s="221" t="s">
        <v>521</v>
      </c>
      <c r="G347" s="42"/>
      <c r="H347" s="42"/>
      <c r="I347" s="222"/>
      <c r="J347" s="42"/>
      <c r="K347" s="42"/>
      <c r="L347" s="46"/>
      <c r="M347" s="223"/>
      <c r="N347" s="224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160</v>
      </c>
      <c r="AU347" s="19" t="s">
        <v>158</v>
      </c>
    </row>
    <row r="348" s="13" customFormat="1">
      <c r="A348" s="13"/>
      <c r="B348" s="225"/>
      <c r="C348" s="226"/>
      <c r="D348" s="227" t="s">
        <v>162</v>
      </c>
      <c r="E348" s="228" t="s">
        <v>19</v>
      </c>
      <c r="F348" s="229" t="s">
        <v>522</v>
      </c>
      <c r="G348" s="226"/>
      <c r="H348" s="230">
        <v>0.59999999999999998</v>
      </c>
      <c r="I348" s="231"/>
      <c r="J348" s="226"/>
      <c r="K348" s="226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162</v>
      </c>
      <c r="AU348" s="236" t="s">
        <v>158</v>
      </c>
      <c r="AV348" s="13" t="s">
        <v>158</v>
      </c>
      <c r="AW348" s="13" t="s">
        <v>36</v>
      </c>
      <c r="AX348" s="13" t="s">
        <v>75</v>
      </c>
      <c r="AY348" s="236" t="s">
        <v>151</v>
      </c>
    </row>
    <row r="349" s="13" customFormat="1">
      <c r="A349" s="13"/>
      <c r="B349" s="225"/>
      <c r="C349" s="226"/>
      <c r="D349" s="227" t="s">
        <v>162</v>
      </c>
      <c r="E349" s="228" t="s">
        <v>19</v>
      </c>
      <c r="F349" s="229" t="s">
        <v>523</v>
      </c>
      <c r="G349" s="226"/>
      <c r="H349" s="230">
        <v>0.29999999999999999</v>
      </c>
      <c r="I349" s="231"/>
      <c r="J349" s="226"/>
      <c r="K349" s="226"/>
      <c r="L349" s="232"/>
      <c r="M349" s="233"/>
      <c r="N349" s="234"/>
      <c r="O349" s="234"/>
      <c r="P349" s="234"/>
      <c r="Q349" s="234"/>
      <c r="R349" s="234"/>
      <c r="S349" s="234"/>
      <c r="T349" s="23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6" t="s">
        <v>162</v>
      </c>
      <c r="AU349" s="236" t="s">
        <v>158</v>
      </c>
      <c r="AV349" s="13" t="s">
        <v>158</v>
      </c>
      <c r="AW349" s="13" t="s">
        <v>36</v>
      </c>
      <c r="AX349" s="13" t="s">
        <v>75</v>
      </c>
      <c r="AY349" s="236" t="s">
        <v>151</v>
      </c>
    </row>
    <row r="350" s="13" customFormat="1">
      <c r="A350" s="13"/>
      <c r="B350" s="225"/>
      <c r="C350" s="226"/>
      <c r="D350" s="227" t="s">
        <v>162</v>
      </c>
      <c r="E350" s="228" t="s">
        <v>19</v>
      </c>
      <c r="F350" s="229" t="s">
        <v>524</v>
      </c>
      <c r="G350" s="226"/>
      <c r="H350" s="230">
        <v>0.29999999999999999</v>
      </c>
      <c r="I350" s="231"/>
      <c r="J350" s="226"/>
      <c r="K350" s="226"/>
      <c r="L350" s="232"/>
      <c r="M350" s="233"/>
      <c r="N350" s="234"/>
      <c r="O350" s="234"/>
      <c r="P350" s="234"/>
      <c r="Q350" s="234"/>
      <c r="R350" s="234"/>
      <c r="S350" s="234"/>
      <c r="T350" s="23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6" t="s">
        <v>162</v>
      </c>
      <c r="AU350" s="236" t="s">
        <v>158</v>
      </c>
      <c r="AV350" s="13" t="s">
        <v>158</v>
      </c>
      <c r="AW350" s="13" t="s">
        <v>36</v>
      </c>
      <c r="AX350" s="13" t="s">
        <v>75</v>
      </c>
      <c r="AY350" s="236" t="s">
        <v>151</v>
      </c>
    </row>
    <row r="351" s="14" customFormat="1">
      <c r="A351" s="14"/>
      <c r="B351" s="237"/>
      <c r="C351" s="238"/>
      <c r="D351" s="227" t="s">
        <v>162</v>
      </c>
      <c r="E351" s="239" t="s">
        <v>19</v>
      </c>
      <c r="F351" s="240" t="s">
        <v>164</v>
      </c>
      <c r="G351" s="238"/>
      <c r="H351" s="241">
        <v>1.2</v>
      </c>
      <c r="I351" s="242"/>
      <c r="J351" s="238"/>
      <c r="K351" s="238"/>
      <c r="L351" s="243"/>
      <c r="M351" s="244"/>
      <c r="N351" s="245"/>
      <c r="O351" s="245"/>
      <c r="P351" s="245"/>
      <c r="Q351" s="245"/>
      <c r="R351" s="245"/>
      <c r="S351" s="245"/>
      <c r="T351" s="24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7" t="s">
        <v>162</v>
      </c>
      <c r="AU351" s="247" t="s">
        <v>158</v>
      </c>
      <c r="AV351" s="14" t="s">
        <v>157</v>
      </c>
      <c r="AW351" s="14" t="s">
        <v>36</v>
      </c>
      <c r="AX351" s="14" t="s">
        <v>83</v>
      </c>
      <c r="AY351" s="247" t="s">
        <v>151</v>
      </c>
    </row>
    <row r="352" s="2" customFormat="1" ht="44.25" customHeight="1">
      <c r="A352" s="40"/>
      <c r="B352" s="41"/>
      <c r="C352" s="207" t="s">
        <v>525</v>
      </c>
      <c r="D352" s="207" t="s">
        <v>153</v>
      </c>
      <c r="E352" s="208" t="s">
        <v>526</v>
      </c>
      <c r="F352" s="209" t="s">
        <v>527</v>
      </c>
      <c r="G352" s="210" t="s">
        <v>173</v>
      </c>
      <c r="H352" s="211">
        <v>1</v>
      </c>
      <c r="I352" s="212"/>
      <c r="J352" s="213">
        <f>ROUND(I352*H352,2)</f>
        <v>0</v>
      </c>
      <c r="K352" s="209" t="s">
        <v>156</v>
      </c>
      <c r="L352" s="46"/>
      <c r="M352" s="214" t="s">
        <v>19</v>
      </c>
      <c r="N352" s="215" t="s">
        <v>47</v>
      </c>
      <c r="O352" s="86"/>
      <c r="P352" s="216">
        <f>O352*H352</f>
        <v>0</v>
      </c>
      <c r="Q352" s="216">
        <v>0.019400000000000001</v>
      </c>
      <c r="R352" s="216">
        <f>Q352*H352</f>
        <v>0.019400000000000001</v>
      </c>
      <c r="S352" s="216">
        <v>0</v>
      </c>
      <c r="T352" s="217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8" t="s">
        <v>256</v>
      </c>
      <c r="AT352" s="218" t="s">
        <v>153</v>
      </c>
      <c r="AU352" s="218" t="s">
        <v>158</v>
      </c>
      <c r="AY352" s="19" t="s">
        <v>151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19" t="s">
        <v>158</v>
      </c>
      <c r="BK352" s="219">
        <f>ROUND(I352*H352,2)</f>
        <v>0</v>
      </c>
      <c r="BL352" s="19" t="s">
        <v>256</v>
      </c>
      <c r="BM352" s="218" t="s">
        <v>528</v>
      </c>
    </row>
    <row r="353" s="2" customFormat="1">
      <c r="A353" s="40"/>
      <c r="B353" s="41"/>
      <c r="C353" s="42"/>
      <c r="D353" s="220" t="s">
        <v>160</v>
      </c>
      <c r="E353" s="42"/>
      <c r="F353" s="221" t="s">
        <v>529</v>
      </c>
      <c r="G353" s="42"/>
      <c r="H353" s="42"/>
      <c r="I353" s="222"/>
      <c r="J353" s="42"/>
      <c r="K353" s="42"/>
      <c r="L353" s="46"/>
      <c r="M353" s="223"/>
      <c r="N353" s="224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160</v>
      </c>
      <c r="AU353" s="19" t="s">
        <v>158</v>
      </c>
    </row>
    <row r="354" s="2" customFormat="1" ht="44.25" customHeight="1">
      <c r="A354" s="40"/>
      <c r="B354" s="41"/>
      <c r="C354" s="207" t="s">
        <v>530</v>
      </c>
      <c r="D354" s="207" t="s">
        <v>153</v>
      </c>
      <c r="E354" s="208" t="s">
        <v>531</v>
      </c>
      <c r="F354" s="209" t="s">
        <v>532</v>
      </c>
      <c r="G354" s="210" t="s">
        <v>173</v>
      </c>
      <c r="H354" s="211">
        <v>1</v>
      </c>
      <c r="I354" s="212"/>
      <c r="J354" s="213">
        <f>ROUND(I354*H354,2)</f>
        <v>0</v>
      </c>
      <c r="K354" s="209" t="s">
        <v>156</v>
      </c>
      <c r="L354" s="46"/>
      <c r="M354" s="214" t="s">
        <v>19</v>
      </c>
      <c r="N354" s="215" t="s">
        <v>47</v>
      </c>
      <c r="O354" s="86"/>
      <c r="P354" s="216">
        <f>O354*H354</f>
        <v>0</v>
      </c>
      <c r="Q354" s="216">
        <v>0.028000000000000001</v>
      </c>
      <c r="R354" s="216">
        <f>Q354*H354</f>
        <v>0.028000000000000001</v>
      </c>
      <c r="S354" s="216">
        <v>0</v>
      </c>
      <c r="T354" s="217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8" t="s">
        <v>256</v>
      </c>
      <c r="AT354" s="218" t="s">
        <v>153</v>
      </c>
      <c r="AU354" s="218" t="s">
        <v>158</v>
      </c>
      <c r="AY354" s="19" t="s">
        <v>151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19" t="s">
        <v>158</v>
      </c>
      <c r="BK354" s="219">
        <f>ROUND(I354*H354,2)</f>
        <v>0</v>
      </c>
      <c r="BL354" s="19" t="s">
        <v>256</v>
      </c>
      <c r="BM354" s="218" t="s">
        <v>533</v>
      </c>
    </row>
    <row r="355" s="2" customFormat="1">
      <c r="A355" s="40"/>
      <c r="B355" s="41"/>
      <c r="C355" s="42"/>
      <c r="D355" s="220" t="s">
        <v>160</v>
      </c>
      <c r="E355" s="42"/>
      <c r="F355" s="221" t="s">
        <v>534</v>
      </c>
      <c r="G355" s="42"/>
      <c r="H355" s="42"/>
      <c r="I355" s="222"/>
      <c r="J355" s="42"/>
      <c r="K355" s="42"/>
      <c r="L355" s="46"/>
      <c r="M355" s="223"/>
      <c r="N355" s="224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160</v>
      </c>
      <c r="AU355" s="19" t="s">
        <v>158</v>
      </c>
    </row>
    <row r="356" s="2" customFormat="1" ht="44.25" customHeight="1">
      <c r="A356" s="40"/>
      <c r="B356" s="41"/>
      <c r="C356" s="207" t="s">
        <v>535</v>
      </c>
      <c r="D356" s="207" t="s">
        <v>153</v>
      </c>
      <c r="E356" s="208" t="s">
        <v>536</v>
      </c>
      <c r="F356" s="209" t="s">
        <v>537</v>
      </c>
      <c r="G356" s="210" t="s">
        <v>173</v>
      </c>
      <c r="H356" s="211">
        <v>1</v>
      </c>
      <c r="I356" s="212"/>
      <c r="J356" s="213">
        <f>ROUND(I356*H356,2)</f>
        <v>0</v>
      </c>
      <c r="K356" s="209" t="s">
        <v>156</v>
      </c>
      <c r="L356" s="46"/>
      <c r="M356" s="214" t="s">
        <v>19</v>
      </c>
      <c r="N356" s="215" t="s">
        <v>47</v>
      </c>
      <c r="O356" s="86"/>
      <c r="P356" s="216">
        <f>O356*H356</f>
        <v>0</v>
      </c>
      <c r="Q356" s="216">
        <v>0.032300000000000002</v>
      </c>
      <c r="R356" s="216">
        <f>Q356*H356</f>
        <v>0.032300000000000002</v>
      </c>
      <c r="S356" s="216">
        <v>0</v>
      </c>
      <c r="T356" s="217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8" t="s">
        <v>256</v>
      </c>
      <c r="AT356" s="218" t="s">
        <v>153</v>
      </c>
      <c r="AU356" s="218" t="s">
        <v>158</v>
      </c>
      <c r="AY356" s="19" t="s">
        <v>151</v>
      </c>
      <c r="BE356" s="219">
        <f>IF(N356="základní",J356,0)</f>
        <v>0</v>
      </c>
      <c r="BF356" s="219">
        <f>IF(N356="snížená",J356,0)</f>
        <v>0</v>
      </c>
      <c r="BG356" s="219">
        <f>IF(N356="zákl. přenesená",J356,0)</f>
        <v>0</v>
      </c>
      <c r="BH356" s="219">
        <f>IF(N356="sníž. přenesená",J356,0)</f>
        <v>0</v>
      </c>
      <c r="BI356" s="219">
        <f>IF(N356="nulová",J356,0)</f>
        <v>0</v>
      </c>
      <c r="BJ356" s="19" t="s">
        <v>158</v>
      </c>
      <c r="BK356" s="219">
        <f>ROUND(I356*H356,2)</f>
        <v>0</v>
      </c>
      <c r="BL356" s="19" t="s">
        <v>256</v>
      </c>
      <c r="BM356" s="218" t="s">
        <v>538</v>
      </c>
    </row>
    <row r="357" s="2" customFormat="1">
      <c r="A357" s="40"/>
      <c r="B357" s="41"/>
      <c r="C357" s="42"/>
      <c r="D357" s="220" t="s">
        <v>160</v>
      </c>
      <c r="E357" s="42"/>
      <c r="F357" s="221" t="s">
        <v>539</v>
      </c>
      <c r="G357" s="42"/>
      <c r="H357" s="42"/>
      <c r="I357" s="222"/>
      <c r="J357" s="42"/>
      <c r="K357" s="42"/>
      <c r="L357" s="46"/>
      <c r="M357" s="223"/>
      <c r="N357" s="224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160</v>
      </c>
      <c r="AU357" s="19" t="s">
        <v>158</v>
      </c>
    </row>
    <row r="358" s="2" customFormat="1" ht="24.15" customHeight="1">
      <c r="A358" s="40"/>
      <c r="B358" s="41"/>
      <c r="C358" s="207" t="s">
        <v>540</v>
      </c>
      <c r="D358" s="207" t="s">
        <v>153</v>
      </c>
      <c r="E358" s="208" t="s">
        <v>541</v>
      </c>
      <c r="F358" s="209" t="s">
        <v>542</v>
      </c>
      <c r="G358" s="210" t="s">
        <v>173</v>
      </c>
      <c r="H358" s="211">
        <v>1</v>
      </c>
      <c r="I358" s="212"/>
      <c r="J358" s="213">
        <f>ROUND(I358*H358,2)</f>
        <v>0</v>
      </c>
      <c r="K358" s="209" t="s">
        <v>156</v>
      </c>
      <c r="L358" s="46"/>
      <c r="M358" s="214" t="s">
        <v>19</v>
      </c>
      <c r="N358" s="215" t="s">
        <v>47</v>
      </c>
      <c r="O358" s="86"/>
      <c r="P358" s="216">
        <f>O358*H358</f>
        <v>0</v>
      </c>
      <c r="Q358" s="216">
        <v>0.020799999999999999</v>
      </c>
      <c r="R358" s="216">
        <f>Q358*H358</f>
        <v>0.020799999999999999</v>
      </c>
      <c r="S358" s="216">
        <v>0</v>
      </c>
      <c r="T358" s="217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8" t="s">
        <v>256</v>
      </c>
      <c r="AT358" s="218" t="s">
        <v>153</v>
      </c>
      <c r="AU358" s="218" t="s">
        <v>158</v>
      </c>
      <c r="AY358" s="19" t="s">
        <v>151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19" t="s">
        <v>158</v>
      </c>
      <c r="BK358" s="219">
        <f>ROUND(I358*H358,2)</f>
        <v>0</v>
      </c>
      <c r="BL358" s="19" t="s">
        <v>256</v>
      </c>
      <c r="BM358" s="218" t="s">
        <v>543</v>
      </c>
    </row>
    <row r="359" s="2" customFormat="1">
      <c r="A359" s="40"/>
      <c r="B359" s="41"/>
      <c r="C359" s="42"/>
      <c r="D359" s="220" t="s">
        <v>160</v>
      </c>
      <c r="E359" s="42"/>
      <c r="F359" s="221" t="s">
        <v>544</v>
      </c>
      <c r="G359" s="42"/>
      <c r="H359" s="42"/>
      <c r="I359" s="222"/>
      <c r="J359" s="42"/>
      <c r="K359" s="42"/>
      <c r="L359" s="46"/>
      <c r="M359" s="223"/>
      <c r="N359" s="224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160</v>
      </c>
      <c r="AU359" s="19" t="s">
        <v>158</v>
      </c>
    </row>
    <row r="360" s="2" customFormat="1" ht="16.5" customHeight="1">
      <c r="A360" s="40"/>
      <c r="B360" s="41"/>
      <c r="C360" s="207" t="s">
        <v>545</v>
      </c>
      <c r="D360" s="207" t="s">
        <v>153</v>
      </c>
      <c r="E360" s="208" t="s">
        <v>546</v>
      </c>
      <c r="F360" s="209" t="s">
        <v>547</v>
      </c>
      <c r="G360" s="210" t="s">
        <v>173</v>
      </c>
      <c r="H360" s="211">
        <v>1</v>
      </c>
      <c r="I360" s="212"/>
      <c r="J360" s="213">
        <f>ROUND(I360*H360,2)</f>
        <v>0</v>
      </c>
      <c r="K360" s="209" t="s">
        <v>19</v>
      </c>
      <c r="L360" s="46"/>
      <c r="M360" s="214" t="s">
        <v>19</v>
      </c>
      <c r="N360" s="215" t="s">
        <v>47</v>
      </c>
      <c r="O360" s="86"/>
      <c r="P360" s="216">
        <f>O360*H360</f>
        <v>0</v>
      </c>
      <c r="Q360" s="216">
        <v>0</v>
      </c>
      <c r="R360" s="216">
        <f>Q360*H360</f>
        <v>0</v>
      </c>
      <c r="S360" s="216">
        <v>0</v>
      </c>
      <c r="T360" s="217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8" t="s">
        <v>256</v>
      </c>
      <c r="AT360" s="218" t="s">
        <v>153</v>
      </c>
      <c r="AU360" s="218" t="s">
        <v>158</v>
      </c>
      <c r="AY360" s="19" t="s">
        <v>151</v>
      </c>
      <c r="BE360" s="219">
        <f>IF(N360="základní",J360,0)</f>
        <v>0</v>
      </c>
      <c r="BF360" s="219">
        <f>IF(N360="snížená",J360,0)</f>
        <v>0</v>
      </c>
      <c r="BG360" s="219">
        <f>IF(N360="zákl. přenesená",J360,0)</f>
        <v>0</v>
      </c>
      <c r="BH360" s="219">
        <f>IF(N360="sníž. přenesená",J360,0)</f>
        <v>0</v>
      </c>
      <c r="BI360" s="219">
        <f>IF(N360="nulová",J360,0)</f>
        <v>0</v>
      </c>
      <c r="BJ360" s="19" t="s">
        <v>158</v>
      </c>
      <c r="BK360" s="219">
        <f>ROUND(I360*H360,2)</f>
        <v>0</v>
      </c>
      <c r="BL360" s="19" t="s">
        <v>256</v>
      </c>
      <c r="BM360" s="218" t="s">
        <v>548</v>
      </c>
    </row>
    <row r="361" s="2" customFormat="1" ht="44.25" customHeight="1">
      <c r="A361" s="40"/>
      <c r="B361" s="41"/>
      <c r="C361" s="207" t="s">
        <v>549</v>
      </c>
      <c r="D361" s="207" t="s">
        <v>153</v>
      </c>
      <c r="E361" s="208" t="s">
        <v>550</v>
      </c>
      <c r="F361" s="209" t="s">
        <v>551</v>
      </c>
      <c r="G361" s="210" t="s">
        <v>461</v>
      </c>
      <c r="H361" s="268"/>
      <c r="I361" s="212"/>
      <c r="J361" s="213">
        <f>ROUND(I361*H361,2)</f>
        <v>0</v>
      </c>
      <c r="K361" s="209" t="s">
        <v>156</v>
      </c>
      <c r="L361" s="46"/>
      <c r="M361" s="214" t="s">
        <v>19</v>
      </c>
      <c r="N361" s="215" t="s">
        <v>47</v>
      </c>
      <c r="O361" s="86"/>
      <c r="P361" s="216">
        <f>O361*H361</f>
        <v>0</v>
      </c>
      <c r="Q361" s="216">
        <v>0</v>
      </c>
      <c r="R361" s="216">
        <f>Q361*H361</f>
        <v>0</v>
      </c>
      <c r="S361" s="216">
        <v>0</v>
      </c>
      <c r="T361" s="217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8" t="s">
        <v>256</v>
      </c>
      <c r="AT361" s="218" t="s">
        <v>153</v>
      </c>
      <c r="AU361" s="218" t="s">
        <v>158</v>
      </c>
      <c r="AY361" s="19" t="s">
        <v>151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19" t="s">
        <v>158</v>
      </c>
      <c r="BK361" s="219">
        <f>ROUND(I361*H361,2)</f>
        <v>0</v>
      </c>
      <c r="BL361" s="19" t="s">
        <v>256</v>
      </c>
      <c r="BM361" s="218" t="s">
        <v>552</v>
      </c>
    </row>
    <row r="362" s="2" customFormat="1">
      <c r="A362" s="40"/>
      <c r="B362" s="41"/>
      <c r="C362" s="42"/>
      <c r="D362" s="220" t="s">
        <v>160</v>
      </c>
      <c r="E362" s="42"/>
      <c r="F362" s="221" t="s">
        <v>553</v>
      </c>
      <c r="G362" s="42"/>
      <c r="H362" s="42"/>
      <c r="I362" s="222"/>
      <c r="J362" s="42"/>
      <c r="K362" s="42"/>
      <c r="L362" s="46"/>
      <c r="M362" s="223"/>
      <c r="N362" s="224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160</v>
      </c>
      <c r="AU362" s="19" t="s">
        <v>158</v>
      </c>
    </row>
    <row r="363" s="2" customFormat="1" ht="55.5" customHeight="1">
      <c r="A363" s="40"/>
      <c r="B363" s="41"/>
      <c r="C363" s="207" t="s">
        <v>554</v>
      </c>
      <c r="D363" s="207" t="s">
        <v>153</v>
      </c>
      <c r="E363" s="208" t="s">
        <v>555</v>
      </c>
      <c r="F363" s="209" t="s">
        <v>556</v>
      </c>
      <c r="G363" s="210" t="s">
        <v>461</v>
      </c>
      <c r="H363" s="268"/>
      <c r="I363" s="212"/>
      <c r="J363" s="213">
        <f>ROUND(I363*H363,2)</f>
        <v>0</v>
      </c>
      <c r="K363" s="209" t="s">
        <v>156</v>
      </c>
      <c r="L363" s="46"/>
      <c r="M363" s="214" t="s">
        <v>19</v>
      </c>
      <c r="N363" s="215" t="s">
        <v>47</v>
      </c>
      <c r="O363" s="86"/>
      <c r="P363" s="216">
        <f>O363*H363</f>
        <v>0</v>
      </c>
      <c r="Q363" s="216">
        <v>0</v>
      </c>
      <c r="R363" s="216">
        <f>Q363*H363</f>
        <v>0</v>
      </c>
      <c r="S363" s="216">
        <v>0</v>
      </c>
      <c r="T363" s="217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8" t="s">
        <v>256</v>
      </c>
      <c r="AT363" s="218" t="s">
        <v>153</v>
      </c>
      <c r="AU363" s="218" t="s">
        <v>158</v>
      </c>
      <c r="AY363" s="19" t="s">
        <v>151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19" t="s">
        <v>158</v>
      </c>
      <c r="BK363" s="219">
        <f>ROUND(I363*H363,2)</f>
        <v>0</v>
      </c>
      <c r="BL363" s="19" t="s">
        <v>256</v>
      </c>
      <c r="BM363" s="218" t="s">
        <v>557</v>
      </c>
    </row>
    <row r="364" s="2" customFormat="1">
      <c r="A364" s="40"/>
      <c r="B364" s="41"/>
      <c r="C364" s="42"/>
      <c r="D364" s="220" t="s">
        <v>160</v>
      </c>
      <c r="E364" s="42"/>
      <c r="F364" s="221" t="s">
        <v>558</v>
      </c>
      <c r="G364" s="42"/>
      <c r="H364" s="42"/>
      <c r="I364" s="222"/>
      <c r="J364" s="42"/>
      <c r="K364" s="42"/>
      <c r="L364" s="46"/>
      <c r="M364" s="223"/>
      <c r="N364" s="224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160</v>
      </c>
      <c r="AU364" s="19" t="s">
        <v>158</v>
      </c>
    </row>
    <row r="365" s="12" customFormat="1" ht="22.8" customHeight="1">
      <c r="A365" s="12"/>
      <c r="B365" s="191"/>
      <c r="C365" s="192"/>
      <c r="D365" s="193" t="s">
        <v>74</v>
      </c>
      <c r="E365" s="205" t="s">
        <v>559</v>
      </c>
      <c r="F365" s="205" t="s">
        <v>560</v>
      </c>
      <c r="G365" s="192"/>
      <c r="H365" s="192"/>
      <c r="I365" s="195"/>
      <c r="J365" s="206">
        <f>BK365</f>
        <v>0</v>
      </c>
      <c r="K365" s="192"/>
      <c r="L365" s="197"/>
      <c r="M365" s="198"/>
      <c r="N365" s="199"/>
      <c r="O365" s="199"/>
      <c r="P365" s="200">
        <f>SUM(P366:P387)</f>
        <v>0</v>
      </c>
      <c r="Q365" s="199"/>
      <c r="R365" s="200">
        <f>SUM(R366:R387)</f>
        <v>0.0068368999999999999</v>
      </c>
      <c r="S365" s="199"/>
      <c r="T365" s="201">
        <f>SUM(T366:T387)</f>
        <v>0.024900000000000002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02" t="s">
        <v>158</v>
      </c>
      <c r="AT365" s="203" t="s">
        <v>74</v>
      </c>
      <c r="AU365" s="203" t="s">
        <v>83</v>
      </c>
      <c r="AY365" s="202" t="s">
        <v>151</v>
      </c>
      <c r="BK365" s="204">
        <f>SUM(BK366:BK387)</f>
        <v>0</v>
      </c>
    </row>
    <row r="366" s="2" customFormat="1" ht="49.05" customHeight="1">
      <c r="A366" s="40"/>
      <c r="B366" s="41"/>
      <c r="C366" s="207" t="s">
        <v>561</v>
      </c>
      <c r="D366" s="207" t="s">
        <v>153</v>
      </c>
      <c r="E366" s="208" t="s">
        <v>562</v>
      </c>
      <c r="F366" s="209" t="s">
        <v>563</v>
      </c>
      <c r="G366" s="210" t="s">
        <v>173</v>
      </c>
      <c r="H366" s="211">
        <v>8</v>
      </c>
      <c r="I366" s="212"/>
      <c r="J366" s="213">
        <f>ROUND(I366*H366,2)</f>
        <v>0</v>
      </c>
      <c r="K366" s="209" t="s">
        <v>156</v>
      </c>
      <c r="L366" s="46"/>
      <c r="M366" s="214" t="s">
        <v>19</v>
      </c>
      <c r="N366" s="215" t="s">
        <v>47</v>
      </c>
      <c r="O366" s="86"/>
      <c r="P366" s="216">
        <f>O366*H366</f>
        <v>0</v>
      </c>
      <c r="Q366" s="216">
        <v>0</v>
      </c>
      <c r="R366" s="216">
        <f>Q366*H366</f>
        <v>0</v>
      </c>
      <c r="S366" s="216">
        <v>0.0030000000000000001</v>
      </c>
      <c r="T366" s="217">
        <f>S366*H366</f>
        <v>0.024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8" t="s">
        <v>256</v>
      </c>
      <c r="AT366" s="218" t="s">
        <v>153</v>
      </c>
      <c r="AU366" s="218" t="s">
        <v>158</v>
      </c>
      <c r="AY366" s="19" t="s">
        <v>151</v>
      </c>
      <c r="BE366" s="219">
        <f>IF(N366="základní",J366,0)</f>
        <v>0</v>
      </c>
      <c r="BF366" s="219">
        <f>IF(N366="snížená",J366,0)</f>
        <v>0</v>
      </c>
      <c r="BG366" s="219">
        <f>IF(N366="zákl. přenesená",J366,0)</f>
        <v>0</v>
      </c>
      <c r="BH366" s="219">
        <f>IF(N366="sníž. přenesená",J366,0)</f>
        <v>0</v>
      </c>
      <c r="BI366" s="219">
        <f>IF(N366="nulová",J366,0)</f>
        <v>0</v>
      </c>
      <c r="BJ366" s="19" t="s">
        <v>158</v>
      </c>
      <c r="BK366" s="219">
        <f>ROUND(I366*H366,2)</f>
        <v>0</v>
      </c>
      <c r="BL366" s="19" t="s">
        <v>256</v>
      </c>
      <c r="BM366" s="218" t="s">
        <v>564</v>
      </c>
    </row>
    <row r="367" s="2" customFormat="1">
      <c r="A367" s="40"/>
      <c r="B367" s="41"/>
      <c r="C367" s="42"/>
      <c r="D367" s="220" t="s">
        <v>160</v>
      </c>
      <c r="E367" s="42"/>
      <c r="F367" s="221" t="s">
        <v>565</v>
      </c>
      <c r="G367" s="42"/>
      <c r="H367" s="42"/>
      <c r="I367" s="222"/>
      <c r="J367" s="42"/>
      <c r="K367" s="42"/>
      <c r="L367" s="46"/>
      <c r="M367" s="223"/>
      <c r="N367" s="224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160</v>
      </c>
      <c r="AU367" s="19" t="s">
        <v>158</v>
      </c>
    </row>
    <row r="368" s="2" customFormat="1" ht="49.05" customHeight="1">
      <c r="A368" s="40"/>
      <c r="B368" s="41"/>
      <c r="C368" s="207" t="s">
        <v>566</v>
      </c>
      <c r="D368" s="207" t="s">
        <v>153</v>
      </c>
      <c r="E368" s="208" t="s">
        <v>567</v>
      </c>
      <c r="F368" s="209" t="s">
        <v>568</v>
      </c>
      <c r="G368" s="210" t="s">
        <v>173</v>
      </c>
      <c r="H368" s="211">
        <v>1</v>
      </c>
      <c r="I368" s="212"/>
      <c r="J368" s="213">
        <f>ROUND(I368*H368,2)</f>
        <v>0</v>
      </c>
      <c r="K368" s="209" t="s">
        <v>156</v>
      </c>
      <c r="L368" s="46"/>
      <c r="M368" s="214" t="s">
        <v>19</v>
      </c>
      <c r="N368" s="215" t="s">
        <v>47</v>
      </c>
      <c r="O368" s="86"/>
      <c r="P368" s="216">
        <f>O368*H368</f>
        <v>0</v>
      </c>
      <c r="Q368" s="216">
        <v>0</v>
      </c>
      <c r="R368" s="216">
        <f>Q368*H368</f>
        <v>0</v>
      </c>
      <c r="S368" s="216">
        <v>0</v>
      </c>
      <c r="T368" s="217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8" t="s">
        <v>256</v>
      </c>
      <c r="AT368" s="218" t="s">
        <v>153</v>
      </c>
      <c r="AU368" s="218" t="s">
        <v>158</v>
      </c>
      <c r="AY368" s="19" t="s">
        <v>151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19" t="s">
        <v>158</v>
      </c>
      <c r="BK368" s="219">
        <f>ROUND(I368*H368,2)</f>
        <v>0</v>
      </c>
      <c r="BL368" s="19" t="s">
        <v>256</v>
      </c>
      <c r="BM368" s="218" t="s">
        <v>569</v>
      </c>
    </row>
    <row r="369" s="2" customFormat="1">
      <c r="A369" s="40"/>
      <c r="B369" s="41"/>
      <c r="C369" s="42"/>
      <c r="D369" s="220" t="s">
        <v>160</v>
      </c>
      <c r="E369" s="42"/>
      <c r="F369" s="221" t="s">
        <v>570</v>
      </c>
      <c r="G369" s="42"/>
      <c r="H369" s="42"/>
      <c r="I369" s="222"/>
      <c r="J369" s="42"/>
      <c r="K369" s="42"/>
      <c r="L369" s="46"/>
      <c r="M369" s="223"/>
      <c r="N369" s="224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160</v>
      </c>
      <c r="AU369" s="19" t="s">
        <v>158</v>
      </c>
    </row>
    <row r="370" s="2" customFormat="1" ht="24.15" customHeight="1">
      <c r="A370" s="40"/>
      <c r="B370" s="41"/>
      <c r="C370" s="258" t="s">
        <v>571</v>
      </c>
      <c r="D370" s="258" t="s">
        <v>262</v>
      </c>
      <c r="E370" s="259" t="s">
        <v>572</v>
      </c>
      <c r="F370" s="260" t="s">
        <v>573</v>
      </c>
      <c r="G370" s="261" t="s">
        <v>173</v>
      </c>
      <c r="H370" s="262">
        <v>1</v>
      </c>
      <c r="I370" s="263"/>
      <c r="J370" s="264">
        <f>ROUND(I370*H370,2)</f>
        <v>0</v>
      </c>
      <c r="K370" s="260" t="s">
        <v>156</v>
      </c>
      <c r="L370" s="265"/>
      <c r="M370" s="266" t="s">
        <v>19</v>
      </c>
      <c r="N370" s="267" t="s">
        <v>47</v>
      </c>
      <c r="O370" s="86"/>
      <c r="P370" s="216">
        <f>O370*H370</f>
        <v>0</v>
      </c>
      <c r="Q370" s="216">
        <v>0.0012999999999999999</v>
      </c>
      <c r="R370" s="216">
        <f>Q370*H370</f>
        <v>0.0012999999999999999</v>
      </c>
      <c r="S370" s="216">
        <v>0</v>
      </c>
      <c r="T370" s="217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8" t="s">
        <v>375</v>
      </c>
      <c r="AT370" s="218" t="s">
        <v>262</v>
      </c>
      <c r="AU370" s="218" t="s">
        <v>158</v>
      </c>
      <c r="AY370" s="19" t="s">
        <v>151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19" t="s">
        <v>158</v>
      </c>
      <c r="BK370" s="219">
        <f>ROUND(I370*H370,2)</f>
        <v>0</v>
      </c>
      <c r="BL370" s="19" t="s">
        <v>256</v>
      </c>
      <c r="BM370" s="218" t="s">
        <v>574</v>
      </c>
    </row>
    <row r="371" s="2" customFormat="1" ht="44.25" customHeight="1">
      <c r="A371" s="40"/>
      <c r="B371" s="41"/>
      <c r="C371" s="207" t="s">
        <v>575</v>
      </c>
      <c r="D371" s="207" t="s">
        <v>153</v>
      </c>
      <c r="E371" s="208" t="s">
        <v>576</v>
      </c>
      <c r="F371" s="209" t="s">
        <v>577</v>
      </c>
      <c r="G371" s="210" t="s">
        <v>173</v>
      </c>
      <c r="H371" s="211">
        <v>4</v>
      </c>
      <c r="I371" s="212"/>
      <c r="J371" s="213">
        <f>ROUND(I371*H371,2)</f>
        <v>0</v>
      </c>
      <c r="K371" s="209" t="s">
        <v>156</v>
      </c>
      <c r="L371" s="46"/>
      <c r="M371" s="214" t="s">
        <v>19</v>
      </c>
      <c r="N371" s="215" t="s">
        <v>47</v>
      </c>
      <c r="O371" s="86"/>
      <c r="P371" s="216">
        <f>O371*H371</f>
        <v>0</v>
      </c>
      <c r="Q371" s="216">
        <v>0</v>
      </c>
      <c r="R371" s="216">
        <f>Q371*H371</f>
        <v>0</v>
      </c>
      <c r="S371" s="216">
        <v>0</v>
      </c>
      <c r="T371" s="217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8" t="s">
        <v>256</v>
      </c>
      <c r="AT371" s="218" t="s">
        <v>153</v>
      </c>
      <c r="AU371" s="218" t="s">
        <v>158</v>
      </c>
      <c r="AY371" s="19" t="s">
        <v>151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19" t="s">
        <v>158</v>
      </c>
      <c r="BK371" s="219">
        <f>ROUND(I371*H371,2)</f>
        <v>0</v>
      </c>
      <c r="BL371" s="19" t="s">
        <v>256</v>
      </c>
      <c r="BM371" s="218" t="s">
        <v>578</v>
      </c>
    </row>
    <row r="372" s="2" customFormat="1">
      <c r="A372" s="40"/>
      <c r="B372" s="41"/>
      <c r="C372" s="42"/>
      <c r="D372" s="220" t="s">
        <v>160</v>
      </c>
      <c r="E372" s="42"/>
      <c r="F372" s="221" t="s">
        <v>579</v>
      </c>
      <c r="G372" s="42"/>
      <c r="H372" s="42"/>
      <c r="I372" s="222"/>
      <c r="J372" s="42"/>
      <c r="K372" s="42"/>
      <c r="L372" s="46"/>
      <c r="M372" s="223"/>
      <c r="N372" s="224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160</v>
      </c>
      <c r="AU372" s="19" t="s">
        <v>158</v>
      </c>
    </row>
    <row r="373" s="2" customFormat="1" ht="24.15" customHeight="1">
      <c r="A373" s="40"/>
      <c r="B373" s="41"/>
      <c r="C373" s="258" t="s">
        <v>580</v>
      </c>
      <c r="D373" s="258" t="s">
        <v>262</v>
      </c>
      <c r="E373" s="259" t="s">
        <v>572</v>
      </c>
      <c r="F373" s="260" t="s">
        <v>573</v>
      </c>
      <c r="G373" s="261" t="s">
        <v>173</v>
      </c>
      <c r="H373" s="262">
        <v>4</v>
      </c>
      <c r="I373" s="263"/>
      <c r="J373" s="264">
        <f>ROUND(I373*H373,2)</f>
        <v>0</v>
      </c>
      <c r="K373" s="260" t="s">
        <v>156</v>
      </c>
      <c r="L373" s="265"/>
      <c r="M373" s="266" t="s">
        <v>19</v>
      </c>
      <c r="N373" s="267" t="s">
        <v>47</v>
      </c>
      <c r="O373" s="86"/>
      <c r="P373" s="216">
        <f>O373*H373</f>
        <v>0</v>
      </c>
      <c r="Q373" s="216">
        <v>0.0012999999999999999</v>
      </c>
      <c r="R373" s="216">
        <f>Q373*H373</f>
        <v>0.0051999999999999998</v>
      </c>
      <c r="S373" s="216">
        <v>0</v>
      </c>
      <c r="T373" s="217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8" t="s">
        <v>375</v>
      </c>
      <c r="AT373" s="218" t="s">
        <v>262</v>
      </c>
      <c r="AU373" s="218" t="s">
        <v>158</v>
      </c>
      <c r="AY373" s="19" t="s">
        <v>151</v>
      </c>
      <c r="BE373" s="219">
        <f>IF(N373="základní",J373,0)</f>
        <v>0</v>
      </c>
      <c r="BF373" s="219">
        <f>IF(N373="snížená",J373,0)</f>
        <v>0</v>
      </c>
      <c r="BG373" s="219">
        <f>IF(N373="zákl. přenesená",J373,0)</f>
        <v>0</v>
      </c>
      <c r="BH373" s="219">
        <f>IF(N373="sníž. přenesená",J373,0)</f>
        <v>0</v>
      </c>
      <c r="BI373" s="219">
        <f>IF(N373="nulová",J373,0)</f>
        <v>0</v>
      </c>
      <c r="BJ373" s="19" t="s">
        <v>158</v>
      </c>
      <c r="BK373" s="219">
        <f>ROUND(I373*H373,2)</f>
        <v>0</v>
      </c>
      <c r="BL373" s="19" t="s">
        <v>256</v>
      </c>
      <c r="BM373" s="218" t="s">
        <v>581</v>
      </c>
    </row>
    <row r="374" s="2" customFormat="1" ht="37.8" customHeight="1">
      <c r="A374" s="40"/>
      <c r="B374" s="41"/>
      <c r="C374" s="207" t="s">
        <v>582</v>
      </c>
      <c r="D374" s="207" t="s">
        <v>153</v>
      </c>
      <c r="E374" s="208" t="s">
        <v>583</v>
      </c>
      <c r="F374" s="209" t="s">
        <v>584</v>
      </c>
      <c r="G374" s="210" t="s">
        <v>179</v>
      </c>
      <c r="H374" s="211">
        <v>2.0800000000000001</v>
      </c>
      <c r="I374" s="212"/>
      <c r="J374" s="213">
        <f>ROUND(I374*H374,2)</f>
        <v>0</v>
      </c>
      <c r="K374" s="209" t="s">
        <v>156</v>
      </c>
      <c r="L374" s="46"/>
      <c r="M374" s="214" t="s">
        <v>19</v>
      </c>
      <c r="N374" s="215" t="s">
        <v>47</v>
      </c>
      <c r="O374" s="86"/>
      <c r="P374" s="216">
        <f>O374*H374</f>
        <v>0</v>
      </c>
      <c r="Q374" s="216">
        <v>0</v>
      </c>
      <c r="R374" s="216">
        <f>Q374*H374</f>
        <v>0</v>
      </c>
      <c r="S374" s="216">
        <v>0</v>
      </c>
      <c r="T374" s="217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8" t="s">
        <v>256</v>
      </c>
      <c r="AT374" s="218" t="s">
        <v>153</v>
      </c>
      <c r="AU374" s="218" t="s">
        <v>158</v>
      </c>
      <c r="AY374" s="19" t="s">
        <v>151</v>
      </c>
      <c r="BE374" s="219">
        <f>IF(N374="základní",J374,0)</f>
        <v>0</v>
      </c>
      <c r="BF374" s="219">
        <f>IF(N374="snížená",J374,0)</f>
        <v>0</v>
      </c>
      <c r="BG374" s="219">
        <f>IF(N374="zákl. přenesená",J374,0)</f>
        <v>0</v>
      </c>
      <c r="BH374" s="219">
        <f>IF(N374="sníž. přenesená",J374,0)</f>
        <v>0</v>
      </c>
      <c r="BI374" s="219">
        <f>IF(N374="nulová",J374,0)</f>
        <v>0</v>
      </c>
      <c r="BJ374" s="19" t="s">
        <v>158</v>
      </c>
      <c r="BK374" s="219">
        <f>ROUND(I374*H374,2)</f>
        <v>0</v>
      </c>
      <c r="BL374" s="19" t="s">
        <v>256</v>
      </c>
      <c r="BM374" s="218" t="s">
        <v>585</v>
      </c>
    </row>
    <row r="375" s="2" customFormat="1">
      <c r="A375" s="40"/>
      <c r="B375" s="41"/>
      <c r="C375" s="42"/>
      <c r="D375" s="220" t="s">
        <v>160</v>
      </c>
      <c r="E375" s="42"/>
      <c r="F375" s="221" t="s">
        <v>586</v>
      </c>
      <c r="G375" s="42"/>
      <c r="H375" s="42"/>
      <c r="I375" s="222"/>
      <c r="J375" s="42"/>
      <c r="K375" s="42"/>
      <c r="L375" s="46"/>
      <c r="M375" s="223"/>
      <c r="N375" s="224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160</v>
      </c>
      <c r="AU375" s="19" t="s">
        <v>158</v>
      </c>
    </row>
    <row r="376" s="15" customFormat="1">
      <c r="A376" s="15"/>
      <c r="B376" s="248"/>
      <c r="C376" s="249"/>
      <c r="D376" s="227" t="s">
        <v>162</v>
      </c>
      <c r="E376" s="250" t="s">
        <v>19</v>
      </c>
      <c r="F376" s="251" t="s">
        <v>587</v>
      </c>
      <c r="G376" s="249"/>
      <c r="H376" s="250" t="s">
        <v>19</v>
      </c>
      <c r="I376" s="252"/>
      <c r="J376" s="249"/>
      <c r="K376" s="249"/>
      <c r="L376" s="253"/>
      <c r="M376" s="254"/>
      <c r="N376" s="255"/>
      <c r="O376" s="255"/>
      <c r="P376" s="255"/>
      <c r="Q376" s="255"/>
      <c r="R376" s="255"/>
      <c r="S376" s="255"/>
      <c r="T376" s="256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57" t="s">
        <v>162</v>
      </c>
      <c r="AU376" s="257" t="s">
        <v>158</v>
      </c>
      <c r="AV376" s="15" t="s">
        <v>83</v>
      </c>
      <c r="AW376" s="15" t="s">
        <v>36</v>
      </c>
      <c r="AX376" s="15" t="s">
        <v>75</v>
      </c>
      <c r="AY376" s="257" t="s">
        <v>151</v>
      </c>
    </row>
    <row r="377" s="13" customFormat="1">
      <c r="A377" s="13"/>
      <c r="B377" s="225"/>
      <c r="C377" s="226"/>
      <c r="D377" s="227" t="s">
        <v>162</v>
      </c>
      <c r="E377" s="228" t="s">
        <v>19</v>
      </c>
      <c r="F377" s="229" t="s">
        <v>588</v>
      </c>
      <c r="G377" s="226"/>
      <c r="H377" s="230">
        <v>2.0800000000000001</v>
      </c>
      <c r="I377" s="231"/>
      <c r="J377" s="226"/>
      <c r="K377" s="226"/>
      <c r="L377" s="232"/>
      <c r="M377" s="233"/>
      <c r="N377" s="234"/>
      <c r="O377" s="234"/>
      <c r="P377" s="234"/>
      <c r="Q377" s="234"/>
      <c r="R377" s="234"/>
      <c r="S377" s="234"/>
      <c r="T377" s="23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6" t="s">
        <v>162</v>
      </c>
      <c r="AU377" s="236" t="s">
        <v>158</v>
      </c>
      <c r="AV377" s="13" t="s">
        <v>158</v>
      </c>
      <c r="AW377" s="13" t="s">
        <v>36</v>
      </c>
      <c r="AX377" s="13" t="s">
        <v>75</v>
      </c>
      <c r="AY377" s="236" t="s">
        <v>151</v>
      </c>
    </row>
    <row r="378" s="14" customFormat="1">
      <c r="A378" s="14"/>
      <c r="B378" s="237"/>
      <c r="C378" s="238"/>
      <c r="D378" s="227" t="s">
        <v>162</v>
      </c>
      <c r="E378" s="239" t="s">
        <v>19</v>
      </c>
      <c r="F378" s="240" t="s">
        <v>164</v>
      </c>
      <c r="G378" s="238"/>
      <c r="H378" s="241">
        <v>2.0800000000000001</v>
      </c>
      <c r="I378" s="242"/>
      <c r="J378" s="238"/>
      <c r="K378" s="238"/>
      <c r="L378" s="243"/>
      <c r="M378" s="244"/>
      <c r="N378" s="245"/>
      <c r="O378" s="245"/>
      <c r="P378" s="245"/>
      <c r="Q378" s="245"/>
      <c r="R378" s="245"/>
      <c r="S378" s="245"/>
      <c r="T378" s="24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7" t="s">
        <v>162</v>
      </c>
      <c r="AU378" s="247" t="s">
        <v>158</v>
      </c>
      <c r="AV378" s="14" t="s">
        <v>157</v>
      </c>
      <c r="AW378" s="14" t="s">
        <v>36</v>
      </c>
      <c r="AX378" s="14" t="s">
        <v>83</v>
      </c>
      <c r="AY378" s="247" t="s">
        <v>151</v>
      </c>
    </row>
    <row r="379" s="2" customFormat="1" ht="16.5" customHeight="1">
      <c r="A379" s="40"/>
      <c r="B379" s="41"/>
      <c r="C379" s="258" t="s">
        <v>589</v>
      </c>
      <c r="D379" s="258" t="s">
        <v>262</v>
      </c>
      <c r="E379" s="259" t="s">
        <v>590</v>
      </c>
      <c r="F379" s="260" t="s">
        <v>591</v>
      </c>
      <c r="G379" s="261" t="s">
        <v>179</v>
      </c>
      <c r="H379" s="262">
        <v>2.246</v>
      </c>
      <c r="I379" s="263"/>
      <c r="J379" s="264">
        <f>ROUND(I379*H379,2)</f>
        <v>0</v>
      </c>
      <c r="K379" s="260" t="s">
        <v>156</v>
      </c>
      <c r="L379" s="265"/>
      <c r="M379" s="266" t="s">
        <v>19</v>
      </c>
      <c r="N379" s="267" t="s">
        <v>47</v>
      </c>
      <c r="O379" s="86"/>
      <c r="P379" s="216">
        <f>O379*H379</f>
        <v>0</v>
      </c>
      <c r="Q379" s="216">
        <v>0.00014999999999999999</v>
      </c>
      <c r="R379" s="216">
        <f>Q379*H379</f>
        <v>0.00033689999999999995</v>
      </c>
      <c r="S379" s="216">
        <v>0</v>
      </c>
      <c r="T379" s="217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8" t="s">
        <v>375</v>
      </c>
      <c r="AT379" s="218" t="s">
        <v>262</v>
      </c>
      <c r="AU379" s="218" t="s">
        <v>158</v>
      </c>
      <c r="AY379" s="19" t="s">
        <v>151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19" t="s">
        <v>158</v>
      </c>
      <c r="BK379" s="219">
        <f>ROUND(I379*H379,2)</f>
        <v>0</v>
      </c>
      <c r="BL379" s="19" t="s">
        <v>256</v>
      </c>
      <c r="BM379" s="218" t="s">
        <v>592</v>
      </c>
    </row>
    <row r="380" s="13" customFormat="1">
      <c r="A380" s="13"/>
      <c r="B380" s="225"/>
      <c r="C380" s="226"/>
      <c r="D380" s="227" t="s">
        <v>162</v>
      </c>
      <c r="E380" s="226"/>
      <c r="F380" s="229" t="s">
        <v>593</v>
      </c>
      <c r="G380" s="226"/>
      <c r="H380" s="230">
        <v>2.246</v>
      </c>
      <c r="I380" s="231"/>
      <c r="J380" s="226"/>
      <c r="K380" s="226"/>
      <c r="L380" s="232"/>
      <c r="M380" s="233"/>
      <c r="N380" s="234"/>
      <c r="O380" s="234"/>
      <c r="P380" s="234"/>
      <c r="Q380" s="234"/>
      <c r="R380" s="234"/>
      <c r="S380" s="234"/>
      <c r="T380" s="23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6" t="s">
        <v>162</v>
      </c>
      <c r="AU380" s="236" t="s">
        <v>158</v>
      </c>
      <c r="AV380" s="13" t="s">
        <v>158</v>
      </c>
      <c r="AW380" s="13" t="s">
        <v>4</v>
      </c>
      <c r="AX380" s="13" t="s">
        <v>83</v>
      </c>
      <c r="AY380" s="236" t="s">
        <v>151</v>
      </c>
    </row>
    <row r="381" s="2" customFormat="1" ht="24.15" customHeight="1">
      <c r="A381" s="40"/>
      <c r="B381" s="41"/>
      <c r="C381" s="207" t="s">
        <v>594</v>
      </c>
      <c r="D381" s="207" t="s">
        <v>153</v>
      </c>
      <c r="E381" s="208" t="s">
        <v>595</v>
      </c>
      <c r="F381" s="209" t="s">
        <v>596</v>
      </c>
      <c r="G381" s="210" t="s">
        <v>372</v>
      </c>
      <c r="H381" s="211">
        <v>1</v>
      </c>
      <c r="I381" s="212"/>
      <c r="J381" s="213">
        <f>ROUND(I381*H381,2)</f>
        <v>0</v>
      </c>
      <c r="K381" s="209" t="s">
        <v>19</v>
      </c>
      <c r="L381" s="46"/>
      <c r="M381" s="214" t="s">
        <v>19</v>
      </c>
      <c r="N381" s="215" t="s">
        <v>47</v>
      </c>
      <c r="O381" s="86"/>
      <c r="P381" s="216">
        <f>O381*H381</f>
        <v>0</v>
      </c>
      <c r="Q381" s="216">
        <v>0</v>
      </c>
      <c r="R381" s="216">
        <f>Q381*H381</f>
        <v>0</v>
      </c>
      <c r="S381" s="216">
        <v>0.00089999999999999998</v>
      </c>
      <c r="T381" s="217">
        <f>S381*H381</f>
        <v>0.00089999999999999998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8" t="s">
        <v>256</v>
      </c>
      <c r="AT381" s="218" t="s">
        <v>153</v>
      </c>
      <c r="AU381" s="218" t="s">
        <v>158</v>
      </c>
      <c r="AY381" s="19" t="s">
        <v>151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19" t="s">
        <v>158</v>
      </c>
      <c r="BK381" s="219">
        <f>ROUND(I381*H381,2)</f>
        <v>0</v>
      </c>
      <c r="BL381" s="19" t="s">
        <v>256</v>
      </c>
      <c r="BM381" s="218" t="s">
        <v>597</v>
      </c>
    </row>
    <row r="382" s="15" customFormat="1">
      <c r="A382" s="15"/>
      <c r="B382" s="248"/>
      <c r="C382" s="249"/>
      <c r="D382" s="227" t="s">
        <v>162</v>
      </c>
      <c r="E382" s="250" t="s">
        <v>19</v>
      </c>
      <c r="F382" s="251" t="s">
        <v>598</v>
      </c>
      <c r="G382" s="249"/>
      <c r="H382" s="250" t="s">
        <v>19</v>
      </c>
      <c r="I382" s="252"/>
      <c r="J382" s="249"/>
      <c r="K382" s="249"/>
      <c r="L382" s="253"/>
      <c r="M382" s="254"/>
      <c r="N382" s="255"/>
      <c r="O382" s="255"/>
      <c r="P382" s="255"/>
      <c r="Q382" s="255"/>
      <c r="R382" s="255"/>
      <c r="S382" s="255"/>
      <c r="T382" s="256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57" t="s">
        <v>162</v>
      </c>
      <c r="AU382" s="257" t="s">
        <v>158</v>
      </c>
      <c r="AV382" s="15" t="s">
        <v>83</v>
      </c>
      <c r="AW382" s="15" t="s">
        <v>36</v>
      </c>
      <c r="AX382" s="15" t="s">
        <v>75</v>
      </c>
      <c r="AY382" s="257" t="s">
        <v>151</v>
      </c>
    </row>
    <row r="383" s="15" customFormat="1">
      <c r="A383" s="15"/>
      <c r="B383" s="248"/>
      <c r="C383" s="249"/>
      <c r="D383" s="227" t="s">
        <v>162</v>
      </c>
      <c r="E383" s="250" t="s">
        <v>19</v>
      </c>
      <c r="F383" s="251" t="s">
        <v>599</v>
      </c>
      <c r="G383" s="249"/>
      <c r="H383" s="250" t="s">
        <v>19</v>
      </c>
      <c r="I383" s="252"/>
      <c r="J383" s="249"/>
      <c r="K383" s="249"/>
      <c r="L383" s="253"/>
      <c r="M383" s="254"/>
      <c r="N383" s="255"/>
      <c r="O383" s="255"/>
      <c r="P383" s="255"/>
      <c r="Q383" s="255"/>
      <c r="R383" s="255"/>
      <c r="S383" s="255"/>
      <c r="T383" s="256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57" t="s">
        <v>162</v>
      </c>
      <c r="AU383" s="257" t="s">
        <v>158</v>
      </c>
      <c r="AV383" s="15" t="s">
        <v>83</v>
      </c>
      <c r="AW383" s="15" t="s">
        <v>36</v>
      </c>
      <c r="AX383" s="15" t="s">
        <v>75</v>
      </c>
      <c r="AY383" s="257" t="s">
        <v>151</v>
      </c>
    </row>
    <row r="384" s="15" customFormat="1">
      <c r="A384" s="15"/>
      <c r="B384" s="248"/>
      <c r="C384" s="249"/>
      <c r="D384" s="227" t="s">
        <v>162</v>
      </c>
      <c r="E384" s="250" t="s">
        <v>19</v>
      </c>
      <c r="F384" s="251" t="s">
        <v>600</v>
      </c>
      <c r="G384" s="249"/>
      <c r="H384" s="250" t="s">
        <v>19</v>
      </c>
      <c r="I384" s="252"/>
      <c r="J384" s="249"/>
      <c r="K384" s="249"/>
      <c r="L384" s="253"/>
      <c r="M384" s="254"/>
      <c r="N384" s="255"/>
      <c r="O384" s="255"/>
      <c r="P384" s="255"/>
      <c r="Q384" s="255"/>
      <c r="R384" s="255"/>
      <c r="S384" s="255"/>
      <c r="T384" s="256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57" t="s">
        <v>162</v>
      </c>
      <c r="AU384" s="257" t="s">
        <v>158</v>
      </c>
      <c r="AV384" s="15" t="s">
        <v>83</v>
      </c>
      <c r="AW384" s="15" t="s">
        <v>36</v>
      </c>
      <c r="AX384" s="15" t="s">
        <v>75</v>
      </c>
      <c r="AY384" s="257" t="s">
        <v>151</v>
      </c>
    </row>
    <row r="385" s="15" customFormat="1">
      <c r="A385" s="15"/>
      <c r="B385" s="248"/>
      <c r="C385" s="249"/>
      <c r="D385" s="227" t="s">
        <v>162</v>
      </c>
      <c r="E385" s="250" t="s">
        <v>19</v>
      </c>
      <c r="F385" s="251" t="s">
        <v>601</v>
      </c>
      <c r="G385" s="249"/>
      <c r="H385" s="250" t="s">
        <v>19</v>
      </c>
      <c r="I385" s="252"/>
      <c r="J385" s="249"/>
      <c r="K385" s="249"/>
      <c r="L385" s="253"/>
      <c r="M385" s="254"/>
      <c r="N385" s="255"/>
      <c r="O385" s="255"/>
      <c r="P385" s="255"/>
      <c r="Q385" s="255"/>
      <c r="R385" s="255"/>
      <c r="S385" s="255"/>
      <c r="T385" s="256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57" t="s">
        <v>162</v>
      </c>
      <c r="AU385" s="257" t="s">
        <v>158</v>
      </c>
      <c r="AV385" s="15" t="s">
        <v>83</v>
      </c>
      <c r="AW385" s="15" t="s">
        <v>36</v>
      </c>
      <c r="AX385" s="15" t="s">
        <v>75</v>
      </c>
      <c r="AY385" s="257" t="s">
        <v>151</v>
      </c>
    </row>
    <row r="386" s="13" customFormat="1">
      <c r="A386" s="13"/>
      <c r="B386" s="225"/>
      <c r="C386" s="226"/>
      <c r="D386" s="227" t="s">
        <v>162</v>
      </c>
      <c r="E386" s="228" t="s">
        <v>19</v>
      </c>
      <c r="F386" s="229" t="s">
        <v>83</v>
      </c>
      <c r="G386" s="226"/>
      <c r="H386" s="230">
        <v>1</v>
      </c>
      <c r="I386" s="231"/>
      <c r="J386" s="226"/>
      <c r="K386" s="226"/>
      <c r="L386" s="232"/>
      <c r="M386" s="233"/>
      <c r="N386" s="234"/>
      <c r="O386" s="234"/>
      <c r="P386" s="234"/>
      <c r="Q386" s="234"/>
      <c r="R386" s="234"/>
      <c r="S386" s="234"/>
      <c r="T386" s="23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6" t="s">
        <v>162</v>
      </c>
      <c r="AU386" s="236" t="s">
        <v>158</v>
      </c>
      <c r="AV386" s="13" t="s">
        <v>158</v>
      </c>
      <c r="AW386" s="13" t="s">
        <v>36</v>
      </c>
      <c r="AX386" s="13" t="s">
        <v>75</v>
      </c>
      <c r="AY386" s="236" t="s">
        <v>151</v>
      </c>
    </row>
    <row r="387" s="14" customFormat="1">
      <c r="A387" s="14"/>
      <c r="B387" s="237"/>
      <c r="C387" s="238"/>
      <c r="D387" s="227" t="s">
        <v>162</v>
      </c>
      <c r="E387" s="239" t="s">
        <v>19</v>
      </c>
      <c r="F387" s="240" t="s">
        <v>164</v>
      </c>
      <c r="G387" s="238"/>
      <c r="H387" s="241">
        <v>1</v>
      </c>
      <c r="I387" s="242"/>
      <c r="J387" s="238"/>
      <c r="K387" s="238"/>
      <c r="L387" s="243"/>
      <c r="M387" s="244"/>
      <c r="N387" s="245"/>
      <c r="O387" s="245"/>
      <c r="P387" s="245"/>
      <c r="Q387" s="245"/>
      <c r="R387" s="245"/>
      <c r="S387" s="245"/>
      <c r="T387" s="24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7" t="s">
        <v>162</v>
      </c>
      <c r="AU387" s="247" t="s">
        <v>158</v>
      </c>
      <c r="AV387" s="14" t="s">
        <v>157</v>
      </c>
      <c r="AW387" s="14" t="s">
        <v>36</v>
      </c>
      <c r="AX387" s="14" t="s">
        <v>83</v>
      </c>
      <c r="AY387" s="247" t="s">
        <v>151</v>
      </c>
    </row>
    <row r="388" s="12" customFormat="1" ht="22.8" customHeight="1">
      <c r="A388" s="12"/>
      <c r="B388" s="191"/>
      <c r="C388" s="192"/>
      <c r="D388" s="193" t="s">
        <v>74</v>
      </c>
      <c r="E388" s="205" t="s">
        <v>602</v>
      </c>
      <c r="F388" s="205" t="s">
        <v>603</v>
      </c>
      <c r="G388" s="192"/>
      <c r="H388" s="192"/>
      <c r="I388" s="195"/>
      <c r="J388" s="206">
        <f>BK388</f>
        <v>0</v>
      </c>
      <c r="K388" s="192"/>
      <c r="L388" s="197"/>
      <c r="M388" s="198"/>
      <c r="N388" s="199"/>
      <c r="O388" s="199"/>
      <c r="P388" s="200">
        <f>SUM(P389:P394)</f>
        <v>0</v>
      </c>
      <c r="Q388" s="199"/>
      <c r="R388" s="200">
        <f>SUM(R389:R394)</f>
        <v>0.00056999999999999998</v>
      </c>
      <c r="S388" s="199"/>
      <c r="T388" s="201">
        <f>SUM(T389:T394)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02" t="s">
        <v>158</v>
      </c>
      <c r="AT388" s="203" t="s">
        <v>74</v>
      </c>
      <c r="AU388" s="203" t="s">
        <v>83</v>
      </c>
      <c r="AY388" s="202" t="s">
        <v>151</v>
      </c>
      <c r="BK388" s="204">
        <f>SUM(BK389:BK394)</f>
        <v>0</v>
      </c>
    </row>
    <row r="389" s="2" customFormat="1" ht="37.8" customHeight="1">
      <c r="A389" s="40"/>
      <c r="B389" s="41"/>
      <c r="C389" s="207" t="s">
        <v>604</v>
      </c>
      <c r="D389" s="207" t="s">
        <v>153</v>
      </c>
      <c r="E389" s="208" t="s">
        <v>605</v>
      </c>
      <c r="F389" s="209" t="s">
        <v>606</v>
      </c>
      <c r="G389" s="210" t="s">
        <v>173</v>
      </c>
      <c r="H389" s="211">
        <v>1</v>
      </c>
      <c r="I389" s="212"/>
      <c r="J389" s="213">
        <f>ROUND(I389*H389,2)</f>
        <v>0</v>
      </c>
      <c r="K389" s="209" t="s">
        <v>19</v>
      </c>
      <c r="L389" s="46"/>
      <c r="M389" s="214" t="s">
        <v>19</v>
      </c>
      <c r="N389" s="215" t="s">
        <v>47</v>
      </c>
      <c r="O389" s="86"/>
      <c r="P389" s="216">
        <f>O389*H389</f>
        <v>0</v>
      </c>
      <c r="Q389" s="216">
        <v>0</v>
      </c>
      <c r="R389" s="216">
        <f>Q389*H389</f>
        <v>0</v>
      </c>
      <c r="S389" s="216">
        <v>0</v>
      </c>
      <c r="T389" s="217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8" t="s">
        <v>256</v>
      </c>
      <c r="AT389" s="218" t="s">
        <v>153</v>
      </c>
      <c r="AU389" s="218" t="s">
        <v>158</v>
      </c>
      <c r="AY389" s="19" t="s">
        <v>151</v>
      </c>
      <c r="BE389" s="219">
        <f>IF(N389="základní",J389,0)</f>
        <v>0</v>
      </c>
      <c r="BF389" s="219">
        <f>IF(N389="snížená",J389,0)</f>
        <v>0</v>
      </c>
      <c r="BG389" s="219">
        <f>IF(N389="zákl. přenesená",J389,0)</f>
        <v>0</v>
      </c>
      <c r="BH389" s="219">
        <f>IF(N389="sníž. přenesená",J389,0)</f>
        <v>0</v>
      </c>
      <c r="BI389" s="219">
        <f>IF(N389="nulová",J389,0)</f>
        <v>0</v>
      </c>
      <c r="BJ389" s="19" t="s">
        <v>158</v>
      </c>
      <c r="BK389" s="219">
        <f>ROUND(I389*H389,2)</f>
        <v>0</v>
      </c>
      <c r="BL389" s="19" t="s">
        <v>256</v>
      </c>
      <c r="BM389" s="218" t="s">
        <v>607</v>
      </c>
    </row>
    <row r="390" s="2" customFormat="1" ht="24.15" customHeight="1">
      <c r="A390" s="40"/>
      <c r="B390" s="41"/>
      <c r="C390" s="258" t="s">
        <v>608</v>
      </c>
      <c r="D390" s="258" t="s">
        <v>262</v>
      </c>
      <c r="E390" s="259" t="s">
        <v>609</v>
      </c>
      <c r="F390" s="260" t="s">
        <v>610</v>
      </c>
      <c r="G390" s="261" t="s">
        <v>173</v>
      </c>
      <c r="H390" s="262">
        <v>1</v>
      </c>
      <c r="I390" s="263"/>
      <c r="J390" s="264">
        <f>ROUND(I390*H390,2)</f>
        <v>0</v>
      </c>
      <c r="K390" s="260" t="s">
        <v>156</v>
      </c>
      <c r="L390" s="265"/>
      <c r="M390" s="266" t="s">
        <v>19</v>
      </c>
      <c r="N390" s="267" t="s">
        <v>47</v>
      </c>
      <c r="O390" s="86"/>
      <c r="P390" s="216">
        <f>O390*H390</f>
        <v>0</v>
      </c>
      <c r="Q390" s="216">
        <v>0.00056999999999999998</v>
      </c>
      <c r="R390" s="216">
        <f>Q390*H390</f>
        <v>0.00056999999999999998</v>
      </c>
      <c r="S390" s="216">
        <v>0</v>
      </c>
      <c r="T390" s="217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8" t="s">
        <v>375</v>
      </c>
      <c r="AT390" s="218" t="s">
        <v>262</v>
      </c>
      <c r="AU390" s="218" t="s">
        <v>158</v>
      </c>
      <c r="AY390" s="19" t="s">
        <v>151</v>
      </c>
      <c r="BE390" s="219">
        <f>IF(N390="základní",J390,0)</f>
        <v>0</v>
      </c>
      <c r="BF390" s="219">
        <f>IF(N390="snížená",J390,0)</f>
        <v>0</v>
      </c>
      <c r="BG390" s="219">
        <f>IF(N390="zákl. přenesená",J390,0)</f>
        <v>0</v>
      </c>
      <c r="BH390" s="219">
        <f>IF(N390="sníž. přenesená",J390,0)</f>
        <v>0</v>
      </c>
      <c r="BI390" s="219">
        <f>IF(N390="nulová",J390,0)</f>
        <v>0</v>
      </c>
      <c r="BJ390" s="19" t="s">
        <v>158</v>
      </c>
      <c r="BK390" s="219">
        <f>ROUND(I390*H390,2)</f>
        <v>0</v>
      </c>
      <c r="BL390" s="19" t="s">
        <v>256</v>
      </c>
      <c r="BM390" s="218" t="s">
        <v>611</v>
      </c>
    </row>
    <row r="391" s="2" customFormat="1" ht="44.25" customHeight="1">
      <c r="A391" s="40"/>
      <c r="B391" s="41"/>
      <c r="C391" s="207" t="s">
        <v>612</v>
      </c>
      <c r="D391" s="207" t="s">
        <v>153</v>
      </c>
      <c r="E391" s="208" t="s">
        <v>613</v>
      </c>
      <c r="F391" s="209" t="s">
        <v>614</v>
      </c>
      <c r="G391" s="210" t="s">
        <v>461</v>
      </c>
      <c r="H391" s="268"/>
      <c r="I391" s="212"/>
      <c r="J391" s="213">
        <f>ROUND(I391*H391,2)</f>
        <v>0</v>
      </c>
      <c r="K391" s="209" t="s">
        <v>156</v>
      </c>
      <c r="L391" s="46"/>
      <c r="M391" s="214" t="s">
        <v>19</v>
      </c>
      <c r="N391" s="215" t="s">
        <v>47</v>
      </c>
      <c r="O391" s="86"/>
      <c r="P391" s="216">
        <f>O391*H391</f>
        <v>0</v>
      </c>
      <c r="Q391" s="216">
        <v>0</v>
      </c>
      <c r="R391" s="216">
        <f>Q391*H391</f>
        <v>0</v>
      </c>
      <c r="S391" s="216">
        <v>0</v>
      </c>
      <c r="T391" s="217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8" t="s">
        <v>256</v>
      </c>
      <c r="AT391" s="218" t="s">
        <v>153</v>
      </c>
      <c r="AU391" s="218" t="s">
        <v>158</v>
      </c>
      <c r="AY391" s="19" t="s">
        <v>151</v>
      </c>
      <c r="BE391" s="219">
        <f>IF(N391="základní",J391,0)</f>
        <v>0</v>
      </c>
      <c r="BF391" s="219">
        <f>IF(N391="snížená",J391,0)</f>
        <v>0</v>
      </c>
      <c r="BG391" s="219">
        <f>IF(N391="zákl. přenesená",J391,0)</f>
        <v>0</v>
      </c>
      <c r="BH391" s="219">
        <f>IF(N391="sníž. přenesená",J391,0)</f>
        <v>0</v>
      </c>
      <c r="BI391" s="219">
        <f>IF(N391="nulová",J391,0)</f>
        <v>0</v>
      </c>
      <c r="BJ391" s="19" t="s">
        <v>158</v>
      </c>
      <c r="BK391" s="219">
        <f>ROUND(I391*H391,2)</f>
        <v>0</v>
      </c>
      <c r="BL391" s="19" t="s">
        <v>256</v>
      </c>
      <c r="BM391" s="218" t="s">
        <v>615</v>
      </c>
    </row>
    <row r="392" s="2" customFormat="1">
      <c r="A392" s="40"/>
      <c r="B392" s="41"/>
      <c r="C392" s="42"/>
      <c r="D392" s="220" t="s">
        <v>160</v>
      </c>
      <c r="E392" s="42"/>
      <c r="F392" s="221" t="s">
        <v>616</v>
      </c>
      <c r="G392" s="42"/>
      <c r="H392" s="42"/>
      <c r="I392" s="222"/>
      <c r="J392" s="42"/>
      <c r="K392" s="42"/>
      <c r="L392" s="46"/>
      <c r="M392" s="223"/>
      <c r="N392" s="224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160</v>
      </c>
      <c r="AU392" s="19" t="s">
        <v>158</v>
      </c>
    </row>
    <row r="393" s="2" customFormat="1" ht="49.05" customHeight="1">
      <c r="A393" s="40"/>
      <c r="B393" s="41"/>
      <c r="C393" s="207" t="s">
        <v>617</v>
      </c>
      <c r="D393" s="207" t="s">
        <v>153</v>
      </c>
      <c r="E393" s="208" t="s">
        <v>618</v>
      </c>
      <c r="F393" s="209" t="s">
        <v>619</v>
      </c>
      <c r="G393" s="210" t="s">
        <v>461</v>
      </c>
      <c r="H393" s="268"/>
      <c r="I393" s="212"/>
      <c r="J393" s="213">
        <f>ROUND(I393*H393,2)</f>
        <v>0</v>
      </c>
      <c r="K393" s="209" t="s">
        <v>156</v>
      </c>
      <c r="L393" s="46"/>
      <c r="M393" s="214" t="s">
        <v>19</v>
      </c>
      <c r="N393" s="215" t="s">
        <v>47</v>
      </c>
      <c r="O393" s="86"/>
      <c r="P393" s="216">
        <f>O393*H393</f>
        <v>0</v>
      </c>
      <c r="Q393" s="216">
        <v>0</v>
      </c>
      <c r="R393" s="216">
        <f>Q393*H393</f>
        <v>0</v>
      </c>
      <c r="S393" s="216">
        <v>0</v>
      </c>
      <c r="T393" s="217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8" t="s">
        <v>256</v>
      </c>
      <c r="AT393" s="218" t="s">
        <v>153</v>
      </c>
      <c r="AU393" s="218" t="s">
        <v>158</v>
      </c>
      <c r="AY393" s="19" t="s">
        <v>151</v>
      </c>
      <c r="BE393" s="219">
        <f>IF(N393="základní",J393,0)</f>
        <v>0</v>
      </c>
      <c r="BF393" s="219">
        <f>IF(N393="snížená",J393,0)</f>
        <v>0</v>
      </c>
      <c r="BG393" s="219">
        <f>IF(N393="zákl. přenesená",J393,0)</f>
        <v>0</v>
      </c>
      <c r="BH393" s="219">
        <f>IF(N393="sníž. přenesená",J393,0)</f>
        <v>0</v>
      </c>
      <c r="BI393" s="219">
        <f>IF(N393="nulová",J393,0)</f>
        <v>0</v>
      </c>
      <c r="BJ393" s="19" t="s">
        <v>158</v>
      </c>
      <c r="BK393" s="219">
        <f>ROUND(I393*H393,2)</f>
        <v>0</v>
      </c>
      <c r="BL393" s="19" t="s">
        <v>256</v>
      </c>
      <c r="BM393" s="218" t="s">
        <v>620</v>
      </c>
    </row>
    <row r="394" s="2" customFormat="1">
      <c r="A394" s="40"/>
      <c r="B394" s="41"/>
      <c r="C394" s="42"/>
      <c r="D394" s="220" t="s">
        <v>160</v>
      </c>
      <c r="E394" s="42"/>
      <c r="F394" s="221" t="s">
        <v>621</v>
      </c>
      <c r="G394" s="42"/>
      <c r="H394" s="42"/>
      <c r="I394" s="222"/>
      <c r="J394" s="42"/>
      <c r="K394" s="42"/>
      <c r="L394" s="46"/>
      <c r="M394" s="223"/>
      <c r="N394" s="224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160</v>
      </c>
      <c r="AU394" s="19" t="s">
        <v>158</v>
      </c>
    </row>
    <row r="395" s="12" customFormat="1" ht="22.8" customHeight="1">
      <c r="A395" s="12"/>
      <c r="B395" s="191"/>
      <c r="C395" s="192"/>
      <c r="D395" s="193" t="s">
        <v>74</v>
      </c>
      <c r="E395" s="205" t="s">
        <v>622</v>
      </c>
      <c r="F395" s="205" t="s">
        <v>623</v>
      </c>
      <c r="G395" s="192"/>
      <c r="H395" s="192"/>
      <c r="I395" s="195"/>
      <c r="J395" s="206">
        <f>BK395</f>
        <v>0</v>
      </c>
      <c r="K395" s="192"/>
      <c r="L395" s="197"/>
      <c r="M395" s="198"/>
      <c r="N395" s="199"/>
      <c r="O395" s="199"/>
      <c r="P395" s="200">
        <f>P396+SUM(P397:P439)</f>
        <v>0</v>
      </c>
      <c r="Q395" s="199"/>
      <c r="R395" s="200">
        <f>R396+SUM(R397:R439)</f>
        <v>0.10799606000000001</v>
      </c>
      <c r="S395" s="199"/>
      <c r="T395" s="201">
        <f>T396+SUM(T397:T439)</f>
        <v>0.60668119999999992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02" t="s">
        <v>158</v>
      </c>
      <c r="AT395" s="203" t="s">
        <v>74</v>
      </c>
      <c r="AU395" s="203" t="s">
        <v>83</v>
      </c>
      <c r="AY395" s="202" t="s">
        <v>151</v>
      </c>
      <c r="BK395" s="204">
        <f>BK396+SUM(BK397:BK439)</f>
        <v>0</v>
      </c>
    </row>
    <row r="396" s="2" customFormat="1" ht="16.5" customHeight="1">
      <c r="A396" s="40"/>
      <c r="B396" s="41"/>
      <c r="C396" s="207" t="s">
        <v>624</v>
      </c>
      <c r="D396" s="207" t="s">
        <v>153</v>
      </c>
      <c r="E396" s="208" t="s">
        <v>625</v>
      </c>
      <c r="F396" s="209" t="s">
        <v>626</v>
      </c>
      <c r="G396" s="210" t="s">
        <v>90</v>
      </c>
      <c r="H396" s="211">
        <v>7.9400000000000004</v>
      </c>
      <c r="I396" s="212"/>
      <c r="J396" s="213">
        <f>ROUND(I396*H396,2)</f>
        <v>0</v>
      </c>
      <c r="K396" s="209" t="s">
        <v>156</v>
      </c>
      <c r="L396" s="46"/>
      <c r="M396" s="214" t="s">
        <v>19</v>
      </c>
      <c r="N396" s="215" t="s">
        <v>47</v>
      </c>
      <c r="O396" s="86"/>
      <c r="P396" s="216">
        <f>O396*H396</f>
        <v>0</v>
      </c>
      <c r="Q396" s="216">
        <v>0</v>
      </c>
      <c r="R396" s="216">
        <f>Q396*H396</f>
        <v>0</v>
      </c>
      <c r="S396" s="216">
        <v>0.01098</v>
      </c>
      <c r="T396" s="217">
        <f>S396*H396</f>
        <v>0.0871812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8" t="s">
        <v>256</v>
      </c>
      <c r="AT396" s="218" t="s">
        <v>153</v>
      </c>
      <c r="AU396" s="218" t="s">
        <v>158</v>
      </c>
      <c r="AY396" s="19" t="s">
        <v>151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19" t="s">
        <v>158</v>
      </c>
      <c r="BK396" s="219">
        <f>ROUND(I396*H396,2)</f>
        <v>0</v>
      </c>
      <c r="BL396" s="19" t="s">
        <v>256</v>
      </c>
      <c r="BM396" s="218" t="s">
        <v>627</v>
      </c>
    </row>
    <row r="397" s="2" customFormat="1">
      <c r="A397" s="40"/>
      <c r="B397" s="41"/>
      <c r="C397" s="42"/>
      <c r="D397" s="220" t="s">
        <v>160</v>
      </c>
      <c r="E397" s="42"/>
      <c r="F397" s="221" t="s">
        <v>628</v>
      </c>
      <c r="G397" s="42"/>
      <c r="H397" s="42"/>
      <c r="I397" s="222"/>
      <c r="J397" s="42"/>
      <c r="K397" s="42"/>
      <c r="L397" s="46"/>
      <c r="M397" s="223"/>
      <c r="N397" s="224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160</v>
      </c>
      <c r="AU397" s="19" t="s">
        <v>158</v>
      </c>
    </row>
    <row r="398" s="13" customFormat="1">
      <c r="A398" s="13"/>
      <c r="B398" s="225"/>
      <c r="C398" s="226"/>
      <c r="D398" s="227" t="s">
        <v>162</v>
      </c>
      <c r="E398" s="228" t="s">
        <v>19</v>
      </c>
      <c r="F398" s="229" t="s">
        <v>629</v>
      </c>
      <c r="G398" s="226"/>
      <c r="H398" s="230">
        <v>7.9400000000000004</v>
      </c>
      <c r="I398" s="231"/>
      <c r="J398" s="226"/>
      <c r="K398" s="226"/>
      <c r="L398" s="232"/>
      <c r="M398" s="233"/>
      <c r="N398" s="234"/>
      <c r="O398" s="234"/>
      <c r="P398" s="234"/>
      <c r="Q398" s="234"/>
      <c r="R398" s="234"/>
      <c r="S398" s="234"/>
      <c r="T398" s="23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6" t="s">
        <v>162</v>
      </c>
      <c r="AU398" s="236" t="s">
        <v>158</v>
      </c>
      <c r="AV398" s="13" t="s">
        <v>158</v>
      </c>
      <c r="AW398" s="13" t="s">
        <v>36</v>
      </c>
      <c r="AX398" s="13" t="s">
        <v>75</v>
      </c>
      <c r="AY398" s="236" t="s">
        <v>151</v>
      </c>
    </row>
    <row r="399" s="14" customFormat="1">
      <c r="A399" s="14"/>
      <c r="B399" s="237"/>
      <c r="C399" s="238"/>
      <c r="D399" s="227" t="s">
        <v>162</v>
      </c>
      <c r="E399" s="239" t="s">
        <v>19</v>
      </c>
      <c r="F399" s="240" t="s">
        <v>164</v>
      </c>
      <c r="G399" s="238"/>
      <c r="H399" s="241">
        <v>7.9400000000000004</v>
      </c>
      <c r="I399" s="242"/>
      <c r="J399" s="238"/>
      <c r="K399" s="238"/>
      <c r="L399" s="243"/>
      <c r="M399" s="244"/>
      <c r="N399" s="245"/>
      <c r="O399" s="245"/>
      <c r="P399" s="245"/>
      <c r="Q399" s="245"/>
      <c r="R399" s="245"/>
      <c r="S399" s="245"/>
      <c r="T399" s="24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7" t="s">
        <v>162</v>
      </c>
      <c r="AU399" s="247" t="s">
        <v>158</v>
      </c>
      <c r="AV399" s="14" t="s">
        <v>157</v>
      </c>
      <c r="AW399" s="14" t="s">
        <v>36</v>
      </c>
      <c r="AX399" s="14" t="s">
        <v>83</v>
      </c>
      <c r="AY399" s="247" t="s">
        <v>151</v>
      </c>
    </row>
    <row r="400" s="2" customFormat="1" ht="24.15" customHeight="1">
      <c r="A400" s="40"/>
      <c r="B400" s="41"/>
      <c r="C400" s="207" t="s">
        <v>630</v>
      </c>
      <c r="D400" s="207" t="s">
        <v>153</v>
      </c>
      <c r="E400" s="208" t="s">
        <v>631</v>
      </c>
      <c r="F400" s="209" t="s">
        <v>632</v>
      </c>
      <c r="G400" s="210" t="s">
        <v>173</v>
      </c>
      <c r="H400" s="211">
        <v>3</v>
      </c>
      <c r="I400" s="212"/>
      <c r="J400" s="213">
        <f>ROUND(I400*H400,2)</f>
        <v>0</v>
      </c>
      <c r="K400" s="209" t="s">
        <v>156</v>
      </c>
      <c r="L400" s="46"/>
      <c r="M400" s="214" t="s">
        <v>19</v>
      </c>
      <c r="N400" s="215" t="s">
        <v>47</v>
      </c>
      <c r="O400" s="86"/>
      <c r="P400" s="216">
        <f>O400*H400</f>
        <v>0</v>
      </c>
      <c r="Q400" s="216">
        <v>0</v>
      </c>
      <c r="R400" s="216">
        <f>Q400*H400</f>
        <v>0</v>
      </c>
      <c r="S400" s="216">
        <v>0.001</v>
      </c>
      <c r="T400" s="217">
        <f>S400*H400</f>
        <v>0.0030000000000000001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8" t="s">
        <v>256</v>
      </c>
      <c r="AT400" s="218" t="s">
        <v>153</v>
      </c>
      <c r="AU400" s="218" t="s">
        <v>158</v>
      </c>
      <c r="AY400" s="19" t="s">
        <v>151</v>
      </c>
      <c r="BE400" s="219">
        <f>IF(N400="základní",J400,0)</f>
        <v>0</v>
      </c>
      <c r="BF400" s="219">
        <f>IF(N400="snížená",J400,0)</f>
        <v>0</v>
      </c>
      <c r="BG400" s="219">
        <f>IF(N400="zákl. přenesená",J400,0)</f>
        <v>0</v>
      </c>
      <c r="BH400" s="219">
        <f>IF(N400="sníž. přenesená",J400,0)</f>
        <v>0</v>
      </c>
      <c r="BI400" s="219">
        <f>IF(N400="nulová",J400,0)</f>
        <v>0</v>
      </c>
      <c r="BJ400" s="19" t="s">
        <v>158</v>
      </c>
      <c r="BK400" s="219">
        <f>ROUND(I400*H400,2)</f>
        <v>0</v>
      </c>
      <c r="BL400" s="19" t="s">
        <v>256</v>
      </c>
      <c r="BM400" s="218" t="s">
        <v>633</v>
      </c>
    </row>
    <row r="401" s="2" customFormat="1">
      <c r="A401" s="40"/>
      <c r="B401" s="41"/>
      <c r="C401" s="42"/>
      <c r="D401" s="220" t="s">
        <v>160</v>
      </c>
      <c r="E401" s="42"/>
      <c r="F401" s="221" t="s">
        <v>634</v>
      </c>
      <c r="G401" s="42"/>
      <c r="H401" s="42"/>
      <c r="I401" s="222"/>
      <c r="J401" s="42"/>
      <c r="K401" s="42"/>
      <c r="L401" s="46"/>
      <c r="M401" s="223"/>
      <c r="N401" s="224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160</v>
      </c>
      <c r="AU401" s="19" t="s">
        <v>158</v>
      </c>
    </row>
    <row r="402" s="13" customFormat="1">
      <c r="A402" s="13"/>
      <c r="B402" s="225"/>
      <c r="C402" s="226"/>
      <c r="D402" s="227" t="s">
        <v>162</v>
      </c>
      <c r="E402" s="228" t="s">
        <v>19</v>
      </c>
      <c r="F402" s="229" t="s">
        <v>92</v>
      </c>
      <c r="G402" s="226"/>
      <c r="H402" s="230">
        <v>3</v>
      </c>
      <c r="I402" s="231"/>
      <c r="J402" s="226"/>
      <c r="K402" s="226"/>
      <c r="L402" s="232"/>
      <c r="M402" s="233"/>
      <c r="N402" s="234"/>
      <c r="O402" s="234"/>
      <c r="P402" s="234"/>
      <c r="Q402" s="234"/>
      <c r="R402" s="234"/>
      <c r="S402" s="234"/>
      <c r="T402" s="23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6" t="s">
        <v>162</v>
      </c>
      <c r="AU402" s="236" t="s">
        <v>158</v>
      </c>
      <c r="AV402" s="13" t="s">
        <v>158</v>
      </c>
      <c r="AW402" s="13" t="s">
        <v>36</v>
      </c>
      <c r="AX402" s="13" t="s">
        <v>75</v>
      </c>
      <c r="AY402" s="236" t="s">
        <v>151</v>
      </c>
    </row>
    <row r="403" s="14" customFormat="1">
      <c r="A403" s="14"/>
      <c r="B403" s="237"/>
      <c r="C403" s="238"/>
      <c r="D403" s="227" t="s">
        <v>162</v>
      </c>
      <c r="E403" s="239" t="s">
        <v>19</v>
      </c>
      <c r="F403" s="240" t="s">
        <v>164</v>
      </c>
      <c r="G403" s="238"/>
      <c r="H403" s="241">
        <v>3</v>
      </c>
      <c r="I403" s="242"/>
      <c r="J403" s="238"/>
      <c r="K403" s="238"/>
      <c r="L403" s="243"/>
      <c r="M403" s="244"/>
      <c r="N403" s="245"/>
      <c r="O403" s="245"/>
      <c r="P403" s="245"/>
      <c r="Q403" s="245"/>
      <c r="R403" s="245"/>
      <c r="S403" s="245"/>
      <c r="T403" s="246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7" t="s">
        <v>162</v>
      </c>
      <c r="AU403" s="247" t="s">
        <v>158</v>
      </c>
      <c r="AV403" s="14" t="s">
        <v>157</v>
      </c>
      <c r="AW403" s="14" t="s">
        <v>36</v>
      </c>
      <c r="AX403" s="14" t="s">
        <v>83</v>
      </c>
      <c r="AY403" s="247" t="s">
        <v>151</v>
      </c>
    </row>
    <row r="404" s="2" customFormat="1" ht="37.8" customHeight="1">
      <c r="A404" s="40"/>
      <c r="B404" s="41"/>
      <c r="C404" s="207" t="s">
        <v>635</v>
      </c>
      <c r="D404" s="207" t="s">
        <v>153</v>
      </c>
      <c r="E404" s="208" t="s">
        <v>636</v>
      </c>
      <c r="F404" s="209" t="s">
        <v>637</v>
      </c>
      <c r="G404" s="210" t="s">
        <v>173</v>
      </c>
      <c r="H404" s="211">
        <v>5</v>
      </c>
      <c r="I404" s="212"/>
      <c r="J404" s="213">
        <f>ROUND(I404*H404,2)</f>
        <v>0</v>
      </c>
      <c r="K404" s="209" t="s">
        <v>156</v>
      </c>
      <c r="L404" s="46"/>
      <c r="M404" s="214" t="s">
        <v>19</v>
      </c>
      <c r="N404" s="215" t="s">
        <v>47</v>
      </c>
      <c r="O404" s="86"/>
      <c r="P404" s="216">
        <f>O404*H404</f>
        <v>0</v>
      </c>
      <c r="Q404" s="216">
        <v>0</v>
      </c>
      <c r="R404" s="216">
        <f>Q404*H404</f>
        <v>0</v>
      </c>
      <c r="S404" s="216">
        <v>0</v>
      </c>
      <c r="T404" s="217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18" t="s">
        <v>256</v>
      </c>
      <c r="AT404" s="218" t="s">
        <v>153</v>
      </c>
      <c r="AU404" s="218" t="s">
        <v>158</v>
      </c>
      <c r="AY404" s="19" t="s">
        <v>151</v>
      </c>
      <c r="BE404" s="219">
        <f>IF(N404="základní",J404,0)</f>
        <v>0</v>
      </c>
      <c r="BF404" s="219">
        <f>IF(N404="snížená",J404,0)</f>
        <v>0</v>
      </c>
      <c r="BG404" s="219">
        <f>IF(N404="zákl. přenesená",J404,0)</f>
        <v>0</v>
      </c>
      <c r="BH404" s="219">
        <f>IF(N404="sníž. přenesená",J404,0)</f>
        <v>0</v>
      </c>
      <c r="BI404" s="219">
        <f>IF(N404="nulová",J404,0)</f>
        <v>0</v>
      </c>
      <c r="BJ404" s="19" t="s">
        <v>158</v>
      </c>
      <c r="BK404" s="219">
        <f>ROUND(I404*H404,2)</f>
        <v>0</v>
      </c>
      <c r="BL404" s="19" t="s">
        <v>256</v>
      </c>
      <c r="BM404" s="218" t="s">
        <v>638</v>
      </c>
    </row>
    <row r="405" s="2" customFormat="1">
      <c r="A405" s="40"/>
      <c r="B405" s="41"/>
      <c r="C405" s="42"/>
      <c r="D405" s="220" t="s">
        <v>160</v>
      </c>
      <c r="E405" s="42"/>
      <c r="F405" s="221" t="s">
        <v>639</v>
      </c>
      <c r="G405" s="42"/>
      <c r="H405" s="42"/>
      <c r="I405" s="222"/>
      <c r="J405" s="42"/>
      <c r="K405" s="42"/>
      <c r="L405" s="46"/>
      <c r="M405" s="223"/>
      <c r="N405" s="224"/>
      <c r="O405" s="86"/>
      <c r="P405" s="86"/>
      <c r="Q405" s="86"/>
      <c r="R405" s="86"/>
      <c r="S405" s="86"/>
      <c r="T405" s="87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160</v>
      </c>
      <c r="AU405" s="19" t="s">
        <v>158</v>
      </c>
    </row>
    <row r="406" s="2" customFormat="1" ht="24.15" customHeight="1">
      <c r="A406" s="40"/>
      <c r="B406" s="41"/>
      <c r="C406" s="258" t="s">
        <v>640</v>
      </c>
      <c r="D406" s="258" t="s">
        <v>262</v>
      </c>
      <c r="E406" s="259" t="s">
        <v>641</v>
      </c>
      <c r="F406" s="260" t="s">
        <v>642</v>
      </c>
      <c r="G406" s="261" t="s">
        <v>173</v>
      </c>
      <c r="H406" s="262">
        <v>2</v>
      </c>
      <c r="I406" s="263"/>
      <c r="J406" s="264">
        <f>ROUND(I406*H406,2)</f>
        <v>0</v>
      </c>
      <c r="K406" s="260" t="s">
        <v>156</v>
      </c>
      <c r="L406" s="265"/>
      <c r="M406" s="266" t="s">
        <v>19</v>
      </c>
      <c r="N406" s="267" t="s">
        <v>47</v>
      </c>
      <c r="O406" s="86"/>
      <c r="P406" s="216">
        <f>O406*H406</f>
        <v>0</v>
      </c>
      <c r="Q406" s="216">
        <v>0.02</v>
      </c>
      <c r="R406" s="216">
        <f>Q406*H406</f>
        <v>0.040000000000000001</v>
      </c>
      <c r="S406" s="216">
        <v>0</v>
      </c>
      <c r="T406" s="217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8" t="s">
        <v>375</v>
      </c>
      <c r="AT406" s="218" t="s">
        <v>262</v>
      </c>
      <c r="AU406" s="218" t="s">
        <v>158</v>
      </c>
      <c r="AY406" s="19" t="s">
        <v>151</v>
      </c>
      <c r="BE406" s="219">
        <f>IF(N406="základní",J406,0)</f>
        <v>0</v>
      </c>
      <c r="BF406" s="219">
        <f>IF(N406="snížená",J406,0)</f>
        <v>0</v>
      </c>
      <c r="BG406" s="219">
        <f>IF(N406="zákl. přenesená",J406,0)</f>
        <v>0</v>
      </c>
      <c r="BH406" s="219">
        <f>IF(N406="sníž. přenesená",J406,0)</f>
        <v>0</v>
      </c>
      <c r="BI406" s="219">
        <f>IF(N406="nulová",J406,0)</f>
        <v>0</v>
      </c>
      <c r="BJ406" s="19" t="s">
        <v>158</v>
      </c>
      <c r="BK406" s="219">
        <f>ROUND(I406*H406,2)</f>
        <v>0</v>
      </c>
      <c r="BL406" s="19" t="s">
        <v>256</v>
      </c>
      <c r="BM406" s="218" t="s">
        <v>643</v>
      </c>
    </row>
    <row r="407" s="2" customFormat="1" ht="24.15" customHeight="1">
      <c r="A407" s="40"/>
      <c r="B407" s="41"/>
      <c r="C407" s="258" t="s">
        <v>644</v>
      </c>
      <c r="D407" s="258" t="s">
        <v>262</v>
      </c>
      <c r="E407" s="259" t="s">
        <v>645</v>
      </c>
      <c r="F407" s="260" t="s">
        <v>646</v>
      </c>
      <c r="G407" s="261" t="s">
        <v>173</v>
      </c>
      <c r="H407" s="262">
        <v>1</v>
      </c>
      <c r="I407" s="263"/>
      <c r="J407" s="264">
        <f>ROUND(I407*H407,2)</f>
        <v>0</v>
      </c>
      <c r="K407" s="260" t="s">
        <v>156</v>
      </c>
      <c r="L407" s="265"/>
      <c r="M407" s="266" t="s">
        <v>19</v>
      </c>
      <c r="N407" s="267" t="s">
        <v>47</v>
      </c>
      <c r="O407" s="86"/>
      <c r="P407" s="216">
        <f>O407*H407</f>
        <v>0</v>
      </c>
      <c r="Q407" s="216">
        <v>0.017999999999999999</v>
      </c>
      <c r="R407" s="216">
        <f>Q407*H407</f>
        <v>0.017999999999999999</v>
      </c>
      <c r="S407" s="216">
        <v>0</v>
      </c>
      <c r="T407" s="217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8" t="s">
        <v>375</v>
      </c>
      <c r="AT407" s="218" t="s">
        <v>262</v>
      </c>
      <c r="AU407" s="218" t="s">
        <v>158</v>
      </c>
      <c r="AY407" s="19" t="s">
        <v>151</v>
      </c>
      <c r="BE407" s="219">
        <f>IF(N407="základní",J407,0)</f>
        <v>0</v>
      </c>
      <c r="BF407" s="219">
        <f>IF(N407="snížená",J407,0)</f>
        <v>0</v>
      </c>
      <c r="BG407" s="219">
        <f>IF(N407="zákl. přenesená",J407,0)</f>
        <v>0</v>
      </c>
      <c r="BH407" s="219">
        <f>IF(N407="sníž. přenesená",J407,0)</f>
        <v>0</v>
      </c>
      <c r="BI407" s="219">
        <f>IF(N407="nulová",J407,0)</f>
        <v>0</v>
      </c>
      <c r="BJ407" s="19" t="s">
        <v>158</v>
      </c>
      <c r="BK407" s="219">
        <f>ROUND(I407*H407,2)</f>
        <v>0</v>
      </c>
      <c r="BL407" s="19" t="s">
        <v>256</v>
      </c>
      <c r="BM407" s="218" t="s">
        <v>647</v>
      </c>
    </row>
    <row r="408" s="2" customFormat="1" ht="24.15" customHeight="1">
      <c r="A408" s="40"/>
      <c r="B408" s="41"/>
      <c r="C408" s="258" t="s">
        <v>648</v>
      </c>
      <c r="D408" s="258" t="s">
        <v>262</v>
      </c>
      <c r="E408" s="259" t="s">
        <v>649</v>
      </c>
      <c r="F408" s="260" t="s">
        <v>650</v>
      </c>
      <c r="G408" s="261" t="s">
        <v>173</v>
      </c>
      <c r="H408" s="262">
        <v>2</v>
      </c>
      <c r="I408" s="263"/>
      <c r="J408" s="264">
        <f>ROUND(I408*H408,2)</f>
        <v>0</v>
      </c>
      <c r="K408" s="260" t="s">
        <v>156</v>
      </c>
      <c r="L408" s="265"/>
      <c r="M408" s="266" t="s">
        <v>19</v>
      </c>
      <c r="N408" s="267" t="s">
        <v>47</v>
      </c>
      <c r="O408" s="86"/>
      <c r="P408" s="216">
        <f>O408*H408</f>
        <v>0</v>
      </c>
      <c r="Q408" s="216">
        <v>0.012999999999999999</v>
      </c>
      <c r="R408" s="216">
        <f>Q408*H408</f>
        <v>0.025999999999999999</v>
      </c>
      <c r="S408" s="216">
        <v>0</v>
      </c>
      <c r="T408" s="217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8" t="s">
        <v>375</v>
      </c>
      <c r="AT408" s="218" t="s">
        <v>262</v>
      </c>
      <c r="AU408" s="218" t="s">
        <v>158</v>
      </c>
      <c r="AY408" s="19" t="s">
        <v>151</v>
      </c>
      <c r="BE408" s="219">
        <f>IF(N408="základní",J408,0)</f>
        <v>0</v>
      </c>
      <c r="BF408" s="219">
        <f>IF(N408="snížená",J408,0)</f>
        <v>0</v>
      </c>
      <c r="BG408" s="219">
        <f>IF(N408="zákl. přenesená",J408,0)</f>
        <v>0</v>
      </c>
      <c r="BH408" s="219">
        <f>IF(N408="sníž. přenesená",J408,0)</f>
        <v>0</v>
      </c>
      <c r="BI408" s="219">
        <f>IF(N408="nulová",J408,0)</f>
        <v>0</v>
      </c>
      <c r="BJ408" s="19" t="s">
        <v>158</v>
      </c>
      <c r="BK408" s="219">
        <f>ROUND(I408*H408,2)</f>
        <v>0</v>
      </c>
      <c r="BL408" s="19" t="s">
        <v>256</v>
      </c>
      <c r="BM408" s="218" t="s">
        <v>651</v>
      </c>
    </row>
    <row r="409" s="2" customFormat="1" ht="37.8" customHeight="1">
      <c r="A409" s="40"/>
      <c r="B409" s="41"/>
      <c r="C409" s="207" t="s">
        <v>652</v>
      </c>
      <c r="D409" s="207" t="s">
        <v>153</v>
      </c>
      <c r="E409" s="208" t="s">
        <v>653</v>
      </c>
      <c r="F409" s="209" t="s">
        <v>654</v>
      </c>
      <c r="G409" s="210" t="s">
        <v>173</v>
      </c>
      <c r="H409" s="211">
        <v>1</v>
      </c>
      <c r="I409" s="212"/>
      <c r="J409" s="213">
        <f>ROUND(I409*H409,2)</f>
        <v>0</v>
      </c>
      <c r="K409" s="209" t="s">
        <v>156</v>
      </c>
      <c r="L409" s="46"/>
      <c r="M409" s="214" t="s">
        <v>19</v>
      </c>
      <c r="N409" s="215" t="s">
        <v>47</v>
      </c>
      <c r="O409" s="86"/>
      <c r="P409" s="216">
        <f>O409*H409</f>
        <v>0</v>
      </c>
      <c r="Q409" s="216">
        <v>0</v>
      </c>
      <c r="R409" s="216">
        <f>Q409*H409</f>
        <v>0</v>
      </c>
      <c r="S409" s="216">
        <v>0</v>
      </c>
      <c r="T409" s="217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8" t="s">
        <v>256</v>
      </c>
      <c r="AT409" s="218" t="s">
        <v>153</v>
      </c>
      <c r="AU409" s="218" t="s">
        <v>158</v>
      </c>
      <c r="AY409" s="19" t="s">
        <v>151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19" t="s">
        <v>158</v>
      </c>
      <c r="BK409" s="219">
        <f>ROUND(I409*H409,2)</f>
        <v>0</v>
      </c>
      <c r="BL409" s="19" t="s">
        <v>256</v>
      </c>
      <c r="BM409" s="218" t="s">
        <v>655</v>
      </c>
    </row>
    <row r="410" s="2" customFormat="1">
      <c r="A410" s="40"/>
      <c r="B410" s="41"/>
      <c r="C410" s="42"/>
      <c r="D410" s="220" t="s">
        <v>160</v>
      </c>
      <c r="E410" s="42"/>
      <c r="F410" s="221" t="s">
        <v>656</v>
      </c>
      <c r="G410" s="42"/>
      <c r="H410" s="42"/>
      <c r="I410" s="222"/>
      <c r="J410" s="42"/>
      <c r="K410" s="42"/>
      <c r="L410" s="46"/>
      <c r="M410" s="223"/>
      <c r="N410" s="224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160</v>
      </c>
      <c r="AU410" s="19" t="s">
        <v>158</v>
      </c>
    </row>
    <row r="411" s="15" customFormat="1">
      <c r="A411" s="15"/>
      <c r="B411" s="248"/>
      <c r="C411" s="249"/>
      <c r="D411" s="227" t="s">
        <v>162</v>
      </c>
      <c r="E411" s="250" t="s">
        <v>19</v>
      </c>
      <c r="F411" s="251" t="s">
        <v>657</v>
      </c>
      <c r="G411" s="249"/>
      <c r="H411" s="250" t="s">
        <v>19</v>
      </c>
      <c r="I411" s="252"/>
      <c r="J411" s="249"/>
      <c r="K411" s="249"/>
      <c r="L411" s="253"/>
      <c r="M411" s="254"/>
      <c r="N411" s="255"/>
      <c r="O411" s="255"/>
      <c r="P411" s="255"/>
      <c r="Q411" s="255"/>
      <c r="R411" s="255"/>
      <c r="S411" s="255"/>
      <c r="T411" s="256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57" t="s">
        <v>162</v>
      </c>
      <c r="AU411" s="257" t="s">
        <v>158</v>
      </c>
      <c r="AV411" s="15" t="s">
        <v>83</v>
      </c>
      <c r="AW411" s="15" t="s">
        <v>36</v>
      </c>
      <c r="AX411" s="15" t="s">
        <v>75</v>
      </c>
      <c r="AY411" s="257" t="s">
        <v>151</v>
      </c>
    </row>
    <row r="412" s="13" customFormat="1">
      <c r="A412" s="13"/>
      <c r="B412" s="225"/>
      <c r="C412" s="226"/>
      <c r="D412" s="227" t="s">
        <v>162</v>
      </c>
      <c r="E412" s="228" t="s">
        <v>19</v>
      </c>
      <c r="F412" s="229" t="s">
        <v>83</v>
      </c>
      <c r="G412" s="226"/>
      <c r="H412" s="230">
        <v>1</v>
      </c>
      <c r="I412" s="231"/>
      <c r="J412" s="226"/>
      <c r="K412" s="226"/>
      <c r="L412" s="232"/>
      <c r="M412" s="233"/>
      <c r="N412" s="234"/>
      <c r="O412" s="234"/>
      <c r="P412" s="234"/>
      <c r="Q412" s="234"/>
      <c r="R412" s="234"/>
      <c r="S412" s="234"/>
      <c r="T412" s="23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6" t="s">
        <v>162</v>
      </c>
      <c r="AU412" s="236" t="s">
        <v>158</v>
      </c>
      <c r="AV412" s="13" t="s">
        <v>158</v>
      </c>
      <c r="AW412" s="13" t="s">
        <v>36</v>
      </c>
      <c r="AX412" s="13" t="s">
        <v>75</v>
      </c>
      <c r="AY412" s="236" t="s">
        <v>151</v>
      </c>
    </row>
    <row r="413" s="14" customFormat="1">
      <c r="A413" s="14"/>
      <c r="B413" s="237"/>
      <c r="C413" s="238"/>
      <c r="D413" s="227" t="s">
        <v>162</v>
      </c>
      <c r="E413" s="239" t="s">
        <v>19</v>
      </c>
      <c r="F413" s="240" t="s">
        <v>164</v>
      </c>
      <c r="G413" s="238"/>
      <c r="H413" s="241">
        <v>1</v>
      </c>
      <c r="I413" s="242"/>
      <c r="J413" s="238"/>
      <c r="K413" s="238"/>
      <c r="L413" s="243"/>
      <c r="M413" s="244"/>
      <c r="N413" s="245"/>
      <c r="O413" s="245"/>
      <c r="P413" s="245"/>
      <c r="Q413" s="245"/>
      <c r="R413" s="245"/>
      <c r="S413" s="245"/>
      <c r="T413" s="246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7" t="s">
        <v>162</v>
      </c>
      <c r="AU413" s="247" t="s">
        <v>158</v>
      </c>
      <c r="AV413" s="14" t="s">
        <v>157</v>
      </c>
      <c r="AW413" s="14" t="s">
        <v>36</v>
      </c>
      <c r="AX413" s="14" t="s">
        <v>83</v>
      </c>
      <c r="AY413" s="247" t="s">
        <v>151</v>
      </c>
    </row>
    <row r="414" s="2" customFormat="1" ht="33" customHeight="1">
      <c r="A414" s="40"/>
      <c r="B414" s="41"/>
      <c r="C414" s="258" t="s">
        <v>658</v>
      </c>
      <c r="D414" s="258" t="s">
        <v>262</v>
      </c>
      <c r="E414" s="259" t="s">
        <v>659</v>
      </c>
      <c r="F414" s="260" t="s">
        <v>660</v>
      </c>
      <c r="G414" s="261" t="s">
        <v>173</v>
      </c>
      <c r="H414" s="262">
        <v>1</v>
      </c>
      <c r="I414" s="263"/>
      <c r="J414" s="264">
        <f>ROUND(I414*H414,2)</f>
        <v>0</v>
      </c>
      <c r="K414" s="260" t="s">
        <v>156</v>
      </c>
      <c r="L414" s="265"/>
      <c r="M414" s="266" t="s">
        <v>19</v>
      </c>
      <c r="N414" s="267" t="s">
        <v>47</v>
      </c>
      <c r="O414" s="86"/>
      <c r="P414" s="216">
        <f>O414*H414</f>
        <v>0</v>
      </c>
      <c r="Q414" s="216">
        <v>0.021600000000000001</v>
      </c>
      <c r="R414" s="216">
        <f>Q414*H414</f>
        <v>0.021600000000000001</v>
      </c>
      <c r="S414" s="216">
        <v>0</v>
      </c>
      <c r="T414" s="217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8" t="s">
        <v>375</v>
      </c>
      <c r="AT414" s="218" t="s">
        <v>262</v>
      </c>
      <c r="AU414" s="218" t="s">
        <v>158</v>
      </c>
      <c r="AY414" s="19" t="s">
        <v>151</v>
      </c>
      <c r="BE414" s="219">
        <f>IF(N414="základní",J414,0)</f>
        <v>0</v>
      </c>
      <c r="BF414" s="219">
        <f>IF(N414="snížená",J414,0)</f>
        <v>0</v>
      </c>
      <c r="BG414" s="219">
        <f>IF(N414="zákl. přenesená",J414,0)</f>
        <v>0</v>
      </c>
      <c r="BH414" s="219">
        <f>IF(N414="sníž. přenesená",J414,0)</f>
        <v>0</v>
      </c>
      <c r="BI414" s="219">
        <f>IF(N414="nulová",J414,0)</f>
        <v>0</v>
      </c>
      <c r="BJ414" s="19" t="s">
        <v>158</v>
      </c>
      <c r="BK414" s="219">
        <f>ROUND(I414*H414,2)</f>
        <v>0</v>
      </c>
      <c r="BL414" s="19" t="s">
        <v>256</v>
      </c>
      <c r="BM414" s="218" t="s">
        <v>661</v>
      </c>
    </row>
    <row r="415" s="2" customFormat="1" ht="24.15" customHeight="1">
      <c r="A415" s="40"/>
      <c r="B415" s="41"/>
      <c r="C415" s="207" t="s">
        <v>662</v>
      </c>
      <c r="D415" s="207" t="s">
        <v>153</v>
      </c>
      <c r="E415" s="208" t="s">
        <v>663</v>
      </c>
      <c r="F415" s="209" t="s">
        <v>664</v>
      </c>
      <c r="G415" s="210" t="s">
        <v>173</v>
      </c>
      <c r="H415" s="211">
        <v>6</v>
      </c>
      <c r="I415" s="212"/>
      <c r="J415" s="213">
        <f>ROUND(I415*H415,2)</f>
        <v>0</v>
      </c>
      <c r="K415" s="209" t="s">
        <v>156</v>
      </c>
      <c r="L415" s="46"/>
      <c r="M415" s="214" t="s">
        <v>19</v>
      </c>
      <c r="N415" s="215" t="s">
        <v>47</v>
      </c>
      <c r="O415" s="86"/>
      <c r="P415" s="216">
        <f>O415*H415</f>
        <v>0</v>
      </c>
      <c r="Q415" s="216">
        <v>0</v>
      </c>
      <c r="R415" s="216">
        <f>Q415*H415</f>
        <v>0</v>
      </c>
      <c r="S415" s="216">
        <v>0.024</v>
      </c>
      <c r="T415" s="217">
        <f>S415*H415</f>
        <v>0.14400000000000002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8" t="s">
        <v>256</v>
      </c>
      <c r="AT415" s="218" t="s">
        <v>153</v>
      </c>
      <c r="AU415" s="218" t="s">
        <v>158</v>
      </c>
      <c r="AY415" s="19" t="s">
        <v>151</v>
      </c>
      <c r="BE415" s="219">
        <f>IF(N415="základní",J415,0)</f>
        <v>0</v>
      </c>
      <c r="BF415" s="219">
        <f>IF(N415="snížená",J415,0)</f>
        <v>0</v>
      </c>
      <c r="BG415" s="219">
        <f>IF(N415="zákl. přenesená",J415,0)</f>
        <v>0</v>
      </c>
      <c r="BH415" s="219">
        <f>IF(N415="sníž. přenesená",J415,0)</f>
        <v>0</v>
      </c>
      <c r="BI415" s="219">
        <f>IF(N415="nulová",J415,0)</f>
        <v>0</v>
      </c>
      <c r="BJ415" s="19" t="s">
        <v>158</v>
      </c>
      <c r="BK415" s="219">
        <f>ROUND(I415*H415,2)</f>
        <v>0</v>
      </c>
      <c r="BL415" s="19" t="s">
        <v>256</v>
      </c>
      <c r="BM415" s="218" t="s">
        <v>665</v>
      </c>
    </row>
    <row r="416" s="2" customFormat="1">
      <c r="A416" s="40"/>
      <c r="B416" s="41"/>
      <c r="C416" s="42"/>
      <c r="D416" s="220" t="s">
        <v>160</v>
      </c>
      <c r="E416" s="42"/>
      <c r="F416" s="221" t="s">
        <v>666</v>
      </c>
      <c r="G416" s="42"/>
      <c r="H416" s="42"/>
      <c r="I416" s="222"/>
      <c r="J416" s="42"/>
      <c r="K416" s="42"/>
      <c r="L416" s="46"/>
      <c r="M416" s="223"/>
      <c r="N416" s="224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160</v>
      </c>
      <c r="AU416" s="19" t="s">
        <v>158</v>
      </c>
    </row>
    <row r="417" s="13" customFormat="1">
      <c r="A417" s="13"/>
      <c r="B417" s="225"/>
      <c r="C417" s="226"/>
      <c r="D417" s="227" t="s">
        <v>162</v>
      </c>
      <c r="E417" s="228" t="s">
        <v>19</v>
      </c>
      <c r="F417" s="229" t="s">
        <v>192</v>
      </c>
      <c r="G417" s="226"/>
      <c r="H417" s="230">
        <v>6</v>
      </c>
      <c r="I417" s="231"/>
      <c r="J417" s="226"/>
      <c r="K417" s="226"/>
      <c r="L417" s="232"/>
      <c r="M417" s="233"/>
      <c r="N417" s="234"/>
      <c r="O417" s="234"/>
      <c r="P417" s="234"/>
      <c r="Q417" s="234"/>
      <c r="R417" s="234"/>
      <c r="S417" s="234"/>
      <c r="T417" s="235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6" t="s">
        <v>162</v>
      </c>
      <c r="AU417" s="236" t="s">
        <v>158</v>
      </c>
      <c r="AV417" s="13" t="s">
        <v>158</v>
      </c>
      <c r="AW417" s="13" t="s">
        <v>36</v>
      </c>
      <c r="AX417" s="13" t="s">
        <v>75</v>
      </c>
      <c r="AY417" s="236" t="s">
        <v>151</v>
      </c>
    </row>
    <row r="418" s="14" customFormat="1">
      <c r="A418" s="14"/>
      <c r="B418" s="237"/>
      <c r="C418" s="238"/>
      <c r="D418" s="227" t="s">
        <v>162</v>
      </c>
      <c r="E418" s="239" t="s">
        <v>19</v>
      </c>
      <c r="F418" s="240" t="s">
        <v>164</v>
      </c>
      <c r="G418" s="238"/>
      <c r="H418" s="241">
        <v>6</v>
      </c>
      <c r="I418" s="242"/>
      <c r="J418" s="238"/>
      <c r="K418" s="238"/>
      <c r="L418" s="243"/>
      <c r="M418" s="244"/>
      <c r="N418" s="245"/>
      <c r="O418" s="245"/>
      <c r="P418" s="245"/>
      <c r="Q418" s="245"/>
      <c r="R418" s="245"/>
      <c r="S418" s="245"/>
      <c r="T418" s="246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7" t="s">
        <v>162</v>
      </c>
      <c r="AU418" s="247" t="s">
        <v>158</v>
      </c>
      <c r="AV418" s="14" t="s">
        <v>157</v>
      </c>
      <c r="AW418" s="14" t="s">
        <v>36</v>
      </c>
      <c r="AX418" s="14" t="s">
        <v>83</v>
      </c>
      <c r="AY418" s="247" t="s">
        <v>151</v>
      </c>
    </row>
    <row r="419" s="2" customFormat="1" ht="24.15" customHeight="1">
      <c r="A419" s="40"/>
      <c r="B419" s="41"/>
      <c r="C419" s="207" t="s">
        <v>667</v>
      </c>
      <c r="D419" s="207" t="s">
        <v>153</v>
      </c>
      <c r="E419" s="208" t="s">
        <v>668</v>
      </c>
      <c r="F419" s="209" t="s">
        <v>669</v>
      </c>
      <c r="G419" s="210" t="s">
        <v>173</v>
      </c>
      <c r="H419" s="211">
        <v>1</v>
      </c>
      <c r="I419" s="212"/>
      <c r="J419" s="213">
        <f>ROUND(I419*H419,2)</f>
        <v>0</v>
      </c>
      <c r="K419" s="209" t="s">
        <v>156</v>
      </c>
      <c r="L419" s="46"/>
      <c r="M419" s="214" t="s">
        <v>19</v>
      </c>
      <c r="N419" s="215" t="s">
        <v>47</v>
      </c>
      <c r="O419" s="86"/>
      <c r="P419" s="216">
        <f>O419*H419</f>
        <v>0</v>
      </c>
      <c r="Q419" s="216">
        <v>0</v>
      </c>
      <c r="R419" s="216">
        <f>Q419*H419</f>
        <v>0</v>
      </c>
      <c r="S419" s="216">
        <v>0</v>
      </c>
      <c r="T419" s="217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18" t="s">
        <v>256</v>
      </c>
      <c r="AT419" s="218" t="s">
        <v>153</v>
      </c>
      <c r="AU419" s="218" t="s">
        <v>158</v>
      </c>
      <c r="AY419" s="19" t="s">
        <v>151</v>
      </c>
      <c r="BE419" s="219">
        <f>IF(N419="základní",J419,0)</f>
        <v>0</v>
      </c>
      <c r="BF419" s="219">
        <f>IF(N419="snížená",J419,0)</f>
        <v>0</v>
      </c>
      <c r="BG419" s="219">
        <f>IF(N419="zákl. přenesená",J419,0)</f>
        <v>0</v>
      </c>
      <c r="BH419" s="219">
        <f>IF(N419="sníž. přenesená",J419,0)</f>
        <v>0</v>
      </c>
      <c r="BI419" s="219">
        <f>IF(N419="nulová",J419,0)</f>
        <v>0</v>
      </c>
      <c r="BJ419" s="19" t="s">
        <v>158</v>
      </c>
      <c r="BK419" s="219">
        <f>ROUND(I419*H419,2)</f>
        <v>0</v>
      </c>
      <c r="BL419" s="19" t="s">
        <v>256</v>
      </c>
      <c r="BM419" s="218" t="s">
        <v>670</v>
      </c>
    </row>
    <row r="420" s="2" customFormat="1">
      <c r="A420" s="40"/>
      <c r="B420" s="41"/>
      <c r="C420" s="42"/>
      <c r="D420" s="220" t="s">
        <v>160</v>
      </c>
      <c r="E420" s="42"/>
      <c r="F420" s="221" t="s">
        <v>671</v>
      </c>
      <c r="G420" s="42"/>
      <c r="H420" s="42"/>
      <c r="I420" s="222"/>
      <c r="J420" s="42"/>
      <c r="K420" s="42"/>
      <c r="L420" s="46"/>
      <c r="M420" s="223"/>
      <c r="N420" s="224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160</v>
      </c>
      <c r="AU420" s="19" t="s">
        <v>158</v>
      </c>
    </row>
    <row r="421" s="15" customFormat="1">
      <c r="A421" s="15"/>
      <c r="B421" s="248"/>
      <c r="C421" s="249"/>
      <c r="D421" s="227" t="s">
        <v>162</v>
      </c>
      <c r="E421" s="250" t="s">
        <v>19</v>
      </c>
      <c r="F421" s="251" t="s">
        <v>672</v>
      </c>
      <c r="G421" s="249"/>
      <c r="H421" s="250" t="s">
        <v>19</v>
      </c>
      <c r="I421" s="252"/>
      <c r="J421" s="249"/>
      <c r="K421" s="249"/>
      <c r="L421" s="253"/>
      <c r="M421" s="254"/>
      <c r="N421" s="255"/>
      <c r="O421" s="255"/>
      <c r="P421" s="255"/>
      <c r="Q421" s="255"/>
      <c r="R421" s="255"/>
      <c r="S421" s="255"/>
      <c r="T421" s="256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57" t="s">
        <v>162</v>
      </c>
      <c r="AU421" s="257" t="s">
        <v>158</v>
      </c>
      <c r="AV421" s="15" t="s">
        <v>83</v>
      </c>
      <c r="AW421" s="15" t="s">
        <v>36</v>
      </c>
      <c r="AX421" s="15" t="s">
        <v>75</v>
      </c>
      <c r="AY421" s="257" t="s">
        <v>151</v>
      </c>
    </row>
    <row r="422" s="13" customFormat="1">
      <c r="A422" s="13"/>
      <c r="B422" s="225"/>
      <c r="C422" s="226"/>
      <c r="D422" s="227" t="s">
        <v>162</v>
      </c>
      <c r="E422" s="228" t="s">
        <v>19</v>
      </c>
      <c r="F422" s="229" t="s">
        <v>83</v>
      </c>
      <c r="G422" s="226"/>
      <c r="H422" s="230">
        <v>1</v>
      </c>
      <c r="I422" s="231"/>
      <c r="J422" s="226"/>
      <c r="K422" s="226"/>
      <c r="L422" s="232"/>
      <c r="M422" s="233"/>
      <c r="N422" s="234"/>
      <c r="O422" s="234"/>
      <c r="P422" s="234"/>
      <c r="Q422" s="234"/>
      <c r="R422" s="234"/>
      <c r="S422" s="234"/>
      <c r="T422" s="23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6" t="s">
        <v>162</v>
      </c>
      <c r="AU422" s="236" t="s">
        <v>158</v>
      </c>
      <c r="AV422" s="13" t="s">
        <v>158</v>
      </c>
      <c r="AW422" s="13" t="s">
        <v>36</v>
      </c>
      <c r="AX422" s="13" t="s">
        <v>75</v>
      </c>
      <c r="AY422" s="236" t="s">
        <v>151</v>
      </c>
    </row>
    <row r="423" s="14" customFormat="1">
      <c r="A423" s="14"/>
      <c r="B423" s="237"/>
      <c r="C423" s="238"/>
      <c r="D423" s="227" t="s">
        <v>162</v>
      </c>
      <c r="E423" s="239" t="s">
        <v>19</v>
      </c>
      <c r="F423" s="240" t="s">
        <v>164</v>
      </c>
      <c r="G423" s="238"/>
      <c r="H423" s="241">
        <v>1</v>
      </c>
      <c r="I423" s="242"/>
      <c r="J423" s="238"/>
      <c r="K423" s="238"/>
      <c r="L423" s="243"/>
      <c r="M423" s="244"/>
      <c r="N423" s="245"/>
      <c r="O423" s="245"/>
      <c r="P423" s="245"/>
      <c r="Q423" s="245"/>
      <c r="R423" s="245"/>
      <c r="S423" s="245"/>
      <c r="T423" s="246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7" t="s">
        <v>162</v>
      </c>
      <c r="AU423" s="247" t="s">
        <v>158</v>
      </c>
      <c r="AV423" s="14" t="s">
        <v>157</v>
      </c>
      <c r="AW423" s="14" t="s">
        <v>36</v>
      </c>
      <c r="AX423" s="14" t="s">
        <v>83</v>
      </c>
      <c r="AY423" s="247" t="s">
        <v>151</v>
      </c>
    </row>
    <row r="424" s="2" customFormat="1" ht="24.15" customHeight="1">
      <c r="A424" s="40"/>
      <c r="B424" s="41"/>
      <c r="C424" s="258" t="s">
        <v>673</v>
      </c>
      <c r="D424" s="258" t="s">
        <v>262</v>
      </c>
      <c r="E424" s="259" t="s">
        <v>674</v>
      </c>
      <c r="F424" s="260" t="s">
        <v>675</v>
      </c>
      <c r="G424" s="261" t="s">
        <v>173</v>
      </c>
      <c r="H424" s="262">
        <v>1</v>
      </c>
      <c r="I424" s="263"/>
      <c r="J424" s="264">
        <f>ROUND(I424*H424,2)</f>
        <v>0</v>
      </c>
      <c r="K424" s="260" t="s">
        <v>156</v>
      </c>
      <c r="L424" s="265"/>
      <c r="M424" s="266" t="s">
        <v>19</v>
      </c>
      <c r="N424" s="267" t="s">
        <v>47</v>
      </c>
      <c r="O424" s="86"/>
      <c r="P424" s="216">
        <f>O424*H424</f>
        <v>0</v>
      </c>
      <c r="Q424" s="216">
        <v>0.0018500000000000001</v>
      </c>
      <c r="R424" s="216">
        <f>Q424*H424</f>
        <v>0.0018500000000000001</v>
      </c>
      <c r="S424" s="216">
        <v>0</v>
      </c>
      <c r="T424" s="217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18" t="s">
        <v>375</v>
      </c>
      <c r="AT424" s="218" t="s">
        <v>262</v>
      </c>
      <c r="AU424" s="218" t="s">
        <v>158</v>
      </c>
      <c r="AY424" s="19" t="s">
        <v>151</v>
      </c>
      <c r="BE424" s="219">
        <f>IF(N424="základní",J424,0)</f>
        <v>0</v>
      </c>
      <c r="BF424" s="219">
        <f>IF(N424="snížená",J424,0)</f>
        <v>0</v>
      </c>
      <c r="BG424" s="219">
        <f>IF(N424="zákl. přenesená",J424,0)</f>
        <v>0</v>
      </c>
      <c r="BH424" s="219">
        <f>IF(N424="sníž. přenesená",J424,0)</f>
        <v>0</v>
      </c>
      <c r="BI424" s="219">
        <f>IF(N424="nulová",J424,0)</f>
        <v>0</v>
      </c>
      <c r="BJ424" s="19" t="s">
        <v>158</v>
      </c>
      <c r="BK424" s="219">
        <f>ROUND(I424*H424,2)</f>
        <v>0</v>
      </c>
      <c r="BL424" s="19" t="s">
        <v>256</v>
      </c>
      <c r="BM424" s="218" t="s">
        <v>676</v>
      </c>
    </row>
    <row r="425" s="2" customFormat="1" ht="37.8" customHeight="1">
      <c r="A425" s="40"/>
      <c r="B425" s="41"/>
      <c r="C425" s="207" t="s">
        <v>677</v>
      </c>
      <c r="D425" s="207" t="s">
        <v>153</v>
      </c>
      <c r="E425" s="208" t="s">
        <v>678</v>
      </c>
      <c r="F425" s="209" t="s">
        <v>679</v>
      </c>
      <c r="G425" s="210" t="s">
        <v>173</v>
      </c>
      <c r="H425" s="211">
        <v>1</v>
      </c>
      <c r="I425" s="212"/>
      <c r="J425" s="213">
        <f>ROUND(I425*H425,2)</f>
        <v>0</v>
      </c>
      <c r="K425" s="209" t="s">
        <v>156</v>
      </c>
      <c r="L425" s="46"/>
      <c r="M425" s="214" t="s">
        <v>19</v>
      </c>
      <c r="N425" s="215" t="s">
        <v>47</v>
      </c>
      <c r="O425" s="86"/>
      <c r="P425" s="216">
        <f>O425*H425</f>
        <v>0</v>
      </c>
      <c r="Q425" s="216">
        <v>0</v>
      </c>
      <c r="R425" s="216">
        <f>Q425*H425</f>
        <v>0</v>
      </c>
      <c r="S425" s="216">
        <v>0.17399999999999999</v>
      </c>
      <c r="T425" s="217">
        <f>S425*H425</f>
        <v>0.17399999999999999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18" t="s">
        <v>256</v>
      </c>
      <c r="AT425" s="218" t="s">
        <v>153</v>
      </c>
      <c r="AU425" s="218" t="s">
        <v>158</v>
      </c>
      <c r="AY425" s="19" t="s">
        <v>151</v>
      </c>
      <c r="BE425" s="219">
        <f>IF(N425="základní",J425,0)</f>
        <v>0</v>
      </c>
      <c r="BF425" s="219">
        <f>IF(N425="snížená",J425,0)</f>
        <v>0</v>
      </c>
      <c r="BG425" s="219">
        <f>IF(N425="zákl. přenesená",J425,0)</f>
        <v>0</v>
      </c>
      <c r="BH425" s="219">
        <f>IF(N425="sníž. přenesená",J425,0)</f>
        <v>0</v>
      </c>
      <c r="BI425" s="219">
        <f>IF(N425="nulová",J425,0)</f>
        <v>0</v>
      </c>
      <c r="BJ425" s="19" t="s">
        <v>158</v>
      </c>
      <c r="BK425" s="219">
        <f>ROUND(I425*H425,2)</f>
        <v>0</v>
      </c>
      <c r="BL425" s="19" t="s">
        <v>256</v>
      </c>
      <c r="BM425" s="218" t="s">
        <v>680</v>
      </c>
    </row>
    <row r="426" s="2" customFormat="1">
      <c r="A426" s="40"/>
      <c r="B426" s="41"/>
      <c r="C426" s="42"/>
      <c r="D426" s="220" t="s">
        <v>160</v>
      </c>
      <c r="E426" s="42"/>
      <c r="F426" s="221" t="s">
        <v>681</v>
      </c>
      <c r="G426" s="42"/>
      <c r="H426" s="42"/>
      <c r="I426" s="222"/>
      <c r="J426" s="42"/>
      <c r="K426" s="42"/>
      <c r="L426" s="46"/>
      <c r="M426" s="223"/>
      <c r="N426" s="224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160</v>
      </c>
      <c r="AU426" s="19" t="s">
        <v>158</v>
      </c>
    </row>
    <row r="427" s="2" customFormat="1" ht="21.75" customHeight="1">
      <c r="A427" s="40"/>
      <c r="B427" s="41"/>
      <c r="C427" s="207" t="s">
        <v>682</v>
      </c>
      <c r="D427" s="207" t="s">
        <v>153</v>
      </c>
      <c r="E427" s="208" t="s">
        <v>683</v>
      </c>
      <c r="F427" s="209" t="s">
        <v>684</v>
      </c>
      <c r="G427" s="210" t="s">
        <v>173</v>
      </c>
      <c r="H427" s="211">
        <v>1</v>
      </c>
      <c r="I427" s="212"/>
      <c r="J427" s="213">
        <f>ROUND(I427*H427,2)</f>
        <v>0</v>
      </c>
      <c r="K427" s="209" t="s">
        <v>156</v>
      </c>
      <c r="L427" s="46"/>
      <c r="M427" s="214" t="s">
        <v>19</v>
      </c>
      <c r="N427" s="215" t="s">
        <v>47</v>
      </c>
      <c r="O427" s="86"/>
      <c r="P427" s="216">
        <f>O427*H427</f>
        <v>0</v>
      </c>
      <c r="Q427" s="216">
        <v>0</v>
      </c>
      <c r="R427" s="216">
        <f>Q427*H427</f>
        <v>0</v>
      </c>
      <c r="S427" s="216">
        <v>0.088099999999999998</v>
      </c>
      <c r="T427" s="217">
        <f>S427*H427</f>
        <v>0.088099999999999998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8" t="s">
        <v>256</v>
      </c>
      <c r="AT427" s="218" t="s">
        <v>153</v>
      </c>
      <c r="AU427" s="218" t="s">
        <v>158</v>
      </c>
      <c r="AY427" s="19" t="s">
        <v>151</v>
      </c>
      <c r="BE427" s="219">
        <f>IF(N427="základní",J427,0)</f>
        <v>0</v>
      </c>
      <c r="BF427" s="219">
        <f>IF(N427="snížená",J427,0)</f>
        <v>0</v>
      </c>
      <c r="BG427" s="219">
        <f>IF(N427="zákl. přenesená",J427,0)</f>
        <v>0</v>
      </c>
      <c r="BH427" s="219">
        <f>IF(N427="sníž. přenesená",J427,0)</f>
        <v>0</v>
      </c>
      <c r="BI427" s="219">
        <f>IF(N427="nulová",J427,0)</f>
        <v>0</v>
      </c>
      <c r="BJ427" s="19" t="s">
        <v>158</v>
      </c>
      <c r="BK427" s="219">
        <f>ROUND(I427*H427,2)</f>
        <v>0</v>
      </c>
      <c r="BL427" s="19" t="s">
        <v>256</v>
      </c>
      <c r="BM427" s="218" t="s">
        <v>685</v>
      </c>
    </row>
    <row r="428" s="2" customFormat="1">
      <c r="A428" s="40"/>
      <c r="B428" s="41"/>
      <c r="C428" s="42"/>
      <c r="D428" s="220" t="s">
        <v>160</v>
      </c>
      <c r="E428" s="42"/>
      <c r="F428" s="221" t="s">
        <v>686</v>
      </c>
      <c r="G428" s="42"/>
      <c r="H428" s="42"/>
      <c r="I428" s="222"/>
      <c r="J428" s="42"/>
      <c r="K428" s="42"/>
      <c r="L428" s="46"/>
      <c r="M428" s="223"/>
      <c r="N428" s="224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160</v>
      </c>
      <c r="AU428" s="19" t="s">
        <v>158</v>
      </c>
    </row>
    <row r="429" s="13" customFormat="1">
      <c r="A429" s="13"/>
      <c r="B429" s="225"/>
      <c r="C429" s="226"/>
      <c r="D429" s="227" t="s">
        <v>162</v>
      </c>
      <c r="E429" s="228" t="s">
        <v>19</v>
      </c>
      <c r="F429" s="229" t="s">
        <v>687</v>
      </c>
      <c r="G429" s="226"/>
      <c r="H429" s="230">
        <v>1</v>
      </c>
      <c r="I429" s="231"/>
      <c r="J429" s="226"/>
      <c r="K429" s="226"/>
      <c r="L429" s="232"/>
      <c r="M429" s="233"/>
      <c r="N429" s="234"/>
      <c r="O429" s="234"/>
      <c r="P429" s="234"/>
      <c r="Q429" s="234"/>
      <c r="R429" s="234"/>
      <c r="S429" s="234"/>
      <c r="T429" s="23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6" t="s">
        <v>162</v>
      </c>
      <c r="AU429" s="236" t="s">
        <v>158</v>
      </c>
      <c r="AV429" s="13" t="s">
        <v>158</v>
      </c>
      <c r="AW429" s="13" t="s">
        <v>36</v>
      </c>
      <c r="AX429" s="13" t="s">
        <v>75</v>
      </c>
      <c r="AY429" s="236" t="s">
        <v>151</v>
      </c>
    </row>
    <row r="430" s="14" customFormat="1">
      <c r="A430" s="14"/>
      <c r="B430" s="237"/>
      <c r="C430" s="238"/>
      <c r="D430" s="227" t="s">
        <v>162</v>
      </c>
      <c r="E430" s="239" t="s">
        <v>19</v>
      </c>
      <c r="F430" s="240" t="s">
        <v>164</v>
      </c>
      <c r="G430" s="238"/>
      <c r="H430" s="241">
        <v>1</v>
      </c>
      <c r="I430" s="242"/>
      <c r="J430" s="238"/>
      <c r="K430" s="238"/>
      <c r="L430" s="243"/>
      <c r="M430" s="244"/>
      <c r="N430" s="245"/>
      <c r="O430" s="245"/>
      <c r="P430" s="245"/>
      <c r="Q430" s="245"/>
      <c r="R430" s="245"/>
      <c r="S430" s="245"/>
      <c r="T430" s="246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7" t="s">
        <v>162</v>
      </c>
      <c r="AU430" s="247" t="s">
        <v>158</v>
      </c>
      <c r="AV430" s="14" t="s">
        <v>157</v>
      </c>
      <c r="AW430" s="14" t="s">
        <v>36</v>
      </c>
      <c r="AX430" s="14" t="s">
        <v>83</v>
      </c>
      <c r="AY430" s="247" t="s">
        <v>151</v>
      </c>
    </row>
    <row r="431" s="2" customFormat="1" ht="21.75" customHeight="1">
      <c r="A431" s="40"/>
      <c r="B431" s="41"/>
      <c r="C431" s="207" t="s">
        <v>688</v>
      </c>
      <c r="D431" s="207" t="s">
        <v>153</v>
      </c>
      <c r="E431" s="208" t="s">
        <v>689</v>
      </c>
      <c r="F431" s="209" t="s">
        <v>690</v>
      </c>
      <c r="G431" s="210" t="s">
        <v>173</v>
      </c>
      <c r="H431" s="211">
        <v>1</v>
      </c>
      <c r="I431" s="212"/>
      <c r="J431" s="213">
        <f>ROUND(I431*H431,2)</f>
        <v>0</v>
      </c>
      <c r="K431" s="209" t="s">
        <v>156</v>
      </c>
      <c r="L431" s="46"/>
      <c r="M431" s="214" t="s">
        <v>19</v>
      </c>
      <c r="N431" s="215" t="s">
        <v>47</v>
      </c>
      <c r="O431" s="86"/>
      <c r="P431" s="216">
        <f>O431*H431</f>
        <v>0</v>
      </c>
      <c r="Q431" s="216">
        <v>0</v>
      </c>
      <c r="R431" s="216">
        <f>Q431*H431</f>
        <v>0</v>
      </c>
      <c r="S431" s="216">
        <v>0.1104</v>
      </c>
      <c r="T431" s="217">
        <f>S431*H431</f>
        <v>0.1104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18" t="s">
        <v>256</v>
      </c>
      <c r="AT431" s="218" t="s">
        <v>153</v>
      </c>
      <c r="AU431" s="218" t="s">
        <v>158</v>
      </c>
      <c r="AY431" s="19" t="s">
        <v>151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19" t="s">
        <v>158</v>
      </c>
      <c r="BK431" s="219">
        <f>ROUND(I431*H431,2)</f>
        <v>0</v>
      </c>
      <c r="BL431" s="19" t="s">
        <v>256</v>
      </c>
      <c r="BM431" s="218" t="s">
        <v>691</v>
      </c>
    </row>
    <row r="432" s="2" customFormat="1">
      <c r="A432" s="40"/>
      <c r="B432" s="41"/>
      <c r="C432" s="42"/>
      <c r="D432" s="220" t="s">
        <v>160</v>
      </c>
      <c r="E432" s="42"/>
      <c r="F432" s="221" t="s">
        <v>692</v>
      </c>
      <c r="G432" s="42"/>
      <c r="H432" s="42"/>
      <c r="I432" s="222"/>
      <c r="J432" s="42"/>
      <c r="K432" s="42"/>
      <c r="L432" s="46"/>
      <c r="M432" s="223"/>
      <c r="N432" s="224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160</v>
      </c>
      <c r="AU432" s="19" t="s">
        <v>158</v>
      </c>
    </row>
    <row r="433" s="13" customFormat="1">
      <c r="A433" s="13"/>
      <c r="B433" s="225"/>
      <c r="C433" s="226"/>
      <c r="D433" s="227" t="s">
        <v>162</v>
      </c>
      <c r="E433" s="228" t="s">
        <v>19</v>
      </c>
      <c r="F433" s="229" t="s">
        <v>693</v>
      </c>
      <c r="G433" s="226"/>
      <c r="H433" s="230">
        <v>1</v>
      </c>
      <c r="I433" s="231"/>
      <c r="J433" s="226"/>
      <c r="K433" s="226"/>
      <c r="L433" s="232"/>
      <c r="M433" s="233"/>
      <c r="N433" s="234"/>
      <c r="O433" s="234"/>
      <c r="P433" s="234"/>
      <c r="Q433" s="234"/>
      <c r="R433" s="234"/>
      <c r="S433" s="234"/>
      <c r="T433" s="23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6" t="s">
        <v>162</v>
      </c>
      <c r="AU433" s="236" t="s">
        <v>158</v>
      </c>
      <c r="AV433" s="13" t="s">
        <v>158</v>
      </c>
      <c r="AW433" s="13" t="s">
        <v>36</v>
      </c>
      <c r="AX433" s="13" t="s">
        <v>75</v>
      </c>
      <c r="AY433" s="236" t="s">
        <v>151</v>
      </c>
    </row>
    <row r="434" s="14" customFormat="1">
      <c r="A434" s="14"/>
      <c r="B434" s="237"/>
      <c r="C434" s="238"/>
      <c r="D434" s="227" t="s">
        <v>162</v>
      </c>
      <c r="E434" s="239" t="s">
        <v>19</v>
      </c>
      <c r="F434" s="240" t="s">
        <v>164</v>
      </c>
      <c r="G434" s="238"/>
      <c r="H434" s="241">
        <v>1</v>
      </c>
      <c r="I434" s="242"/>
      <c r="J434" s="238"/>
      <c r="K434" s="238"/>
      <c r="L434" s="243"/>
      <c r="M434" s="244"/>
      <c r="N434" s="245"/>
      <c r="O434" s="245"/>
      <c r="P434" s="245"/>
      <c r="Q434" s="245"/>
      <c r="R434" s="245"/>
      <c r="S434" s="245"/>
      <c r="T434" s="246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7" t="s">
        <v>162</v>
      </c>
      <c r="AU434" s="247" t="s">
        <v>158</v>
      </c>
      <c r="AV434" s="14" t="s">
        <v>157</v>
      </c>
      <c r="AW434" s="14" t="s">
        <v>36</v>
      </c>
      <c r="AX434" s="14" t="s">
        <v>83</v>
      </c>
      <c r="AY434" s="247" t="s">
        <v>151</v>
      </c>
    </row>
    <row r="435" s="2" customFormat="1" ht="49.05" customHeight="1">
      <c r="A435" s="40"/>
      <c r="B435" s="41"/>
      <c r="C435" s="207" t="s">
        <v>694</v>
      </c>
      <c r="D435" s="207" t="s">
        <v>153</v>
      </c>
      <c r="E435" s="208" t="s">
        <v>695</v>
      </c>
      <c r="F435" s="209" t="s">
        <v>696</v>
      </c>
      <c r="G435" s="210" t="s">
        <v>461</v>
      </c>
      <c r="H435" s="268"/>
      <c r="I435" s="212"/>
      <c r="J435" s="213">
        <f>ROUND(I435*H435,2)</f>
        <v>0</v>
      </c>
      <c r="K435" s="209" t="s">
        <v>156</v>
      </c>
      <c r="L435" s="46"/>
      <c r="M435" s="214" t="s">
        <v>19</v>
      </c>
      <c r="N435" s="215" t="s">
        <v>47</v>
      </c>
      <c r="O435" s="86"/>
      <c r="P435" s="216">
        <f>O435*H435</f>
        <v>0</v>
      </c>
      <c r="Q435" s="216">
        <v>0</v>
      </c>
      <c r="R435" s="216">
        <f>Q435*H435</f>
        <v>0</v>
      </c>
      <c r="S435" s="216">
        <v>0</v>
      </c>
      <c r="T435" s="217">
        <f>S435*H435</f>
        <v>0</v>
      </c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R435" s="218" t="s">
        <v>256</v>
      </c>
      <c r="AT435" s="218" t="s">
        <v>153</v>
      </c>
      <c r="AU435" s="218" t="s">
        <v>158</v>
      </c>
      <c r="AY435" s="19" t="s">
        <v>151</v>
      </c>
      <c r="BE435" s="219">
        <f>IF(N435="základní",J435,0)</f>
        <v>0</v>
      </c>
      <c r="BF435" s="219">
        <f>IF(N435="snížená",J435,0)</f>
        <v>0</v>
      </c>
      <c r="BG435" s="219">
        <f>IF(N435="zákl. přenesená",J435,0)</f>
        <v>0</v>
      </c>
      <c r="BH435" s="219">
        <f>IF(N435="sníž. přenesená",J435,0)</f>
        <v>0</v>
      </c>
      <c r="BI435" s="219">
        <f>IF(N435="nulová",J435,0)</f>
        <v>0</v>
      </c>
      <c r="BJ435" s="19" t="s">
        <v>158</v>
      </c>
      <c r="BK435" s="219">
        <f>ROUND(I435*H435,2)</f>
        <v>0</v>
      </c>
      <c r="BL435" s="19" t="s">
        <v>256</v>
      </c>
      <c r="BM435" s="218" t="s">
        <v>697</v>
      </c>
    </row>
    <row r="436" s="2" customFormat="1">
      <c r="A436" s="40"/>
      <c r="B436" s="41"/>
      <c r="C436" s="42"/>
      <c r="D436" s="220" t="s">
        <v>160</v>
      </c>
      <c r="E436" s="42"/>
      <c r="F436" s="221" t="s">
        <v>698</v>
      </c>
      <c r="G436" s="42"/>
      <c r="H436" s="42"/>
      <c r="I436" s="222"/>
      <c r="J436" s="42"/>
      <c r="K436" s="42"/>
      <c r="L436" s="46"/>
      <c r="M436" s="223"/>
      <c r="N436" s="224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160</v>
      </c>
      <c r="AU436" s="19" t="s">
        <v>158</v>
      </c>
    </row>
    <row r="437" s="2" customFormat="1" ht="55.5" customHeight="1">
      <c r="A437" s="40"/>
      <c r="B437" s="41"/>
      <c r="C437" s="207" t="s">
        <v>699</v>
      </c>
      <c r="D437" s="207" t="s">
        <v>153</v>
      </c>
      <c r="E437" s="208" t="s">
        <v>700</v>
      </c>
      <c r="F437" s="209" t="s">
        <v>701</v>
      </c>
      <c r="G437" s="210" t="s">
        <v>461</v>
      </c>
      <c r="H437" s="268"/>
      <c r="I437" s="212"/>
      <c r="J437" s="213">
        <f>ROUND(I437*H437,2)</f>
        <v>0</v>
      </c>
      <c r="K437" s="209" t="s">
        <v>156</v>
      </c>
      <c r="L437" s="46"/>
      <c r="M437" s="214" t="s">
        <v>19</v>
      </c>
      <c r="N437" s="215" t="s">
        <v>47</v>
      </c>
      <c r="O437" s="86"/>
      <c r="P437" s="216">
        <f>O437*H437</f>
        <v>0</v>
      </c>
      <c r="Q437" s="216">
        <v>0</v>
      </c>
      <c r="R437" s="216">
        <f>Q437*H437</f>
        <v>0</v>
      </c>
      <c r="S437" s="216">
        <v>0</v>
      </c>
      <c r="T437" s="217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8" t="s">
        <v>256</v>
      </c>
      <c r="AT437" s="218" t="s">
        <v>153</v>
      </c>
      <c r="AU437" s="218" t="s">
        <v>158</v>
      </c>
      <c r="AY437" s="19" t="s">
        <v>151</v>
      </c>
      <c r="BE437" s="219">
        <f>IF(N437="základní",J437,0)</f>
        <v>0</v>
      </c>
      <c r="BF437" s="219">
        <f>IF(N437="snížená",J437,0)</f>
        <v>0</v>
      </c>
      <c r="BG437" s="219">
        <f>IF(N437="zákl. přenesená",J437,0)</f>
        <v>0</v>
      </c>
      <c r="BH437" s="219">
        <f>IF(N437="sníž. přenesená",J437,0)</f>
        <v>0</v>
      </c>
      <c r="BI437" s="219">
        <f>IF(N437="nulová",J437,0)</f>
        <v>0</v>
      </c>
      <c r="BJ437" s="19" t="s">
        <v>158</v>
      </c>
      <c r="BK437" s="219">
        <f>ROUND(I437*H437,2)</f>
        <v>0</v>
      </c>
      <c r="BL437" s="19" t="s">
        <v>256</v>
      </c>
      <c r="BM437" s="218" t="s">
        <v>702</v>
      </c>
    </row>
    <row r="438" s="2" customFormat="1">
      <c r="A438" s="40"/>
      <c r="B438" s="41"/>
      <c r="C438" s="42"/>
      <c r="D438" s="220" t="s">
        <v>160</v>
      </c>
      <c r="E438" s="42"/>
      <c r="F438" s="221" t="s">
        <v>703</v>
      </c>
      <c r="G438" s="42"/>
      <c r="H438" s="42"/>
      <c r="I438" s="222"/>
      <c r="J438" s="42"/>
      <c r="K438" s="42"/>
      <c r="L438" s="46"/>
      <c r="M438" s="223"/>
      <c r="N438" s="224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160</v>
      </c>
      <c r="AU438" s="19" t="s">
        <v>158</v>
      </c>
    </row>
    <row r="439" s="12" customFormat="1" ht="20.88" customHeight="1">
      <c r="A439" s="12"/>
      <c r="B439" s="191"/>
      <c r="C439" s="192"/>
      <c r="D439" s="193" t="s">
        <v>74</v>
      </c>
      <c r="E439" s="205" t="s">
        <v>704</v>
      </c>
      <c r="F439" s="205" t="s">
        <v>705</v>
      </c>
      <c r="G439" s="192"/>
      <c r="H439" s="192"/>
      <c r="I439" s="195"/>
      <c r="J439" s="206">
        <f>BK439</f>
        <v>0</v>
      </c>
      <c r="K439" s="192"/>
      <c r="L439" s="197"/>
      <c r="M439" s="198"/>
      <c r="N439" s="199"/>
      <c r="O439" s="199"/>
      <c r="P439" s="200">
        <f>SUM(P440:P485)</f>
        <v>0</v>
      </c>
      <c r="Q439" s="199"/>
      <c r="R439" s="200">
        <f>SUM(R440:R485)</f>
        <v>0.00054606000000000001</v>
      </c>
      <c r="S439" s="199"/>
      <c r="T439" s="201">
        <f>SUM(T440:T485)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202" t="s">
        <v>83</v>
      </c>
      <c r="AT439" s="203" t="s">
        <v>74</v>
      </c>
      <c r="AU439" s="203" t="s">
        <v>158</v>
      </c>
      <c r="AY439" s="202" t="s">
        <v>151</v>
      </c>
      <c r="BK439" s="204">
        <f>SUM(BK440:BK485)</f>
        <v>0</v>
      </c>
    </row>
    <row r="440" s="2" customFormat="1" ht="37.8" customHeight="1">
      <c r="A440" s="40"/>
      <c r="B440" s="41"/>
      <c r="C440" s="207" t="s">
        <v>706</v>
      </c>
      <c r="D440" s="207" t="s">
        <v>153</v>
      </c>
      <c r="E440" s="208" t="s">
        <v>707</v>
      </c>
      <c r="F440" s="209" t="s">
        <v>708</v>
      </c>
      <c r="G440" s="210" t="s">
        <v>173</v>
      </c>
      <c r="H440" s="211">
        <v>4</v>
      </c>
      <c r="I440" s="212"/>
      <c r="J440" s="213">
        <f>ROUND(I440*H440,2)</f>
        <v>0</v>
      </c>
      <c r="K440" s="209" t="s">
        <v>156</v>
      </c>
      <c r="L440" s="46"/>
      <c r="M440" s="214" t="s">
        <v>19</v>
      </c>
      <c r="N440" s="215" t="s">
        <v>47</v>
      </c>
      <c r="O440" s="86"/>
      <c r="P440" s="216">
        <f>O440*H440</f>
        <v>0</v>
      </c>
      <c r="Q440" s="216">
        <v>0</v>
      </c>
      <c r="R440" s="216">
        <f>Q440*H440</f>
        <v>0</v>
      </c>
      <c r="S440" s="216">
        <v>0</v>
      </c>
      <c r="T440" s="217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8" t="s">
        <v>157</v>
      </c>
      <c r="AT440" s="218" t="s">
        <v>153</v>
      </c>
      <c r="AU440" s="218" t="s">
        <v>92</v>
      </c>
      <c r="AY440" s="19" t="s">
        <v>151</v>
      </c>
      <c r="BE440" s="219">
        <f>IF(N440="základní",J440,0)</f>
        <v>0</v>
      </c>
      <c r="BF440" s="219">
        <f>IF(N440="snížená",J440,0)</f>
        <v>0</v>
      </c>
      <c r="BG440" s="219">
        <f>IF(N440="zákl. přenesená",J440,0)</f>
        <v>0</v>
      </c>
      <c r="BH440" s="219">
        <f>IF(N440="sníž. přenesená",J440,0)</f>
        <v>0</v>
      </c>
      <c r="BI440" s="219">
        <f>IF(N440="nulová",J440,0)</f>
        <v>0</v>
      </c>
      <c r="BJ440" s="19" t="s">
        <v>158</v>
      </c>
      <c r="BK440" s="219">
        <f>ROUND(I440*H440,2)</f>
        <v>0</v>
      </c>
      <c r="BL440" s="19" t="s">
        <v>157</v>
      </c>
      <c r="BM440" s="218" t="s">
        <v>709</v>
      </c>
    </row>
    <row r="441" s="2" customFormat="1">
      <c r="A441" s="40"/>
      <c r="B441" s="41"/>
      <c r="C441" s="42"/>
      <c r="D441" s="220" t="s">
        <v>160</v>
      </c>
      <c r="E441" s="42"/>
      <c r="F441" s="221" t="s">
        <v>710</v>
      </c>
      <c r="G441" s="42"/>
      <c r="H441" s="42"/>
      <c r="I441" s="222"/>
      <c r="J441" s="42"/>
      <c r="K441" s="42"/>
      <c r="L441" s="46"/>
      <c r="M441" s="223"/>
      <c r="N441" s="224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160</v>
      </c>
      <c r="AU441" s="19" t="s">
        <v>92</v>
      </c>
    </row>
    <row r="442" s="2" customFormat="1" ht="24.15" customHeight="1">
      <c r="A442" s="40"/>
      <c r="B442" s="41"/>
      <c r="C442" s="207" t="s">
        <v>711</v>
      </c>
      <c r="D442" s="207" t="s">
        <v>153</v>
      </c>
      <c r="E442" s="208" t="s">
        <v>712</v>
      </c>
      <c r="F442" s="209" t="s">
        <v>713</v>
      </c>
      <c r="G442" s="210" t="s">
        <v>173</v>
      </c>
      <c r="H442" s="211">
        <v>1</v>
      </c>
      <c r="I442" s="212"/>
      <c r="J442" s="213">
        <f>ROUND(I442*H442,2)</f>
        <v>0</v>
      </c>
      <c r="K442" s="209" t="s">
        <v>156</v>
      </c>
      <c r="L442" s="46"/>
      <c r="M442" s="214" t="s">
        <v>19</v>
      </c>
      <c r="N442" s="215" t="s">
        <v>47</v>
      </c>
      <c r="O442" s="86"/>
      <c r="P442" s="216">
        <f>O442*H442</f>
        <v>0</v>
      </c>
      <c r="Q442" s="216">
        <v>0</v>
      </c>
      <c r="R442" s="216">
        <f>Q442*H442</f>
        <v>0</v>
      </c>
      <c r="S442" s="216">
        <v>0</v>
      </c>
      <c r="T442" s="217">
        <f>S442*H442</f>
        <v>0</v>
      </c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R442" s="218" t="s">
        <v>157</v>
      </c>
      <c r="AT442" s="218" t="s">
        <v>153</v>
      </c>
      <c r="AU442" s="218" t="s">
        <v>92</v>
      </c>
      <c r="AY442" s="19" t="s">
        <v>151</v>
      </c>
      <c r="BE442" s="219">
        <f>IF(N442="základní",J442,0)</f>
        <v>0</v>
      </c>
      <c r="BF442" s="219">
        <f>IF(N442="snížená",J442,0)</f>
        <v>0</v>
      </c>
      <c r="BG442" s="219">
        <f>IF(N442="zákl. přenesená",J442,0)</f>
        <v>0</v>
      </c>
      <c r="BH442" s="219">
        <f>IF(N442="sníž. přenesená",J442,0)</f>
        <v>0</v>
      </c>
      <c r="BI442" s="219">
        <f>IF(N442="nulová",J442,0)</f>
        <v>0</v>
      </c>
      <c r="BJ442" s="19" t="s">
        <v>158</v>
      </c>
      <c r="BK442" s="219">
        <f>ROUND(I442*H442,2)</f>
        <v>0</v>
      </c>
      <c r="BL442" s="19" t="s">
        <v>157</v>
      </c>
      <c r="BM442" s="218" t="s">
        <v>714</v>
      </c>
    </row>
    <row r="443" s="2" customFormat="1">
      <c r="A443" s="40"/>
      <c r="B443" s="41"/>
      <c r="C443" s="42"/>
      <c r="D443" s="220" t="s">
        <v>160</v>
      </c>
      <c r="E443" s="42"/>
      <c r="F443" s="221" t="s">
        <v>715</v>
      </c>
      <c r="G443" s="42"/>
      <c r="H443" s="42"/>
      <c r="I443" s="222"/>
      <c r="J443" s="42"/>
      <c r="K443" s="42"/>
      <c r="L443" s="46"/>
      <c r="M443" s="223"/>
      <c r="N443" s="224"/>
      <c r="O443" s="86"/>
      <c r="P443" s="86"/>
      <c r="Q443" s="86"/>
      <c r="R443" s="86"/>
      <c r="S443" s="86"/>
      <c r="T443" s="87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160</v>
      </c>
      <c r="AU443" s="19" t="s">
        <v>92</v>
      </c>
    </row>
    <row r="444" s="2" customFormat="1" ht="24.15" customHeight="1">
      <c r="A444" s="40"/>
      <c r="B444" s="41"/>
      <c r="C444" s="207" t="s">
        <v>716</v>
      </c>
      <c r="D444" s="207" t="s">
        <v>153</v>
      </c>
      <c r="E444" s="208" t="s">
        <v>717</v>
      </c>
      <c r="F444" s="209" t="s">
        <v>718</v>
      </c>
      <c r="G444" s="210" t="s">
        <v>173</v>
      </c>
      <c r="H444" s="211">
        <v>1</v>
      </c>
      <c r="I444" s="212"/>
      <c r="J444" s="213">
        <f>ROUND(I444*H444,2)</f>
        <v>0</v>
      </c>
      <c r="K444" s="209" t="s">
        <v>156</v>
      </c>
      <c r="L444" s="46"/>
      <c r="M444" s="214" t="s">
        <v>19</v>
      </c>
      <c r="N444" s="215" t="s">
        <v>47</v>
      </c>
      <c r="O444" s="86"/>
      <c r="P444" s="216">
        <f>O444*H444</f>
        <v>0</v>
      </c>
      <c r="Q444" s="216">
        <v>0</v>
      </c>
      <c r="R444" s="216">
        <f>Q444*H444</f>
        <v>0</v>
      </c>
      <c r="S444" s="216">
        <v>0</v>
      </c>
      <c r="T444" s="217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18" t="s">
        <v>157</v>
      </c>
      <c r="AT444" s="218" t="s">
        <v>153</v>
      </c>
      <c r="AU444" s="218" t="s">
        <v>92</v>
      </c>
      <c r="AY444" s="19" t="s">
        <v>151</v>
      </c>
      <c r="BE444" s="219">
        <f>IF(N444="základní",J444,0)</f>
        <v>0</v>
      </c>
      <c r="BF444" s="219">
        <f>IF(N444="snížená",J444,0)</f>
        <v>0</v>
      </c>
      <c r="BG444" s="219">
        <f>IF(N444="zákl. přenesená",J444,0)</f>
        <v>0</v>
      </c>
      <c r="BH444" s="219">
        <f>IF(N444="sníž. přenesená",J444,0)</f>
        <v>0</v>
      </c>
      <c r="BI444" s="219">
        <f>IF(N444="nulová",J444,0)</f>
        <v>0</v>
      </c>
      <c r="BJ444" s="19" t="s">
        <v>158</v>
      </c>
      <c r="BK444" s="219">
        <f>ROUND(I444*H444,2)</f>
        <v>0</v>
      </c>
      <c r="BL444" s="19" t="s">
        <v>157</v>
      </c>
      <c r="BM444" s="218" t="s">
        <v>719</v>
      </c>
    </row>
    <row r="445" s="2" customFormat="1">
      <c r="A445" s="40"/>
      <c r="B445" s="41"/>
      <c r="C445" s="42"/>
      <c r="D445" s="220" t="s">
        <v>160</v>
      </c>
      <c r="E445" s="42"/>
      <c r="F445" s="221" t="s">
        <v>720</v>
      </c>
      <c r="G445" s="42"/>
      <c r="H445" s="42"/>
      <c r="I445" s="222"/>
      <c r="J445" s="42"/>
      <c r="K445" s="42"/>
      <c r="L445" s="46"/>
      <c r="M445" s="223"/>
      <c r="N445" s="224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160</v>
      </c>
      <c r="AU445" s="19" t="s">
        <v>92</v>
      </c>
    </row>
    <row r="446" s="2" customFormat="1" ht="33" customHeight="1">
      <c r="A446" s="40"/>
      <c r="B446" s="41"/>
      <c r="C446" s="207" t="s">
        <v>721</v>
      </c>
      <c r="D446" s="207" t="s">
        <v>153</v>
      </c>
      <c r="E446" s="208" t="s">
        <v>722</v>
      </c>
      <c r="F446" s="209" t="s">
        <v>723</v>
      </c>
      <c r="G446" s="210" t="s">
        <v>173</v>
      </c>
      <c r="H446" s="211">
        <v>4</v>
      </c>
      <c r="I446" s="212"/>
      <c r="J446" s="213">
        <f>ROUND(I446*H446,2)</f>
        <v>0</v>
      </c>
      <c r="K446" s="209" t="s">
        <v>156</v>
      </c>
      <c r="L446" s="46"/>
      <c r="M446" s="214" t="s">
        <v>19</v>
      </c>
      <c r="N446" s="215" t="s">
        <v>47</v>
      </c>
      <c r="O446" s="86"/>
      <c r="P446" s="216">
        <f>O446*H446</f>
        <v>0</v>
      </c>
      <c r="Q446" s="216">
        <v>0</v>
      </c>
      <c r="R446" s="216">
        <f>Q446*H446</f>
        <v>0</v>
      </c>
      <c r="S446" s="216">
        <v>0</v>
      </c>
      <c r="T446" s="217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8" t="s">
        <v>157</v>
      </c>
      <c r="AT446" s="218" t="s">
        <v>153</v>
      </c>
      <c r="AU446" s="218" t="s">
        <v>92</v>
      </c>
      <c r="AY446" s="19" t="s">
        <v>151</v>
      </c>
      <c r="BE446" s="219">
        <f>IF(N446="základní",J446,0)</f>
        <v>0</v>
      </c>
      <c r="BF446" s="219">
        <f>IF(N446="snížená",J446,0)</f>
        <v>0</v>
      </c>
      <c r="BG446" s="219">
        <f>IF(N446="zákl. přenesená",J446,0)</f>
        <v>0</v>
      </c>
      <c r="BH446" s="219">
        <f>IF(N446="sníž. přenesená",J446,0)</f>
        <v>0</v>
      </c>
      <c r="BI446" s="219">
        <f>IF(N446="nulová",J446,0)</f>
        <v>0</v>
      </c>
      <c r="BJ446" s="19" t="s">
        <v>158</v>
      </c>
      <c r="BK446" s="219">
        <f>ROUND(I446*H446,2)</f>
        <v>0</v>
      </c>
      <c r="BL446" s="19" t="s">
        <v>157</v>
      </c>
      <c r="BM446" s="218" t="s">
        <v>724</v>
      </c>
    </row>
    <row r="447" s="2" customFormat="1">
      <c r="A447" s="40"/>
      <c r="B447" s="41"/>
      <c r="C447" s="42"/>
      <c r="D447" s="220" t="s">
        <v>160</v>
      </c>
      <c r="E447" s="42"/>
      <c r="F447" s="221" t="s">
        <v>725</v>
      </c>
      <c r="G447" s="42"/>
      <c r="H447" s="42"/>
      <c r="I447" s="222"/>
      <c r="J447" s="42"/>
      <c r="K447" s="42"/>
      <c r="L447" s="46"/>
      <c r="M447" s="223"/>
      <c r="N447" s="224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160</v>
      </c>
      <c r="AU447" s="19" t="s">
        <v>92</v>
      </c>
    </row>
    <row r="448" s="2" customFormat="1" ht="33" customHeight="1">
      <c r="A448" s="40"/>
      <c r="B448" s="41"/>
      <c r="C448" s="207" t="s">
        <v>726</v>
      </c>
      <c r="D448" s="207" t="s">
        <v>153</v>
      </c>
      <c r="E448" s="208" t="s">
        <v>727</v>
      </c>
      <c r="F448" s="209" t="s">
        <v>728</v>
      </c>
      <c r="G448" s="210" t="s">
        <v>173</v>
      </c>
      <c r="H448" s="211">
        <v>1</v>
      </c>
      <c r="I448" s="212"/>
      <c r="J448" s="213">
        <f>ROUND(I448*H448,2)</f>
        <v>0</v>
      </c>
      <c r="K448" s="209" t="s">
        <v>156</v>
      </c>
      <c r="L448" s="46"/>
      <c r="M448" s="214" t="s">
        <v>19</v>
      </c>
      <c r="N448" s="215" t="s">
        <v>47</v>
      </c>
      <c r="O448" s="86"/>
      <c r="P448" s="216">
        <f>O448*H448</f>
        <v>0</v>
      </c>
      <c r="Q448" s="216">
        <v>0</v>
      </c>
      <c r="R448" s="216">
        <f>Q448*H448</f>
        <v>0</v>
      </c>
      <c r="S448" s="216">
        <v>0</v>
      </c>
      <c r="T448" s="217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18" t="s">
        <v>157</v>
      </c>
      <c r="AT448" s="218" t="s">
        <v>153</v>
      </c>
      <c r="AU448" s="218" t="s">
        <v>92</v>
      </c>
      <c r="AY448" s="19" t="s">
        <v>151</v>
      </c>
      <c r="BE448" s="219">
        <f>IF(N448="základní",J448,0)</f>
        <v>0</v>
      </c>
      <c r="BF448" s="219">
        <f>IF(N448="snížená",J448,0)</f>
        <v>0</v>
      </c>
      <c r="BG448" s="219">
        <f>IF(N448="zákl. přenesená",J448,0)</f>
        <v>0</v>
      </c>
      <c r="BH448" s="219">
        <f>IF(N448="sníž. přenesená",J448,0)</f>
        <v>0</v>
      </c>
      <c r="BI448" s="219">
        <f>IF(N448="nulová",J448,0)</f>
        <v>0</v>
      </c>
      <c r="BJ448" s="19" t="s">
        <v>158</v>
      </c>
      <c r="BK448" s="219">
        <f>ROUND(I448*H448,2)</f>
        <v>0</v>
      </c>
      <c r="BL448" s="19" t="s">
        <v>157</v>
      </c>
      <c r="BM448" s="218" t="s">
        <v>729</v>
      </c>
    </row>
    <row r="449" s="2" customFormat="1">
      <c r="A449" s="40"/>
      <c r="B449" s="41"/>
      <c r="C449" s="42"/>
      <c r="D449" s="220" t="s">
        <v>160</v>
      </c>
      <c r="E449" s="42"/>
      <c r="F449" s="221" t="s">
        <v>730</v>
      </c>
      <c r="G449" s="42"/>
      <c r="H449" s="42"/>
      <c r="I449" s="222"/>
      <c r="J449" s="42"/>
      <c r="K449" s="42"/>
      <c r="L449" s="46"/>
      <c r="M449" s="223"/>
      <c r="N449" s="224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9" t="s">
        <v>160</v>
      </c>
      <c r="AU449" s="19" t="s">
        <v>92</v>
      </c>
    </row>
    <row r="450" s="2" customFormat="1" ht="33" customHeight="1">
      <c r="A450" s="40"/>
      <c r="B450" s="41"/>
      <c r="C450" s="207" t="s">
        <v>731</v>
      </c>
      <c r="D450" s="207" t="s">
        <v>153</v>
      </c>
      <c r="E450" s="208" t="s">
        <v>732</v>
      </c>
      <c r="F450" s="209" t="s">
        <v>733</v>
      </c>
      <c r="G450" s="210" t="s">
        <v>173</v>
      </c>
      <c r="H450" s="211">
        <v>1</v>
      </c>
      <c r="I450" s="212"/>
      <c r="J450" s="213">
        <f>ROUND(I450*H450,2)</f>
        <v>0</v>
      </c>
      <c r="K450" s="209" t="s">
        <v>156</v>
      </c>
      <c r="L450" s="46"/>
      <c r="M450" s="214" t="s">
        <v>19</v>
      </c>
      <c r="N450" s="215" t="s">
        <v>47</v>
      </c>
      <c r="O450" s="86"/>
      <c r="P450" s="216">
        <f>O450*H450</f>
        <v>0</v>
      </c>
      <c r="Q450" s="216">
        <v>0</v>
      </c>
      <c r="R450" s="216">
        <f>Q450*H450</f>
        <v>0</v>
      </c>
      <c r="S450" s="216">
        <v>0</v>
      </c>
      <c r="T450" s="217">
        <f>S450*H450</f>
        <v>0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18" t="s">
        <v>157</v>
      </c>
      <c r="AT450" s="218" t="s">
        <v>153</v>
      </c>
      <c r="AU450" s="218" t="s">
        <v>92</v>
      </c>
      <c r="AY450" s="19" t="s">
        <v>151</v>
      </c>
      <c r="BE450" s="219">
        <f>IF(N450="základní",J450,0)</f>
        <v>0</v>
      </c>
      <c r="BF450" s="219">
        <f>IF(N450="snížená",J450,0)</f>
        <v>0</v>
      </c>
      <c r="BG450" s="219">
        <f>IF(N450="zákl. přenesená",J450,0)</f>
        <v>0</v>
      </c>
      <c r="BH450" s="219">
        <f>IF(N450="sníž. přenesená",J450,0)</f>
        <v>0</v>
      </c>
      <c r="BI450" s="219">
        <f>IF(N450="nulová",J450,0)</f>
        <v>0</v>
      </c>
      <c r="BJ450" s="19" t="s">
        <v>158</v>
      </c>
      <c r="BK450" s="219">
        <f>ROUND(I450*H450,2)</f>
        <v>0</v>
      </c>
      <c r="BL450" s="19" t="s">
        <v>157</v>
      </c>
      <c r="BM450" s="218" t="s">
        <v>734</v>
      </c>
    </row>
    <row r="451" s="2" customFormat="1">
      <c r="A451" s="40"/>
      <c r="B451" s="41"/>
      <c r="C451" s="42"/>
      <c r="D451" s="220" t="s">
        <v>160</v>
      </c>
      <c r="E451" s="42"/>
      <c r="F451" s="221" t="s">
        <v>735</v>
      </c>
      <c r="G451" s="42"/>
      <c r="H451" s="42"/>
      <c r="I451" s="222"/>
      <c r="J451" s="42"/>
      <c r="K451" s="42"/>
      <c r="L451" s="46"/>
      <c r="M451" s="223"/>
      <c r="N451" s="224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160</v>
      </c>
      <c r="AU451" s="19" t="s">
        <v>92</v>
      </c>
    </row>
    <row r="452" s="2" customFormat="1" ht="33" customHeight="1">
      <c r="A452" s="40"/>
      <c r="B452" s="41"/>
      <c r="C452" s="207" t="s">
        <v>736</v>
      </c>
      <c r="D452" s="207" t="s">
        <v>153</v>
      </c>
      <c r="E452" s="208" t="s">
        <v>737</v>
      </c>
      <c r="F452" s="209" t="s">
        <v>738</v>
      </c>
      <c r="G452" s="210" t="s">
        <v>173</v>
      </c>
      <c r="H452" s="211">
        <v>1</v>
      </c>
      <c r="I452" s="212"/>
      <c r="J452" s="213">
        <f>ROUND(I452*H452,2)</f>
        <v>0</v>
      </c>
      <c r="K452" s="209" t="s">
        <v>156</v>
      </c>
      <c r="L452" s="46"/>
      <c r="M452" s="214" t="s">
        <v>19</v>
      </c>
      <c r="N452" s="215" t="s">
        <v>47</v>
      </c>
      <c r="O452" s="86"/>
      <c r="P452" s="216">
        <f>O452*H452</f>
        <v>0</v>
      </c>
      <c r="Q452" s="216">
        <v>0.00033603000000000002</v>
      </c>
      <c r="R452" s="216">
        <f>Q452*H452</f>
        <v>0.00033603000000000002</v>
      </c>
      <c r="S452" s="216">
        <v>0</v>
      </c>
      <c r="T452" s="217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8" t="s">
        <v>157</v>
      </c>
      <c r="AT452" s="218" t="s">
        <v>153</v>
      </c>
      <c r="AU452" s="218" t="s">
        <v>92</v>
      </c>
      <c r="AY452" s="19" t="s">
        <v>151</v>
      </c>
      <c r="BE452" s="219">
        <f>IF(N452="základní",J452,0)</f>
        <v>0</v>
      </c>
      <c r="BF452" s="219">
        <f>IF(N452="snížená",J452,0)</f>
        <v>0</v>
      </c>
      <c r="BG452" s="219">
        <f>IF(N452="zákl. přenesená",J452,0)</f>
        <v>0</v>
      </c>
      <c r="BH452" s="219">
        <f>IF(N452="sníž. přenesená",J452,0)</f>
        <v>0</v>
      </c>
      <c r="BI452" s="219">
        <f>IF(N452="nulová",J452,0)</f>
        <v>0</v>
      </c>
      <c r="BJ452" s="19" t="s">
        <v>158</v>
      </c>
      <c r="BK452" s="219">
        <f>ROUND(I452*H452,2)</f>
        <v>0</v>
      </c>
      <c r="BL452" s="19" t="s">
        <v>157</v>
      </c>
      <c r="BM452" s="218" t="s">
        <v>739</v>
      </c>
    </row>
    <row r="453" s="2" customFormat="1">
      <c r="A453" s="40"/>
      <c r="B453" s="41"/>
      <c r="C453" s="42"/>
      <c r="D453" s="220" t="s">
        <v>160</v>
      </c>
      <c r="E453" s="42"/>
      <c r="F453" s="221" t="s">
        <v>740</v>
      </c>
      <c r="G453" s="42"/>
      <c r="H453" s="42"/>
      <c r="I453" s="222"/>
      <c r="J453" s="42"/>
      <c r="K453" s="42"/>
      <c r="L453" s="46"/>
      <c r="M453" s="223"/>
      <c r="N453" s="224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160</v>
      </c>
      <c r="AU453" s="19" t="s">
        <v>92</v>
      </c>
    </row>
    <row r="454" s="2" customFormat="1" ht="33" customHeight="1">
      <c r="A454" s="40"/>
      <c r="B454" s="41"/>
      <c r="C454" s="207" t="s">
        <v>741</v>
      </c>
      <c r="D454" s="207" t="s">
        <v>153</v>
      </c>
      <c r="E454" s="208" t="s">
        <v>742</v>
      </c>
      <c r="F454" s="209" t="s">
        <v>743</v>
      </c>
      <c r="G454" s="210" t="s">
        <v>173</v>
      </c>
      <c r="H454" s="211">
        <v>1</v>
      </c>
      <c r="I454" s="212"/>
      <c r="J454" s="213">
        <f>ROUND(I454*H454,2)</f>
        <v>0</v>
      </c>
      <c r="K454" s="209" t="s">
        <v>156</v>
      </c>
      <c r="L454" s="46"/>
      <c r="M454" s="214" t="s">
        <v>19</v>
      </c>
      <c r="N454" s="215" t="s">
        <v>47</v>
      </c>
      <c r="O454" s="86"/>
      <c r="P454" s="216">
        <f>O454*H454</f>
        <v>0</v>
      </c>
      <c r="Q454" s="216">
        <v>0.00021002999999999999</v>
      </c>
      <c r="R454" s="216">
        <f>Q454*H454</f>
        <v>0.00021002999999999999</v>
      </c>
      <c r="S454" s="216">
        <v>0</v>
      </c>
      <c r="T454" s="217">
        <f>S454*H454</f>
        <v>0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18" t="s">
        <v>157</v>
      </c>
      <c r="AT454" s="218" t="s">
        <v>153</v>
      </c>
      <c r="AU454" s="218" t="s">
        <v>92</v>
      </c>
      <c r="AY454" s="19" t="s">
        <v>151</v>
      </c>
      <c r="BE454" s="219">
        <f>IF(N454="základní",J454,0)</f>
        <v>0</v>
      </c>
      <c r="BF454" s="219">
        <f>IF(N454="snížená",J454,0)</f>
        <v>0</v>
      </c>
      <c r="BG454" s="219">
        <f>IF(N454="zákl. přenesená",J454,0)</f>
        <v>0</v>
      </c>
      <c r="BH454" s="219">
        <f>IF(N454="sníž. přenesená",J454,0)</f>
        <v>0</v>
      </c>
      <c r="BI454" s="219">
        <f>IF(N454="nulová",J454,0)</f>
        <v>0</v>
      </c>
      <c r="BJ454" s="19" t="s">
        <v>158</v>
      </c>
      <c r="BK454" s="219">
        <f>ROUND(I454*H454,2)</f>
        <v>0</v>
      </c>
      <c r="BL454" s="19" t="s">
        <v>157</v>
      </c>
      <c r="BM454" s="218" t="s">
        <v>744</v>
      </c>
    </row>
    <row r="455" s="2" customFormat="1">
      <c r="A455" s="40"/>
      <c r="B455" s="41"/>
      <c r="C455" s="42"/>
      <c r="D455" s="220" t="s">
        <v>160</v>
      </c>
      <c r="E455" s="42"/>
      <c r="F455" s="221" t="s">
        <v>745</v>
      </c>
      <c r="G455" s="42"/>
      <c r="H455" s="42"/>
      <c r="I455" s="222"/>
      <c r="J455" s="42"/>
      <c r="K455" s="42"/>
      <c r="L455" s="46"/>
      <c r="M455" s="223"/>
      <c r="N455" s="224"/>
      <c r="O455" s="86"/>
      <c r="P455" s="86"/>
      <c r="Q455" s="86"/>
      <c r="R455" s="86"/>
      <c r="S455" s="86"/>
      <c r="T455" s="87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19" t="s">
        <v>160</v>
      </c>
      <c r="AU455" s="19" t="s">
        <v>92</v>
      </c>
    </row>
    <row r="456" s="2" customFormat="1" ht="33" customHeight="1">
      <c r="A456" s="40"/>
      <c r="B456" s="41"/>
      <c r="C456" s="207" t="s">
        <v>746</v>
      </c>
      <c r="D456" s="207" t="s">
        <v>153</v>
      </c>
      <c r="E456" s="208" t="s">
        <v>747</v>
      </c>
      <c r="F456" s="209" t="s">
        <v>748</v>
      </c>
      <c r="G456" s="210" t="s">
        <v>173</v>
      </c>
      <c r="H456" s="211">
        <v>1</v>
      </c>
      <c r="I456" s="212"/>
      <c r="J456" s="213">
        <f>ROUND(I456*H456,2)</f>
        <v>0</v>
      </c>
      <c r="K456" s="209" t="s">
        <v>156</v>
      </c>
      <c r="L456" s="46"/>
      <c r="M456" s="214" t="s">
        <v>19</v>
      </c>
      <c r="N456" s="215" t="s">
        <v>47</v>
      </c>
      <c r="O456" s="86"/>
      <c r="P456" s="216">
        <f>O456*H456</f>
        <v>0</v>
      </c>
      <c r="Q456" s="216">
        <v>0</v>
      </c>
      <c r="R456" s="216">
        <f>Q456*H456</f>
        <v>0</v>
      </c>
      <c r="S456" s="216">
        <v>0</v>
      </c>
      <c r="T456" s="217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18" t="s">
        <v>157</v>
      </c>
      <c r="AT456" s="218" t="s">
        <v>153</v>
      </c>
      <c r="AU456" s="218" t="s">
        <v>92</v>
      </c>
      <c r="AY456" s="19" t="s">
        <v>151</v>
      </c>
      <c r="BE456" s="219">
        <f>IF(N456="základní",J456,0)</f>
        <v>0</v>
      </c>
      <c r="BF456" s="219">
        <f>IF(N456="snížená",J456,0)</f>
        <v>0</v>
      </c>
      <c r="BG456" s="219">
        <f>IF(N456="zákl. přenesená",J456,0)</f>
        <v>0</v>
      </c>
      <c r="BH456" s="219">
        <f>IF(N456="sníž. přenesená",J456,0)</f>
        <v>0</v>
      </c>
      <c r="BI456" s="219">
        <f>IF(N456="nulová",J456,0)</f>
        <v>0</v>
      </c>
      <c r="BJ456" s="19" t="s">
        <v>158</v>
      </c>
      <c r="BK456" s="219">
        <f>ROUND(I456*H456,2)</f>
        <v>0</v>
      </c>
      <c r="BL456" s="19" t="s">
        <v>157</v>
      </c>
      <c r="BM456" s="218" t="s">
        <v>749</v>
      </c>
    </row>
    <row r="457" s="2" customFormat="1">
      <c r="A457" s="40"/>
      <c r="B457" s="41"/>
      <c r="C457" s="42"/>
      <c r="D457" s="220" t="s">
        <v>160</v>
      </c>
      <c r="E457" s="42"/>
      <c r="F457" s="221" t="s">
        <v>750</v>
      </c>
      <c r="G457" s="42"/>
      <c r="H457" s="42"/>
      <c r="I457" s="222"/>
      <c r="J457" s="42"/>
      <c r="K457" s="42"/>
      <c r="L457" s="46"/>
      <c r="M457" s="223"/>
      <c r="N457" s="224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160</v>
      </c>
      <c r="AU457" s="19" t="s">
        <v>92</v>
      </c>
    </row>
    <row r="458" s="2" customFormat="1" ht="37.8" customHeight="1">
      <c r="A458" s="40"/>
      <c r="B458" s="41"/>
      <c r="C458" s="207" t="s">
        <v>751</v>
      </c>
      <c r="D458" s="207" t="s">
        <v>153</v>
      </c>
      <c r="E458" s="208" t="s">
        <v>752</v>
      </c>
      <c r="F458" s="209" t="s">
        <v>753</v>
      </c>
      <c r="G458" s="210" t="s">
        <v>173</v>
      </c>
      <c r="H458" s="211">
        <v>1</v>
      </c>
      <c r="I458" s="212"/>
      <c r="J458" s="213">
        <f>ROUND(I458*H458,2)</f>
        <v>0</v>
      </c>
      <c r="K458" s="209" t="s">
        <v>156</v>
      </c>
      <c r="L458" s="46"/>
      <c r="M458" s="214" t="s">
        <v>19</v>
      </c>
      <c r="N458" s="215" t="s">
        <v>47</v>
      </c>
      <c r="O458" s="86"/>
      <c r="P458" s="216">
        <f>O458*H458</f>
        <v>0</v>
      </c>
      <c r="Q458" s="216">
        <v>0</v>
      </c>
      <c r="R458" s="216">
        <f>Q458*H458</f>
        <v>0</v>
      </c>
      <c r="S458" s="216">
        <v>0</v>
      </c>
      <c r="T458" s="217">
        <f>S458*H458</f>
        <v>0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218" t="s">
        <v>157</v>
      </c>
      <c r="AT458" s="218" t="s">
        <v>153</v>
      </c>
      <c r="AU458" s="218" t="s">
        <v>92</v>
      </c>
      <c r="AY458" s="19" t="s">
        <v>151</v>
      </c>
      <c r="BE458" s="219">
        <f>IF(N458="základní",J458,0)</f>
        <v>0</v>
      </c>
      <c r="BF458" s="219">
        <f>IF(N458="snížená",J458,0)</f>
        <v>0</v>
      </c>
      <c r="BG458" s="219">
        <f>IF(N458="zákl. přenesená",J458,0)</f>
        <v>0</v>
      </c>
      <c r="BH458" s="219">
        <f>IF(N458="sníž. přenesená",J458,0)</f>
        <v>0</v>
      </c>
      <c r="BI458" s="219">
        <f>IF(N458="nulová",J458,0)</f>
        <v>0</v>
      </c>
      <c r="BJ458" s="19" t="s">
        <v>158</v>
      </c>
      <c r="BK458" s="219">
        <f>ROUND(I458*H458,2)</f>
        <v>0</v>
      </c>
      <c r="BL458" s="19" t="s">
        <v>157</v>
      </c>
      <c r="BM458" s="218" t="s">
        <v>754</v>
      </c>
    </row>
    <row r="459" s="2" customFormat="1">
      <c r="A459" s="40"/>
      <c r="B459" s="41"/>
      <c r="C459" s="42"/>
      <c r="D459" s="220" t="s">
        <v>160</v>
      </c>
      <c r="E459" s="42"/>
      <c r="F459" s="221" t="s">
        <v>755</v>
      </c>
      <c r="G459" s="42"/>
      <c r="H459" s="42"/>
      <c r="I459" s="222"/>
      <c r="J459" s="42"/>
      <c r="K459" s="42"/>
      <c r="L459" s="46"/>
      <c r="M459" s="223"/>
      <c r="N459" s="224"/>
      <c r="O459" s="86"/>
      <c r="P459" s="86"/>
      <c r="Q459" s="86"/>
      <c r="R459" s="86"/>
      <c r="S459" s="86"/>
      <c r="T459" s="87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19" t="s">
        <v>160</v>
      </c>
      <c r="AU459" s="19" t="s">
        <v>92</v>
      </c>
    </row>
    <row r="460" s="2" customFormat="1" ht="24.15" customHeight="1">
      <c r="A460" s="40"/>
      <c r="B460" s="41"/>
      <c r="C460" s="207" t="s">
        <v>756</v>
      </c>
      <c r="D460" s="207" t="s">
        <v>153</v>
      </c>
      <c r="E460" s="208" t="s">
        <v>757</v>
      </c>
      <c r="F460" s="209" t="s">
        <v>758</v>
      </c>
      <c r="G460" s="210" t="s">
        <v>173</v>
      </c>
      <c r="H460" s="211">
        <v>4</v>
      </c>
      <c r="I460" s="212"/>
      <c r="J460" s="213">
        <f>ROUND(I460*H460,2)</f>
        <v>0</v>
      </c>
      <c r="K460" s="209" t="s">
        <v>156</v>
      </c>
      <c r="L460" s="46"/>
      <c r="M460" s="214" t="s">
        <v>19</v>
      </c>
      <c r="N460" s="215" t="s">
        <v>47</v>
      </c>
      <c r="O460" s="86"/>
      <c r="P460" s="216">
        <f>O460*H460</f>
        <v>0</v>
      </c>
      <c r="Q460" s="216">
        <v>0</v>
      </c>
      <c r="R460" s="216">
        <f>Q460*H460</f>
        <v>0</v>
      </c>
      <c r="S460" s="216">
        <v>0</v>
      </c>
      <c r="T460" s="217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218" t="s">
        <v>157</v>
      </c>
      <c r="AT460" s="218" t="s">
        <v>153</v>
      </c>
      <c r="AU460" s="218" t="s">
        <v>92</v>
      </c>
      <c r="AY460" s="19" t="s">
        <v>151</v>
      </c>
      <c r="BE460" s="219">
        <f>IF(N460="základní",J460,0)</f>
        <v>0</v>
      </c>
      <c r="BF460" s="219">
        <f>IF(N460="snížená",J460,0)</f>
        <v>0</v>
      </c>
      <c r="BG460" s="219">
        <f>IF(N460="zákl. přenesená",J460,0)</f>
        <v>0</v>
      </c>
      <c r="BH460" s="219">
        <f>IF(N460="sníž. přenesená",J460,0)</f>
        <v>0</v>
      </c>
      <c r="BI460" s="219">
        <f>IF(N460="nulová",J460,0)</f>
        <v>0</v>
      </c>
      <c r="BJ460" s="19" t="s">
        <v>158</v>
      </c>
      <c r="BK460" s="219">
        <f>ROUND(I460*H460,2)</f>
        <v>0</v>
      </c>
      <c r="BL460" s="19" t="s">
        <v>157</v>
      </c>
      <c r="BM460" s="218" t="s">
        <v>759</v>
      </c>
    </row>
    <row r="461" s="2" customFormat="1">
      <c r="A461" s="40"/>
      <c r="B461" s="41"/>
      <c r="C461" s="42"/>
      <c r="D461" s="220" t="s">
        <v>160</v>
      </c>
      <c r="E461" s="42"/>
      <c r="F461" s="221" t="s">
        <v>760</v>
      </c>
      <c r="G461" s="42"/>
      <c r="H461" s="42"/>
      <c r="I461" s="222"/>
      <c r="J461" s="42"/>
      <c r="K461" s="42"/>
      <c r="L461" s="46"/>
      <c r="M461" s="223"/>
      <c r="N461" s="224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160</v>
      </c>
      <c r="AU461" s="19" t="s">
        <v>92</v>
      </c>
    </row>
    <row r="462" s="2" customFormat="1" ht="24.15" customHeight="1">
      <c r="A462" s="40"/>
      <c r="B462" s="41"/>
      <c r="C462" s="207" t="s">
        <v>761</v>
      </c>
      <c r="D462" s="207" t="s">
        <v>153</v>
      </c>
      <c r="E462" s="208" t="s">
        <v>762</v>
      </c>
      <c r="F462" s="209" t="s">
        <v>763</v>
      </c>
      <c r="G462" s="210" t="s">
        <v>173</v>
      </c>
      <c r="H462" s="211">
        <v>4</v>
      </c>
      <c r="I462" s="212"/>
      <c r="J462" s="213">
        <f>ROUND(I462*H462,2)</f>
        <v>0</v>
      </c>
      <c r="K462" s="209" t="s">
        <v>156</v>
      </c>
      <c r="L462" s="46"/>
      <c r="M462" s="214" t="s">
        <v>19</v>
      </c>
      <c r="N462" s="215" t="s">
        <v>47</v>
      </c>
      <c r="O462" s="86"/>
      <c r="P462" s="216">
        <f>O462*H462</f>
        <v>0</v>
      </c>
      <c r="Q462" s="216">
        <v>0</v>
      </c>
      <c r="R462" s="216">
        <f>Q462*H462</f>
        <v>0</v>
      </c>
      <c r="S462" s="216">
        <v>0</v>
      </c>
      <c r="T462" s="217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18" t="s">
        <v>157</v>
      </c>
      <c r="AT462" s="218" t="s">
        <v>153</v>
      </c>
      <c r="AU462" s="218" t="s">
        <v>92</v>
      </c>
      <c r="AY462" s="19" t="s">
        <v>151</v>
      </c>
      <c r="BE462" s="219">
        <f>IF(N462="základní",J462,0)</f>
        <v>0</v>
      </c>
      <c r="BF462" s="219">
        <f>IF(N462="snížená",J462,0)</f>
        <v>0</v>
      </c>
      <c r="BG462" s="219">
        <f>IF(N462="zákl. přenesená",J462,0)</f>
        <v>0</v>
      </c>
      <c r="BH462" s="219">
        <f>IF(N462="sníž. přenesená",J462,0)</f>
        <v>0</v>
      </c>
      <c r="BI462" s="219">
        <f>IF(N462="nulová",J462,0)</f>
        <v>0</v>
      </c>
      <c r="BJ462" s="19" t="s">
        <v>158</v>
      </c>
      <c r="BK462" s="219">
        <f>ROUND(I462*H462,2)</f>
        <v>0</v>
      </c>
      <c r="BL462" s="19" t="s">
        <v>157</v>
      </c>
      <c r="BM462" s="218" t="s">
        <v>764</v>
      </c>
    </row>
    <row r="463" s="2" customFormat="1">
      <c r="A463" s="40"/>
      <c r="B463" s="41"/>
      <c r="C463" s="42"/>
      <c r="D463" s="220" t="s">
        <v>160</v>
      </c>
      <c r="E463" s="42"/>
      <c r="F463" s="221" t="s">
        <v>765</v>
      </c>
      <c r="G463" s="42"/>
      <c r="H463" s="42"/>
      <c r="I463" s="222"/>
      <c r="J463" s="42"/>
      <c r="K463" s="42"/>
      <c r="L463" s="46"/>
      <c r="M463" s="223"/>
      <c r="N463" s="224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160</v>
      </c>
      <c r="AU463" s="19" t="s">
        <v>92</v>
      </c>
    </row>
    <row r="464" s="2" customFormat="1" ht="21.75" customHeight="1">
      <c r="A464" s="40"/>
      <c r="B464" s="41"/>
      <c r="C464" s="207" t="s">
        <v>766</v>
      </c>
      <c r="D464" s="207" t="s">
        <v>153</v>
      </c>
      <c r="E464" s="208" t="s">
        <v>767</v>
      </c>
      <c r="F464" s="209" t="s">
        <v>768</v>
      </c>
      <c r="G464" s="210" t="s">
        <v>179</v>
      </c>
      <c r="H464" s="211">
        <v>2.0800000000000001</v>
      </c>
      <c r="I464" s="212"/>
      <c r="J464" s="213">
        <f>ROUND(I464*H464,2)</f>
        <v>0</v>
      </c>
      <c r="K464" s="209" t="s">
        <v>156</v>
      </c>
      <c r="L464" s="46"/>
      <c r="M464" s="214" t="s">
        <v>19</v>
      </c>
      <c r="N464" s="215" t="s">
        <v>47</v>
      </c>
      <c r="O464" s="86"/>
      <c r="P464" s="216">
        <f>O464*H464</f>
        <v>0</v>
      </c>
      <c r="Q464" s="216">
        <v>0</v>
      </c>
      <c r="R464" s="216">
        <f>Q464*H464</f>
        <v>0</v>
      </c>
      <c r="S464" s="216">
        <v>0</v>
      </c>
      <c r="T464" s="217">
        <f>S464*H464</f>
        <v>0</v>
      </c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R464" s="218" t="s">
        <v>157</v>
      </c>
      <c r="AT464" s="218" t="s">
        <v>153</v>
      </c>
      <c r="AU464" s="218" t="s">
        <v>92</v>
      </c>
      <c r="AY464" s="19" t="s">
        <v>151</v>
      </c>
      <c r="BE464" s="219">
        <f>IF(N464="základní",J464,0)</f>
        <v>0</v>
      </c>
      <c r="BF464" s="219">
        <f>IF(N464="snížená",J464,0)</f>
        <v>0</v>
      </c>
      <c r="BG464" s="219">
        <f>IF(N464="zákl. přenesená",J464,0)</f>
        <v>0</v>
      </c>
      <c r="BH464" s="219">
        <f>IF(N464="sníž. přenesená",J464,0)</f>
        <v>0</v>
      </c>
      <c r="BI464" s="219">
        <f>IF(N464="nulová",J464,0)</f>
        <v>0</v>
      </c>
      <c r="BJ464" s="19" t="s">
        <v>158</v>
      </c>
      <c r="BK464" s="219">
        <f>ROUND(I464*H464,2)</f>
        <v>0</v>
      </c>
      <c r="BL464" s="19" t="s">
        <v>157</v>
      </c>
      <c r="BM464" s="218" t="s">
        <v>769</v>
      </c>
    </row>
    <row r="465" s="2" customFormat="1">
      <c r="A465" s="40"/>
      <c r="B465" s="41"/>
      <c r="C465" s="42"/>
      <c r="D465" s="220" t="s">
        <v>160</v>
      </c>
      <c r="E465" s="42"/>
      <c r="F465" s="221" t="s">
        <v>770</v>
      </c>
      <c r="G465" s="42"/>
      <c r="H465" s="42"/>
      <c r="I465" s="222"/>
      <c r="J465" s="42"/>
      <c r="K465" s="42"/>
      <c r="L465" s="46"/>
      <c r="M465" s="223"/>
      <c r="N465" s="224"/>
      <c r="O465" s="86"/>
      <c r="P465" s="86"/>
      <c r="Q465" s="86"/>
      <c r="R465" s="86"/>
      <c r="S465" s="86"/>
      <c r="T465" s="87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T465" s="19" t="s">
        <v>160</v>
      </c>
      <c r="AU465" s="19" t="s">
        <v>92</v>
      </c>
    </row>
    <row r="466" s="13" customFormat="1">
      <c r="A466" s="13"/>
      <c r="B466" s="225"/>
      <c r="C466" s="226"/>
      <c r="D466" s="227" t="s">
        <v>162</v>
      </c>
      <c r="E466" s="228" t="s">
        <v>19</v>
      </c>
      <c r="F466" s="229" t="s">
        <v>588</v>
      </c>
      <c r="G466" s="226"/>
      <c r="H466" s="230">
        <v>2.0800000000000001</v>
      </c>
      <c r="I466" s="231"/>
      <c r="J466" s="226"/>
      <c r="K466" s="226"/>
      <c r="L466" s="232"/>
      <c r="M466" s="233"/>
      <c r="N466" s="234"/>
      <c r="O466" s="234"/>
      <c r="P466" s="234"/>
      <c r="Q466" s="234"/>
      <c r="R466" s="234"/>
      <c r="S466" s="234"/>
      <c r="T466" s="23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162</v>
      </c>
      <c r="AU466" s="236" t="s">
        <v>92</v>
      </c>
      <c r="AV466" s="13" t="s">
        <v>158</v>
      </c>
      <c r="AW466" s="13" t="s">
        <v>36</v>
      </c>
      <c r="AX466" s="13" t="s">
        <v>75</v>
      </c>
      <c r="AY466" s="236" t="s">
        <v>151</v>
      </c>
    </row>
    <row r="467" s="14" customFormat="1">
      <c r="A467" s="14"/>
      <c r="B467" s="237"/>
      <c r="C467" s="238"/>
      <c r="D467" s="227" t="s">
        <v>162</v>
      </c>
      <c r="E467" s="239" t="s">
        <v>19</v>
      </c>
      <c r="F467" s="240" t="s">
        <v>164</v>
      </c>
      <c r="G467" s="238"/>
      <c r="H467" s="241">
        <v>2.0800000000000001</v>
      </c>
      <c r="I467" s="242"/>
      <c r="J467" s="238"/>
      <c r="K467" s="238"/>
      <c r="L467" s="243"/>
      <c r="M467" s="244"/>
      <c r="N467" s="245"/>
      <c r="O467" s="245"/>
      <c r="P467" s="245"/>
      <c r="Q467" s="245"/>
      <c r="R467" s="245"/>
      <c r="S467" s="245"/>
      <c r="T467" s="24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7" t="s">
        <v>162</v>
      </c>
      <c r="AU467" s="247" t="s">
        <v>92</v>
      </c>
      <c r="AV467" s="14" t="s">
        <v>157</v>
      </c>
      <c r="AW467" s="14" t="s">
        <v>36</v>
      </c>
      <c r="AX467" s="14" t="s">
        <v>83</v>
      </c>
      <c r="AY467" s="247" t="s">
        <v>151</v>
      </c>
    </row>
    <row r="468" s="2" customFormat="1" ht="16.5" customHeight="1">
      <c r="A468" s="40"/>
      <c r="B468" s="41"/>
      <c r="C468" s="258" t="s">
        <v>771</v>
      </c>
      <c r="D468" s="258" t="s">
        <v>262</v>
      </c>
      <c r="E468" s="259" t="s">
        <v>772</v>
      </c>
      <c r="F468" s="260" t="s">
        <v>773</v>
      </c>
      <c r="G468" s="261" t="s">
        <v>372</v>
      </c>
      <c r="H468" s="262">
        <v>1</v>
      </c>
      <c r="I468" s="263"/>
      <c r="J468" s="264">
        <f>ROUND(I468*H468,2)</f>
        <v>0</v>
      </c>
      <c r="K468" s="260" t="s">
        <v>19</v>
      </c>
      <c r="L468" s="265"/>
      <c r="M468" s="266" t="s">
        <v>19</v>
      </c>
      <c r="N468" s="267" t="s">
        <v>47</v>
      </c>
      <c r="O468" s="86"/>
      <c r="P468" s="216">
        <f>O468*H468</f>
        <v>0</v>
      </c>
      <c r="Q468" s="216">
        <v>0</v>
      </c>
      <c r="R468" s="216">
        <f>Q468*H468</f>
        <v>0</v>
      </c>
      <c r="S468" s="216">
        <v>0</v>
      </c>
      <c r="T468" s="217">
        <f>S468*H468</f>
        <v>0</v>
      </c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R468" s="218" t="s">
        <v>204</v>
      </c>
      <c r="AT468" s="218" t="s">
        <v>262</v>
      </c>
      <c r="AU468" s="218" t="s">
        <v>92</v>
      </c>
      <c r="AY468" s="19" t="s">
        <v>151</v>
      </c>
      <c r="BE468" s="219">
        <f>IF(N468="základní",J468,0)</f>
        <v>0</v>
      </c>
      <c r="BF468" s="219">
        <f>IF(N468="snížená",J468,0)</f>
        <v>0</v>
      </c>
      <c r="BG468" s="219">
        <f>IF(N468="zákl. přenesená",J468,0)</f>
        <v>0</v>
      </c>
      <c r="BH468" s="219">
        <f>IF(N468="sníž. přenesená",J468,0)</f>
        <v>0</v>
      </c>
      <c r="BI468" s="219">
        <f>IF(N468="nulová",J468,0)</f>
        <v>0</v>
      </c>
      <c r="BJ468" s="19" t="s">
        <v>158</v>
      </c>
      <c r="BK468" s="219">
        <f>ROUND(I468*H468,2)</f>
        <v>0</v>
      </c>
      <c r="BL468" s="19" t="s">
        <v>157</v>
      </c>
      <c r="BM468" s="218" t="s">
        <v>774</v>
      </c>
    </row>
    <row r="469" s="15" customFormat="1">
      <c r="A469" s="15"/>
      <c r="B469" s="248"/>
      <c r="C469" s="249"/>
      <c r="D469" s="227" t="s">
        <v>162</v>
      </c>
      <c r="E469" s="250" t="s">
        <v>19</v>
      </c>
      <c r="F469" s="251" t="s">
        <v>775</v>
      </c>
      <c r="G469" s="249"/>
      <c r="H469" s="250" t="s">
        <v>19</v>
      </c>
      <c r="I469" s="252"/>
      <c r="J469" s="249"/>
      <c r="K469" s="249"/>
      <c r="L469" s="253"/>
      <c r="M469" s="254"/>
      <c r="N469" s="255"/>
      <c r="O469" s="255"/>
      <c r="P469" s="255"/>
      <c r="Q469" s="255"/>
      <c r="R469" s="255"/>
      <c r="S469" s="255"/>
      <c r="T469" s="256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57" t="s">
        <v>162</v>
      </c>
      <c r="AU469" s="257" t="s">
        <v>92</v>
      </c>
      <c r="AV469" s="15" t="s">
        <v>83</v>
      </c>
      <c r="AW469" s="15" t="s">
        <v>36</v>
      </c>
      <c r="AX469" s="15" t="s">
        <v>75</v>
      </c>
      <c r="AY469" s="257" t="s">
        <v>151</v>
      </c>
    </row>
    <row r="470" s="15" customFormat="1">
      <c r="A470" s="15"/>
      <c r="B470" s="248"/>
      <c r="C470" s="249"/>
      <c r="D470" s="227" t="s">
        <v>162</v>
      </c>
      <c r="E470" s="250" t="s">
        <v>19</v>
      </c>
      <c r="F470" s="251" t="s">
        <v>776</v>
      </c>
      <c r="G470" s="249"/>
      <c r="H470" s="250" t="s">
        <v>19</v>
      </c>
      <c r="I470" s="252"/>
      <c r="J470" s="249"/>
      <c r="K470" s="249"/>
      <c r="L470" s="253"/>
      <c r="M470" s="254"/>
      <c r="N470" s="255"/>
      <c r="O470" s="255"/>
      <c r="P470" s="255"/>
      <c r="Q470" s="255"/>
      <c r="R470" s="255"/>
      <c r="S470" s="255"/>
      <c r="T470" s="256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57" t="s">
        <v>162</v>
      </c>
      <c r="AU470" s="257" t="s">
        <v>92</v>
      </c>
      <c r="AV470" s="15" t="s">
        <v>83</v>
      </c>
      <c r="AW470" s="15" t="s">
        <v>36</v>
      </c>
      <c r="AX470" s="15" t="s">
        <v>75</v>
      </c>
      <c r="AY470" s="257" t="s">
        <v>151</v>
      </c>
    </row>
    <row r="471" s="15" customFormat="1">
      <c r="A471" s="15"/>
      <c r="B471" s="248"/>
      <c r="C471" s="249"/>
      <c r="D471" s="227" t="s">
        <v>162</v>
      </c>
      <c r="E471" s="250" t="s">
        <v>19</v>
      </c>
      <c r="F471" s="251" t="s">
        <v>777</v>
      </c>
      <c r="G471" s="249"/>
      <c r="H471" s="250" t="s">
        <v>19</v>
      </c>
      <c r="I471" s="252"/>
      <c r="J471" s="249"/>
      <c r="K471" s="249"/>
      <c r="L471" s="253"/>
      <c r="M471" s="254"/>
      <c r="N471" s="255"/>
      <c r="O471" s="255"/>
      <c r="P471" s="255"/>
      <c r="Q471" s="255"/>
      <c r="R471" s="255"/>
      <c r="S471" s="255"/>
      <c r="T471" s="256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57" t="s">
        <v>162</v>
      </c>
      <c r="AU471" s="257" t="s">
        <v>92</v>
      </c>
      <c r="AV471" s="15" t="s">
        <v>83</v>
      </c>
      <c r="AW471" s="15" t="s">
        <v>36</v>
      </c>
      <c r="AX471" s="15" t="s">
        <v>75</v>
      </c>
      <c r="AY471" s="257" t="s">
        <v>151</v>
      </c>
    </row>
    <row r="472" s="15" customFormat="1">
      <c r="A472" s="15"/>
      <c r="B472" s="248"/>
      <c r="C472" s="249"/>
      <c r="D472" s="227" t="s">
        <v>162</v>
      </c>
      <c r="E472" s="250" t="s">
        <v>19</v>
      </c>
      <c r="F472" s="251" t="s">
        <v>778</v>
      </c>
      <c r="G472" s="249"/>
      <c r="H472" s="250" t="s">
        <v>19</v>
      </c>
      <c r="I472" s="252"/>
      <c r="J472" s="249"/>
      <c r="K472" s="249"/>
      <c r="L472" s="253"/>
      <c r="M472" s="254"/>
      <c r="N472" s="255"/>
      <c r="O472" s="255"/>
      <c r="P472" s="255"/>
      <c r="Q472" s="255"/>
      <c r="R472" s="255"/>
      <c r="S472" s="255"/>
      <c r="T472" s="256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57" t="s">
        <v>162</v>
      </c>
      <c r="AU472" s="257" t="s">
        <v>92</v>
      </c>
      <c r="AV472" s="15" t="s">
        <v>83</v>
      </c>
      <c r="AW472" s="15" t="s">
        <v>36</v>
      </c>
      <c r="AX472" s="15" t="s">
        <v>75</v>
      </c>
      <c r="AY472" s="257" t="s">
        <v>151</v>
      </c>
    </row>
    <row r="473" s="15" customFormat="1">
      <c r="A473" s="15"/>
      <c r="B473" s="248"/>
      <c r="C473" s="249"/>
      <c r="D473" s="227" t="s">
        <v>162</v>
      </c>
      <c r="E473" s="250" t="s">
        <v>19</v>
      </c>
      <c r="F473" s="251" t="s">
        <v>779</v>
      </c>
      <c r="G473" s="249"/>
      <c r="H473" s="250" t="s">
        <v>19</v>
      </c>
      <c r="I473" s="252"/>
      <c r="J473" s="249"/>
      <c r="K473" s="249"/>
      <c r="L473" s="253"/>
      <c r="M473" s="254"/>
      <c r="N473" s="255"/>
      <c r="O473" s="255"/>
      <c r="P473" s="255"/>
      <c r="Q473" s="255"/>
      <c r="R473" s="255"/>
      <c r="S473" s="255"/>
      <c r="T473" s="256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57" t="s">
        <v>162</v>
      </c>
      <c r="AU473" s="257" t="s">
        <v>92</v>
      </c>
      <c r="AV473" s="15" t="s">
        <v>83</v>
      </c>
      <c r="AW473" s="15" t="s">
        <v>36</v>
      </c>
      <c r="AX473" s="15" t="s">
        <v>75</v>
      </c>
      <c r="AY473" s="257" t="s">
        <v>151</v>
      </c>
    </row>
    <row r="474" s="15" customFormat="1">
      <c r="A474" s="15"/>
      <c r="B474" s="248"/>
      <c r="C474" s="249"/>
      <c r="D474" s="227" t="s">
        <v>162</v>
      </c>
      <c r="E474" s="250" t="s">
        <v>19</v>
      </c>
      <c r="F474" s="251" t="s">
        <v>780</v>
      </c>
      <c r="G474" s="249"/>
      <c r="H474" s="250" t="s">
        <v>19</v>
      </c>
      <c r="I474" s="252"/>
      <c r="J474" s="249"/>
      <c r="K474" s="249"/>
      <c r="L474" s="253"/>
      <c r="M474" s="254"/>
      <c r="N474" s="255"/>
      <c r="O474" s="255"/>
      <c r="P474" s="255"/>
      <c r="Q474" s="255"/>
      <c r="R474" s="255"/>
      <c r="S474" s="255"/>
      <c r="T474" s="256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57" t="s">
        <v>162</v>
      </c>
      <c r="AU474" s="257" t="s">
        <v>92</v>
      </c>
      <c r="AV474" s="15" t="s">
        <v>83</v>
      </c>
      <c r="AW474" s="15" t="s">
        <v>36</v>
      </c>
      <c r="AX474" s="15" t="s">
        <v>75</v>
      </c>
      <c r="AY474" s="257" t="s">
        <v>151</v>
      </c>
    </row>
    <row r="475" s="15" customFormat="1">
      <c r="A475" s="15"/>
      <c r="B475" s="248"/>
      <c r="C475" s="249"/>
      <c r="D475" s="227" t="s">
        <v>162</v>
      </c>
      <c r="E475" s="250" t="s">
        <v>19</v>
      </c>
      <c r="F475" s="251" t="s">
        <v>781</v>
      </c>
      <c r="G475" s="249"/>
      <c r="H475" s="250" t="s">
        <v>19</v>
      </c>
      <c r="I475" s="252"/>
      <c r="J475" s="249"/>
      <c r="K475" s="249"/>
      <c r="L475" s="253"/>
      <c r="M475" s="254"/>
      <c r="N475" s="255"/>
      <c r="O475" s="255"/>
      <c r="P475" s="255"/>
      <c r="Q475" s="255"/>
      <c r="R475" s="255"/>
      <c r="S475" s="255"/>
      <c r="T475" s="256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57" t="s">
        <v>162</v>
      </c>
      <c r="AU475" s="257" t="s">
        <v>92</v>
      </c>
      <c r="AV475" s="15" t="s">
        <v>83</v>
      </c>
      <c r="AW475" s="15" t="s">
        <v>36</v>
      </c>
      <c r="AX475" s="15" t="s">
        <v>75</v>
      </c>
      <c r="AY475" s="257" t="s">
        <v>151</v>
      </c>
    </row>
    <row r="476" s="15" customFormat="1">
      <c r="A476" s="15"/>
      <c r="B476" s="248"/>
      <c r="C476" s="249"/>
      <c r="D476" s="227" t="s">
        <v>162</v>
      </c>
      <c r="E476" s="250" t="s">
        <v>19</v>
      </c>
      <c r="F476" s="251" t="s">
        <v>782</v>
      </c>
      <c r="G476" s="249"/>
      <c r="H476" s="250" t="s">
        <v>19</v>
      </c>
      <c r="I476" s="252"/>
      <c r="J476" s="249"/>
      <c r="K476" s="249"/>
      <c r="L476" s="253"/>
      <c r="M476" s="254"/>
      <c r="N476" s="255"/>
      <c r="O476" s="255"/>
      <c r="P476" s="255"/>
      <c r="Q476" s="255"/>
      <c r="R476" s="255"/>
      <c r="S476" s="255"/>
      <c r="T476" s="256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57" t="s">
        <v>162</v>
      </c>
      <c r="AU476" s="257" t="s">
        <v>92</v>
      </c>
      <c r="AV476" s="15" t="s">
        <v>83</v>
      </c>
      <c r="AW476" s="15" t="s">
        <v>36</v>
      </c>
      <c r="AX476" s="15" t="s">
        <v>75</v>
      </c>
      <c r="AY476" s="257" t="s">
        <v>151</v>
      </c>
    </row>
    <row r="477" s="15" customFormat="1">
      <c r="A477" s="15"/>
      <c r="B477" s="248"/>
      <c r="C477" s="249"/>
      <c r="D477" s="227" t="s">
        <v>162</v>
      </c>
      <c r="E477" s="250" t="s">
        <v>19</v>
      </c>
      <c r="F477" s="251" t="s">
        <v>783</v>
      </c>
      <c r="G477" s="249"/>
      <c r="H477" s="250" t="s">
        <v>19</v>
      </c>
      <c r="I477" s="252"/>
      <c r="J477" s="249"/>
      <c r="K477" s="249"/>
      <c r="L477" s="253"/>
      <c r="M477" s="254"/>
      <c r="N477" s="255"/>
      <c r="O477" s="255"/>
      <c r="P477" s="255"/>
      <c r="Q477" s="255"/>
      <c r="R477" s="255"/>
      <c r="S477" s="255"/>
      <c r="T477" s="256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57" t="s">
        <v>162</v>
      </c>
      <c r="AU477" s="257" t="s">
        <v>92</v>
      </c>
      <c r="AV477" s="15" t="s">
        <v>83</v>
      </c>
      <c r="AW477" s="15" t="s">
        <v>36</v>
      </c>
      <c r="AX477" s="15" t="s">
        <v>75</v>
      </c>
      <c r="AY477" s="257" t="s">
        <v>151</v>
      </c>
    </row>
    <row r="478" s="15" customFormat="1">
      <c r="A478" s="15"/>
      <c r="B478" s="248"/>
      <c r="C478" s="249"/>
      <c r="D478" s="227" t="s">
        <v>162</v>
      </c>
      <c r="E478" s="250" t="s">
        <v>19</v>
      </c>
      <c r="F478" s="251" t="s">
        <v>784</v>
      </c>
      <c r="G478" s="249"/>
      <c r="H478" s="250" t="s">
        <v>19</v>
      </c>
      <c r="I478" s="252"/>
      <c r="J478" s="249"/>
      <c r="K478" s="249"/>
      <c r="L478" s="253"/>
      <c r="M478" s="254"/>
      <c r="N478" s="255"/>
      <c r="O478" s="255"/>
      <c r="P478" s="255"/>
      <c r="Q478" s="255"/>
      <c r="R478" s="255"/>
      <c r="S478" s="255"/>
      <c r="T478" s="256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57" t="s">
        <v>162</v>
      </c>
      <c r="AU478" s="257" t="s">
        <v>92</v>
      </c>
      <c r="AV478" s="15" t="s">
        <v>83</v>
      </c>
      <c r="AW478" s="15" t="s">
        <v>36</v>
      </c>
      <c r="AX478" s="15" t="s">
        <v>75</v>
      </c>
      <c r="AY478" s="257" t="s">
        <v>151</v>
      </c>
    </row>
    <row r="479" s="15" customFormat="1">
      <c r="A479" s="15"/>
      <c r="B479" s="248"/>
      <c r="C479" s="249"/>
      <c r="D479" s="227" t="s">
        <v>162</v>
      </c>
      <c r="E479" s="250" t="s">
        <v>19</v>
      </c>
      <c r="F479" s="251" t="s">
        <v>785</v>
      </c>
      <c r="G479" s="249"/>
      <c r="H479" s="250" t="s">
        <v>19</v>
      </c>
      <c r="I479" s="252"/>
      <c r="J479" s="249"/>
      <c r="K479" s="249"/>
      <c r="L479" s="253"/>
      <c r="M479" s="254"/>
      <c r="N479" s="255"/>
      <c r="O479" s="255"/>
      <c r="P479" s="255"/>
      <c r="Q479" s="255"/>
      <c r="R479" s="255"/>
      <c r="S479" s="255"/>
      <c r="T479" s="256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57" t="s">
        <v>162</v>
      </c>
      <c r="AU479" s="257" t="s">
        <v>92</v>
      </c>
      <c r="AV479" s="15" t="s">
        <v>83</v>
      </c>
      <c r="AW479" s="15" t="s">
        <v>36</v>
      </c>
      <c r="AX479" s="15" t="s">
        <v>75</v>
      </c>
      <c r="AY479" s="257" t="s">
        <v>151</v>
      </c>
    </row>
    <row r="480" s="13" customFormat="1">
      <c r="A480" s="13"/>
      <c r="B480" s="225"/>
      <c r="C480" s="226"/>
      <c r="D480" s="227" t="s">
        <v>162</v>
      </c>
      <c r="E480" s="228" t="s">
        <v>19</v>
      </c>
      <c r="F480" s="229" t="s">
        <v>83</v>
      </c>
      <c r="G480" s="226"/>
      <c r="H480" s="230">
        <v>1</v>
      </c>
      <c r="I480" s="231"/>
      <c r="J480" s="226"/>
      <c r="K480" s="226"/>
      <c r="L480" s="232"/>
      <c r="M480" s="233"/>
      <c r="N480" s="234"/>
      <c r="O480" s="234"/>
      <c r="P480" s="234"/>
      <c r="Q480" s="234"/>
      <c r="R480" s="234"/>
      <c r="S480" s="234"/>
      <c r="T480" s="235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6" t="s">
        <v>162</v>
      </c>
      <c r="AU480" s="236" t="s">
        <v>92</v>
      </c>
      <c r="AV480" s="13" t="s">
        <v>158</v>
      </c>
      <c r="AW480" s="13" t="s">
        <v>36</v>
      </c>
      <c r="AX480" s="13" t="s">
        <v>75</v>
      </c>
      <c r="AY480" s="236" t="s">
        <v>151</v>
      </c>
    </row>
    <row r="481" s="14" customFormat="1">
      <c r="A481" s="14"/>
      <c r="B481" s="237"/>
      <c r="C481" s="238"/>
      <c r="D481" s="227" t="s">
        <v>162</v>
      </c>
      <c r="E481" s="239" t="s">
        <v>19</v>
      </c>
      <c r="F481" s="240" t="s">
        <v>164</v>
      </c>
      <c r="G481" s="238"/>
      <c r="H481" s="241">
        <v>1</v>
      </c>
      <c r="I481" s="242"/>
      <c r="J481" s="238"/>
      <c r="K481" s="238"/>
      <c r="L481" s="243"/>
      <c r="M481" s="244"/>
      <c r="N481" s="245"/>
      <c r="O481" s="245"/>
      <c r="P481" s="245"/>
      <c r="Q481" s="245"/>
      <c r="R481" s="245"/>
      <c r="S481" s="245"/>
      <c r="T481" s="246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7" t="s">
        <v>162</v>
      </c>
      <c r="AU481" s="247" t="s">
        <v>92</v>
      </c>
      <c r="AV481" s="14" t="s">
        <v>157</v>
      </c>
      <c r="AW481" s="14" t="s">
        <v>36</v>
      </c>
      <c r="AX481" s="14" t="s">
        <v>83</v>
      </c>
      <c r="AY481" s="247" t="s">
        <v>151</v>
      </c>
    </row>
    <row r="482" s="2" customFormat="1" ht="49.05" customHeight="1">
      <c r="A482" s="40"/>
      <c r="B482" s="41"/>
      <c r="C482" s="207" t="s">
        <v>786</v>
      </c>
      <c r="D482" s="207" t="s">
        <v>153</v>
      </c>
      <c r="E482" s="208" t="s">
        <v>695</v>
      </c>
      <c r="F482" s="209" t="s">
        <v>696</v>
      </c>
      <c r="G482" s="210" t="s">
        <v>461</v>
      </c>
      <c r="H482" s="268"/>
      <c r="I482" s="212"/>
      <c r="J482" s="213">
        <f>ROUND(I482*H482,2)</f>
        <v>0</v>
      </c>
      <c r="K482" s="209" t="s">
        <v>156</v>
      </c>
      <c r="L482" s="46"/>
      <c r="M482" s="214" t="s">
        <v>19</v>
      </c>
      <c r="N482" s="215" t="s">
        <v>47</v>
      </c>
      <c r="O482" s="86"/>
      <c r="P482" s="216">
        <f>O482*H482</f>
        <v>0</v>
      </c>
      <c r="Q482" s="216">
        <v>0</v>
      </c>
      <c r="R482" s="216">
        <f>Q482*H482</f>
        <v>0</v>
      </c>
      <c r="S482" s="216">
        <v>0</v>
      </c>
      <c r="T482" s="217">
        <f>S482*H482</f>
        <v>0</v>
      </c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R482" s="218" t="s">
        <v>256</v>
      </c>
      <c r="AT482" s="218" t="s">
        <v>153</v>
      </c>
      <c r="AU482" s="218" t="s">
        <v>92</v>
      </c>
      <c r="AY482" s="19" t="s">
        <v>151</v>
      </c>
      <c r="BE482" s="219">
        <f>IF(N482="základní",J482,0)</f>
        <v>0</v>
      </c>
      <c r="BF482" s="219">
        <f>IF(N482="snížená",J482,0)</f>
        <v>0</v>
      </c>
      <c r="BG482" s="219">
        <f>IF(N482="zákl. přenesená",J482,0)</f>
        <v>0</v>
      </c>
      <c r="BH482" s="219">
        <f>IF(N482="sníž. přenesená",J482,0)</f>
        <v>0</v>
      </c>
      <c r="BI482" s="219">
        <f>IF(N482="nulová",J482,0)</f>
        <v>0</v>
      </c>
      <c r="BJ482" s="19" t="s">
        <v>158</v>
      </c>
      <c r="BK482" s="219">
        <f>ROUND(I482*H482,2)</f>
        <v>0</v>
      </c>
      <c r="BL482" s="19" t="s">
        <v>256</v>
      </c>
      <c r="BM482" s="218" t="s">
        <v>787</v>
      </c>
    </row>
    <row r="483" s="2" customFormat="1">
      <c r="A483" s="40"/>
      <c r="B483" s="41"/>
      <c r="C483" s="42"/>
      <c r="D483" s="220" t="s">
        <v>160</v>
      </c>
      <c r="E483" s="42"/>
      <c r="F483" s="221" t="s">
        <v>698</v>
      </c>
      <c r="G483" s="42"/>
      <c r="H483" s="42"/>
      <c r="I483" s="222"/>
      <c r="J483" s="42"/>
      <c r="K483" s="42"/>
      <c r="L483" s="46"/>
      <c r="M483" s="223"/>
      <c r="N483" s="224"/>
      <c r="O483" s="86"/>
      <c r="P483" s="86"/>
      <c r="Q483" s="86"/>
      <c r="R483" s="86"/>
      <c r="S483" s="86"/>
      <c r="T483" s="87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19" t="s">
        <v>160</v>
      </c>
      <c r="AU483" s="19" t="s">
        <v>92</v>
      </c>
    </row>
    <row r="484" s="2" customFormat="1" ht="55.5" customHeight="1">
      <c r="A484" s="40"/>
      <c r="B484" s="41"/>
      <c r="C484" s="207" t="s">
        <v>788</v>
      </c>
      <c r="D484" s="207" t="s">
        <v>153</v>
      </c>
      <c r="E484" s="208" t="s">
        <v>700</v>
      </c>
      <c r="F484" s="209" t="s">
        <v>701</v>
      </c>
      <c r="G484" s="210" t="s">
        <v>461</v>
      </c>
      <c r="H484" s="268"/>
      <c r="I484" s="212"/>
      <c r="J484" s="213">
        <f>ROUND(I484*H484,2)</f>
        <v>0</v>
      </c>
      <c r="K484" s="209" t="s">
        <v>156</v>
      </c>
      <c r="L484" s="46"/>
      <c r="M484" s="214" t="s">
        <v>19</v>
      </c>
      <c r="N484" s="215" t="s">
        <v>47</v>
      </c>
      <c r="O484" s="86"/>
      <c r="P484" s="216">
        <f>O484*H484</f>
        <v>0</v>
      </c>
      <c r="Q484" s="216">
        <v>0</v>
      </c>
      <c r="R484" s="216">
        <f>Q484*H484</f>
        <v>0</v>
      </c>
      <c r="S484" s="216">
        <v>0</v>
      </c>
      <c r="T484" s="217">
        <f>S484*H484</f>
        <v>0</v>
      </c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R484" s="218" t="s">
        <v>256</v>
      </c>
      <c r="AT484" s="218" t="s">
        <v>153</v>
      </c>
      <c r="AU484" s="218" t="s">
        <v>92</v>
      </c>
      <c r="AY484" s="19" t="s">
        <v>151</v>
      </c>
      <c r="BE484" s="219">
        <f>IF(N484="základní",J484,0)</f>
        <v>0</v>
      </c>
      <c r="BF484" s="219">
        <f>IF(N484="snížená",J484,0)</f>
        <v>0</v>
      </c>
      <c r="BG484" s="219">
        <f>IF(N484="zákl. přenesená",J484,0)</f>
        <v>0</v>
      </c>
      <c r="BH484" s="219">
        <f>IF(N484="sníž. přenesená",J484,0)</f>
        <v>0</v>
      </c>
      <c r="BI484" s="219">
        <f>IF(N484="nulová",J484,0)</f>
        <v>0</v>
      </c>
      <c r="BJ484" s="19" t="s">
        <v>158</v>
      </c>
      <c r="BK484" s="219">
        <f>ROUND(I484*H484,2)</f>
        <v>0</v>
      </c>
      <c r="BL484" s="19" t="s">
        <v>256</v>
      </c>
      <c r="BM484" s="218" t="s">
        <v>789</v>
      </c>
    </row>
    <row r="485" s="2" customFormat="1">
      <c r="A485" s="40"/>
      <c r="B485" s="41"/>
      <c r="C485" s="42"/>
      <c r="D485" s="220" t="s">
        <v>160</v>
      </c>
      <c r="E485" s="42"/>
      <c r="F485" s="221" t="s">
        <v>703</v>
      </c>
      <c r="G485" s="42"/>
      <c r="H485" s="42"/>
      <c r="I485" s="222"/>
      <c r="J485" s="42"/>
      <c r="K485" s="42"/>
      <c r="L485" s="46"/>
      <c r="M485" s="223"/>
      <c r="N485" s="224"/>
      <c r="O485" s="86"/>
      <c r="P485" s="86"/>
      <c r="Q485" s="86"/>
      <c r="R485" s="86"/>
      <c r="S485" s="86"/>
      <c r="T485" s="87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19" t="s">
        <v>160</v>
      </c>
      <c r="AU485" s="19" t="s">
        <v>92</v>
      </c>
    </row>
    <row r="486" s="12" customFormat="1" ht="22.8" customHeight="1">
      <c r="A486" s="12"/>
      <c r="B486" s="191"/>
      <c r="C486" s="192"/>
      <c r="D486" s="193" t="s">
        <v>74</v>
      </c>
      <c r="E486" s="205" t="s">
        <v>790</v>
      </c>
      <c r="F486" s="205" t="s">
        <v>791</v>
      </c>
      <c r="G486" s="192"/>
      <c r="H486" s="192"/>
      <c r="I486" s="195"/>
      <c r="J486" s="206">
        <f>BK486</f>
        <v>0</v>
      </c>
      <c r="K486" s="192"/>
      <c r="L486" s="197"/>
      <c r="M486" s="198"/>
      <c r="N486" s="199"/>
      <c r="O486" s="199"/>
      <c r="P486" s="200">
        <f>SUM(P487:P498)</f>
        <v>0</v>
      </c>
      <c r="Q486" s="199"/>
      <c r="R486" s="200">
        <f>SUM(R487:R498)</f>
        <v>0.029999999999999999</v>
      </c>
      <c r="S486" s="199"/>
      <c r="T486" s="201">
        <f>SUM(T487:T498)</f>
        <v>0</v>
      </c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R486" s="202" t="s">
        <v>158</v>
      </c>
      <c r="AT486" s="203" t="s">
        <v>74</v>
      </c>
      <c r="AU486" s="203" t="s">
        <v>83</v>
      </c>
      <c r="AY486" s="202" t="s">
        <v>151</v>
      </c>
      <c r="BK486" s="204">
        <f>SUM(BK487:BK498)</f>
        <v>0</v>
      </c>
    </row>
    <row r="487" s="2" customFormat="1" ht="24.15" customHeight="1">
      <c r="A487" s="40"/>
      <c r="B487" s="41"/>
      <c r="C487" s="207" t="s">
        <v>792</v>
      </c>
      <c r="D487" s="207" t="s">
        <v>153</v>
      </c>
      <c r="E487" s="208" t="s">
        <v>793</v>
      </c>
      <c r="F487" s="209" t="s">
        <v>794</v>
      </c>
      <c r="G487" s="210" t="s">
        <v>173</v>
      </c>
      <c r="H487" s="211">
        <v>1</v>
      </c>
      <c r="I487" s="212"/>
      <c r="J487" s="213">
        <f>ROUND(I487*H487,2)</f>
        <v>0</v>
      </c>
      <c r="K487" s="209" t="s">
        <v>156</v>
      </c>
      <c r="L487" s="46"/>
      <c r="M487" s="214" t="s">
        <v>19</v>
      </c>
      <c r="N487" s="215" t="s">
        <v>47</v>
      </c>
      <c r="O487" s="86"/>
      <c r="P487" s="216">
        <f>O487*H487</f>
        <v>0</v>
      </c>
      <c r="Q487" s="216">
        <v>0</v>
      </c>
      <c r="R487" s="216">
        <f>Q487*H487</f>
        <v>0</v>
      </c>
      <c r="S487" s="216">
        <v>0</v>
      </c>
      <c r="T487" s="217">
        <f>S487*H487</f>
        <v>0</v>
      </c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R487" s="218" t="s">
        <v>256</v>
      </c>
      <c r="AT487" s="218" t="s">
        <v>153</v>
      </c>
      <c r="AU487" s="218" t="s">
        <v>158</v>
      </c>
      <c r="AY487" s="19" t="s">
        <v>151</v>
      </c>
      <c r="BE487" s="219">
        <f>IF(N487="základní",J487,0)</f>
        <v>0</v>
      </c>
      <c r="BF487" s="219">
        <f>IF(N487="snížená",J487,0)</f>
        <v>0</v>
      </c>
      <c r="BG487" s="219">
        <f>IF(N487="zákl. přenesená",J487,0)</f>
        <v>0</v>
      </c>
      <c r="BH487" s="219">
        <f>IF(N487="sníž. přenesená",J487,0)</f>
        <v>0</v>
      </c>
      <c r="BI487" s="219">
        <f>IF(N487="nulová",J487,0)</f>
        <v>0</v>
      </c>
      <c r="BJ487" s="19" t="s">
        <v>158</v>
      </c>
      <c r="BK487" s="219">
        <f>ROUND(I487*H487,2)</f>
        <v>0</v>
      </c>
      <c r="BL487" s="19" t="s">
        <v>256</v>
      </c>
      <c r="BM487" s="218" t="s">
        <v>795</v>
      </c>
    </row>
    <row r="488" s="2" customFormat="1">
      <c r="A488" s="40"/>
      <c r="B488" s="41"/>
      <c r="C488" s="42"/>
      <c r="D488" s="220" t="s">
        <v>160</v>
      </c>
      <c r="E488" s="42"/>
      <c r="F488" s="221" t="s">
        <v>796</v>
      </c>
      <c r="G488" s="42"/>
      <c r="H488" s="42"/>
      <c r="I488" s="222"/>
      <c r="J488" s="42"/>
      <c r="K488" s="42"/>
      <c r="L488" s="46"/>
      <c r="M488" s="223"/>
      <c r="N488" s="224"/>
      <c r="O488" s="86"/>
      <c r="P488" s="86"/>
      <c r="Q488" s="86"/>
      <c r="R488" s="86"/>
      <c r="S488" s="86"/>
      <c r="T488" s="87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T488" s="19" t="s">
        <v>160</v>
      </c>
      <c r="AU488" s="19" t="s">
        <v>158</v>
      </c>
    </row>
    <row r="489" s="2" customFormat="1" ht="16.5" customHeight="1">
      <c r="A489" s="40"/>
      <c r="B489" s="41"/>
      <c r="C489" s="207" t="s">
        <v>797</v>
      </c>
      <c r="D489" s="207" t="s">
        <v>153</v>
      </c>
      <c r="E489" s="208" t="s">
        <v>798</v>
      </c>
      <c r="F489" s="209" t="s">
        <v>799</v>
      </c>
      <c r="G489" s="210" t="s">
        <v>173</v>
      </c>
      <c r="H489" s="211">
        <v>1</v>
      </c>
      <c r="I489" s="212"/>
      <c r="J489" s="213">
        <f>ROUND(I489*H489,2)</f>
        <v>0</v>
      </c>
      <c r="K489" s="209" t="s">
        <v>156</v>
      </c>
      <c r="L489" s="46"/>
      <c r="M489" s="214" t="s">
        <v>19</v>
      </c>
      <c r="N489" s="215" t="s">
        <v>47</v>
      </c>
      <c r="O489" s="86"/>
      <c r="P489" s="216">
        <f>O489*H489</f>
        <v>0</v>
      </c>
      <c r="Q489" s="216">
        <v>0</v>
      </c>
      <c r="R489" s="216">
        <f>Q489*H489</f>
        <v>0</v>
      </c>
      <c r="S489" s="216">
        <v>0</v>
      </c>
      <c r="T489" s="217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18" t="s">
        <v>256</v>
      </c>
      <c r="AT489" s="218" t="s">
        <v>153</v>
      </c>
      <c r="AU489" s="218" t="s">
        <v>158</v>
      </c>
      <c r="AY489" s="19" t="s">
        <v>151</v>
      </c>
      <c r="BE489" s="219">
        <f>IF(N489="základní",J489,0)</f>
        <v>0</v>
      </c>
      <c r="BF489" s="219">
        <f>IF(N489="snížená",J489,0)</f>
        <v>0</v>
      </c>
      <c r="BG489" s="219">
        <f>IF(N489="zákl. přenesená",J489,0)</f>
        <v>0</v>
      </c>
      <c r="BH489" s="219">
        <f>IF(N489="sníž. přenesená",J489,0)</f>
        <v>0</v>
      </c>
      <c r="BI489" s="219">
        <f>IF(N489="nulová",J489,0)</f>
        <v>0</v>
      </c>
      <c r="BJ489" s="19" t="s">
        <v>158</v>
      </c>
      <c r="BK489" s="219">
        <f>ROUND(I489*H489,2)</f>
        <v>0</v>
      </c>
      <c r="BL489" s="19" t="s">
        <v>256</v>
      </c>
      <c r="BM489" s="218" t="s">
        <v>800</v>
      </c>
    </row>
    <row r="490" s="2" customFormat="1">
      <c r="A490" s="40"/>
      <c r="B490" s="41"/>
      <c r="C490" s="42"/>
      <c r="D490" s="220" t="s">
        <v>160</v>
      </c>
      <c r="E490" s="42"/>
      <c r="F490" s="221" t="s">
        <v>801</v>
      </c>
      <c r="G490" s="42"/>
      <c r="H490" s="42"/>
      <c r="I490" s="222"/>
      <c r="J490" s="42"/>
      <c r="K490" s="42"/>
      <c r="L490" s="46"/>
      <c r="M490" s="223"/>
      <c r="N490" s="224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160</v>
      </c>
      <c r="AU490" s="19" t="s">
        <v>158</v>
      </c>
    </row>
    <row r="491" s="2" customFormat="1" ht="16.5" customHeight="1">
      <c r="A491" s="40"/>
      <c r="B491" s="41"/>
      <c r="C491" s="258" t="s">
        <v>802</v>
      </c>
      <c r="D491" s="258" t="s">
        <v>262</v>
      </c>
      <c r="E491" s="259" t="s">
        <v>803</v>
      </c>
      <c r="F491" s="260" t="s">
        <v>804</v>
      </c>
      <c r="G491" s="261" t="s">
        <v>372</v>
      </c>
      <c r="H491" s="262">
        <v>1</v>
      </c>
      <c r="I491" s="263"/>
      <c r="J491" s="264">
        <f>ROUND(I491*H491,2)</f>
        <v>0</v>
      </c>
      <c r="K491" s="260" t="s">
        <v>19</v>
      </c>
      <c r="L491" s="265"/>
      <c r="M491" s="266" t="s">
        <v>19</v>
      </c>
      <c r="N491" s="267" t="s">
        <v>47</v>
      </c>
      <c r="O491" s="86"/>
      <c r="P491" s="216">
        <f>O491*H491</f>
        <v>0</v>
      </c>
      <c r="Q491" s="216">
        <v>0.029999999999999999</v>
      </c>
      <c r="R491" s="216">
        <f>Q491*H491</f>
        <v>0.029999999999999999</v>
      </c>
      <c r="S491" s="216">
        <v>0</v>
      </c>
      <c r="T491" s="217">
        <f>S491*H491</f>
        <v>0</v>
      </c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R491" s="218" t="s">
        <v>375</v>
      </c>
      <c r="AT491" s="218" t="s">
        <v>262</v>
      </c>
      <c r="AU491" s="218" t="s">
        <v>158</v>
      </c>
      <c r="AY491" s="19" t="s">
        <v>151</v>
      </c>
      <c r="BE491" s="219">
        <f>IF(N491="základní",J491,0)</f>
        <v>0</v>
      </c>
      <c r="BF491" s="219">
        <f>IF(N491="snížená",J491,0)</f>
        <v>0</v>
      </c>
      <c r="BG491" s="219">
        <f>IF(N491="zákl. přenesená",J491,0)</f>
        <v>0</v>
      </c>
      <c r="BH491" s="219">
        <f>IF(N491="sníž. přenesená",J491,0)</f>
        <v>0</v>
      </c>
      <c r="BI491" s="219">
        <f>IF(N491="nulová",J491,0)</f>
        <v>0</v>
      </c>
      <c r="BJ491" s="19" t="s">
        <v>158</v>
      </c>
      <c r="BK491" s="219">
        <f>ROUND(I491*H491,2)</f>
        <v>0</v>
      </c>
      <c r="BL491" s="19" t="s">
        <v>256</v>
      </c>
      <c r="BM491" s="218" t="s">
        <v>805</v>
      </c>
    </row>
    <row r="492" s="15" customFormat="1">
      <c r="A492" s="15"/>
      <c r="B492" s="248"/>
      <c r="C492" s="249"/>
      <c r="D492" s="227" t="s">
        <v>162</v>
      </c>
      <c r="E492" s="250" t="s">
        <v>19</v>
      </c>
      <c r="F492" s="251" t="s">
        <v>806</v>
      </c>
      <c r="G492" s="249"/>
      <c r="H492" s="250" t="s">
        <v>19</v>
      </c>
      <c r="I492" s="252"/>
      <c r="J492" s="249"/>
      <c r="K492" s="249"/>
      <c r="L492" s="253"/>
      <c r="M492" s="254"/>
      <c r="N492" s="255"/>
      <c r="O492" s="255"/>
      <c r="P492" s="255"/>
      <c r="Q492" s="255"/>
      <c r="R492" s="255"/>
      <c r="S492" s="255"/>
      <c r="T492" s="256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57" t="s">
        <v>162</v>
      </c>
      <c r="AU492" s="257" t="s">
        <v>158</v>
      </c>
      <c r="AV492" s="15" t="s">
        <v>83</v>
      </c>
      <c r="AW492" s="15" t="s">
        <v>36</v>
      </c>
      <c r="AX492" s="15" t="s">
        <v>75</v>
      </c>
      <c r="AY492" s="257" t="s">
        <v>151</v>
      </c>
    </row>
    <row r="493" s="13" customFormat="1">
      <c r="A493" s="13"/>
      <c r="B493" s="225"/>
      <c r="C493" s="226"/>
      <c r="D493" s="227" t="s">
        <v>162</v>
      </c>
      <c r="E493" s="228" t="s">
        <v>19</v>
      </c>
      <c r="F493" s="229" t="s">
        <v>83</v>
      </c>
      <c r="G493" s="226"/>
      <c r="H493" s="230">
        <v>1</v>
      </c>
      <c r="I493" s="231"/>
      <c r="J493" s="226"/>
      <c r="K493" s="226"/>
      <c r="L493" s="232"/>
      <c r="M493" s="233"/>
      <c r="N493" s="234"/>
      <c r="O493" s="234"/>
      <c r="P493" s="234"/>
      <c r="Q493" s="234"/>
      <c r="R493" s="234"/>
      <c r="S493" s="234"/>
      <c r="T493" s="235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6" t="s">
        <v>162</v>
      </c>
      <c r="AU493" s="236" t="s">
        <v>158</v>
      </c>
      <c r="AV493" s="13" t="s">
        <v>158</v>
      </c>
      <c r="AW493" s="13" t="s">
        <v>36</v>
      </c>
      <c r="AX493" s="13" t="s">
        <v>75</v>
      </c>
      <c r="AY493" s="236" t="s">
        <v>151</v>
      </c>
    </row>
    <row r="494" s="14" customFormat="1">
      <c r="A494" s="14"/>
      <c r="B494" s="237"/>
      <c r="C494" s="238"/>
      <c r="D494" s="227" t="s">
        <v>162</v>
      </c>
      <c r="E494" s="239" t="s">
        <v>19</v>
      </c>
      <c r="F494" s="240" t="s">
        <v>164</v>
      </c>
      <c r="G494" s="238"/>
      <c r="H494" s="241">
        <v>1</v>
      </c>
      <c r="I494" s="242"/>
      <c r="J494" s="238"/>
      <c r="K494" s="238"/>
      <c r="L494" s="243"/>
      <c r="M494" s="244"/>
      <c r="N494" s="245"/>
      <c r="O494" s="245"/>
      <c r="P494" s="245"/>
      <c r="Q494" s="245"/>
      <c r="R494" s="245"/>
      <c r="S494" s="245"/>
      <c r="T494" s="246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7" t="s">
        <v>162</v>
      </c>
      <c r="AU494" s="247" t="s">
        <v>158</v>
      </c>
      <c r="AV494" s="14" t="s">
        <v>157</v>
      </c>
      <c r="AW494" s="14" t="s">
        <v>36</v>
      </c>
      <c r="AX494" s="14" t="s">
        <v>83</v>
      </c>
      <c r="AY494" s="247" t="s">
        <v>151</v>
      </c>
    </row>
    <row r="495" s="2" customFormat="1" ht="49.05" customHeight="1">
      <c r="A495" s="40"/>
      <c r="B495" s="41"/>
      <c r="C495" s="207" t="s">
        <v>807</v>
      </c>
      <c r="D495" s="207" t="s">
        <v>153</v>
      </c>
      <c r="E495" s="208" t="s">
        <v>695</v>
      </c>
      <c r="F495" s="209" t="s">
        <v>696</v>
      </c>
      <c r="G495" s="210" t="s">
        <v>461</v>
      </c>
      <c r="H495" s="268"/>
      <c r="I495" s="212"/>
      <c r="J495" s="213">
        <f>ROUND(I495*H495,2)</f>
        <v>0</v>
      </c>
      <c r="K495" s="209" t="s">
        <v>156</v>
      </c>
      <c r="L495" s="46"/>
      <c r="M495" s="214" t="s">
        <v>19</v>
      </c>
      <c r="N495" s="215" t="s">
        <v>47</v>
      </c>
      <c r="O495" s="86"/>
      <c r="P495" s="216">
        <f>O495*H495</f>
        <v>0</v>
      </c>
      <c r="Q495" s="216">
        <v>0</v>
      </c>
      <c r="R495" s="216">
        <f>Q495*H495</f>
        <v>0</v>
      </c>
      <c r="S495" s="216">
        <v>0</v>
      </c>
      <c r="T495" s="217">
        <f>S495*H495</f>
        <v>0</v>
      </c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R495" s="218" t="s">
        <v>256</v>
      </c>
      <c r="AT495" s="218" t="s">
        <v>153</v>
      </c>
      <c r="AU495" s="218" t="s">
        <v>158</v>
      </c>
      <c r="AY495" s="19" t="s">
        <v>151</v>
      </c>
      <c r="BE495" s="219">
        <f>IF(N495="základní",J495,0)</f>
        <v>0</v>
      </c>
      <c r="BF495" s="219">
        <f>IF(N495="snížená",J495,0)</f>
        <v>0</v>
      </c>
      <c r="BG495" s="219">
        <f>IF(N495="zákl. přenesená",J495,0)</f>
        <v>0</v>
      </c>
      <c r="BH495" s="219">
        <f>IF(N495="sníž. přenesená",J495,0)</f>
        <v>0</v>
      </c>
      <c r="BI495" s="219">
        <f>IF(N495="nulová",J495,0)</f>
        <v>0</v>
      </c>
      <c r="BJ495" s="19" t="s">
        <v>158</v>
      </c>
      <c r="BK495" s="219">
        <f>ROUND(I495*H495,2)</f>
        <v>0</v>
      </c>
      <c r="BL495" s="19" t="s">
        <v>256</v>
      </c>
      <c r="BM495" s="218" t="s">
        <v>808</v>
      </c>
    </row>
    <row r="496" s="2" customFormat="1">
      <c r="A496" s="40"/>
      <c r="B496" s="41"/>
      <c r="C496" s="42"/>
      <c r="D496" s="220" t="s">
        <v>160</v>
      </c>
      <c r="E496" s="42"/>
      <c r="F496" s="221" t="s">
        <v>698</v>
      </c>
      <c r="G496" s="42"/>
      <c r="H496" s="42"/>
      <c r="I496" s="222"/>
      <c r="J496" s="42"/>
      <c r="K496" s="42"/>
      <c r="L496" s="46"/>
      <c r="M496" s="223"/>
      <c r="N496" s="224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160</v>
      </c>
      <c r="AU496" s="19" t="s">
        <v>158</v>
      </c>
    </row>
    <row r="497" s="2" customFormat="1" ht="55.5" customHeight="1">
      <c r="A497" s="40"/>
      <c r="B497" s="41"/>
      <c r="C497" s="207" t="s">
        <v>809</v>
      </c>
      <c r="D497" s="207" t="s">
        <v>153</v>
      </c>
      <c r="E497" s="208" t="s">
        <v>700</v>
      </c>
      <c r="F497" s="209" t="s">
        <v>701</v>
      </c>
      <c r="G497" s="210" t="s">
        <v>461</v>
      </c>
      <c r="H497" s="268"/>
      <c r="I497" s="212"/>
      <c r="J497" s="213">
        <f>ROUND(I497*H497,2)</f>
        <v>0</v>
      </c>
      <c r="K497" s="209" t="s">
        <v>156</v>
      </c>
      <c r="L497" s="46"/>
      <c r="M497" s="214" t="s">
        <v>19</v>
      </c>
      <c r="N497" s="215" t="s">
        <v>47</v>
      </c>
      <c r="O497" s="86"/>
      <c r="P497" s="216">
        <f>O497*H497</f>
        <v>0</v>
      </c>
      <c r="Q497" s="216">
        <v>0</v>
      </c>
      <c r="R497" s="216">
        <f>Q497*H497</f>
        <v>0</v>
      </c>
      <c r="S497" s="216">
        <v>0</v>
      </c>
      <c r="T497" s="217">
        <f>S497*H497</f>
        <v>0</v>
      </c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R497" s="218" t="s">
        <v>256</v>
      </c>
      <c r="AT497" s="218" t="s">
        <v>153</v>
      </c>
      <c r="AU497" s="218" t="s">
        <v>158</v>
      </c>
      <c r="AY497" s="19" t="s">
        <v>151</v>
      </c>
      <c r="BE497" s="219">
        <f>IF(N497="základní",J497,0)</f>
        <v>0</v>
      </c>
      <c r="BF497" s="219">
        <f>IF(N497="snížená",J497,0)</f>
        <v>0</v>
      </c>
      <c r="BG497" s="219">
        <f>IF(N497="zákl. přenesená",J497,0)</f>
        <v>0</v>
      </c>
      <c r="BH497" s="219">
        <f>IF(N497="sníž. přenesená",J497,0)</f>
        <v>0</v>
      </c>
      <c r="BI497" s="219">
        <f>IF(N497="nulová",J497,0)</f>
        <v>0</v>
      </c>
      <c r="BJ497" s="19" t="s">
        <v>158</v>
      </c>
      <c r="BK497" s="219">
        <f>ROUND(I497*H497,2)</f>
        <v>0</v>
      </c>
      <c r="BL497" s="19" t="s">
        <v>256</v>
      </c>
      <c r="BM497" s="218" t="s">
        <v>810</v>
      </c>
    </row>
    <row r="498" s="2" customFormat="1">
      <c r="A498" s="40"/>
      <c r="B498" s="41"/>
      <c r="C498" s="42"/>
      <c r="D498" s="220" t="s">
        <v>160</v>
      </c>
      <c r="E498" s="42"/>
      <c r="F498" s="221" t="s">
        <v>703</v>
      </c>
      <c r="G498" s="42"/>
      <c r="H498" s="42"/>
      <c r="I498" s="222"/>
      <c r="J498" s="42"/>
      <c r="K498" s="42"/>
      <c r="L498" s="46"/>
      <c r="M498" s="223"/>
      <c r="N498" s="224"/>
      <c r="O498" s="86"/>
      <c r="P498" s="86"/>
      <c r="Q498" s="86"/>
      <c r="R498" s="86"/>
      <c r="S498" s="86"/>
      <c r="T498" s="87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T498" s="19" t="s">
        <v>160</v>
      </c>
      <c r="AU498" s="19" t="s">
        <v>158</v>
      </c>
    </row>
    <row r="499" s="12" customFormat="1" ht="22.8" customHeight="1">
      <c r="A499" s="12"/>
      <c r="B499" s="191"/>
      <c r="C499" s="192"/>
      <c r="D499" s="193" t="s">
        <v>74</v>
      </c>
      <c r="E499" s="205" t="s">
        <v>811</v>
      </c>
      <c r="F499" s="205" t="s">
        <v>812</v>
      </c>
      <c r="G499" s="192"/>
      <c r="H499" s="192"/>
      <c r="I499" s="195"/>
      <c r="J499" s="206">
        <f>BK499</f>
        <v>0</v>
      </c>
      <c r="K499" s="192"/>
      <c r="L499" s="197"/>
      <c r="M499" s="198"/>
      <c r="N499" s="199"/>
      <c r="O499" s="199"/>
      <c r="P499" s="200">
        <f>SUM(P500:P511)</f>
        <v>0</v>
      </c>
      <c r="Q499" s="199"/>
      <c r="R499" s="200">
        <f>SUM(R500:R511)</f>
        <v>0.050000000000000003</v>
      </c>
      <c r="S499" s="199"/>
      <c r="T499" s="201">
        <f>SUM(T500:T511)</f>
        <v>0</v>
      </c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R499" s="202" t="s">
        <v>158</v>
      </c>
      <c r="AT499" s="203" t="s">
        <v>74</v>
      </c>
      <c r="AU499" s="203" t="s">
        <v>83</v>
      </c>
      <c r="AY499" s="202" t="s">
        <v>151</v>
      </c>
      <c r="BK499" s="204">
        <f>SUM(BK500:BK511)</f>
        <v>0</v>
      </c>
    </row>
    <row r="500" s="2" customFormat="1" ht="24.15" customHeight="1">
      <c r="A500" s="40"/>
      <c r="B500" s="41"/>
      <c r="C500" s="207" t="s">
        <v>813</v>
      </c>
      <c r="D500" s="207" t="s">
        <v>153</v>
      </c>
      <c r="E500" s="208" t="s">
        <v>814</v>
      </c>
      <c r="F500" s="209" t="s">
        <v>815</v>
      </c>
      <c r="G500" s="210" t="s">
        <v>173</v>
      </c>
      <c r="H500" s="211">
        <v>1</v>
      </c>
      <c r="I500" s="212"/>
      <c r="J500" s="213">
        <f>ROUND(I500*H500,2)</f>
        <v>0</v>
      </c>
      <c r="K500" s="209" t="s">
        <v>156</v>
      </c>
      <c r="L500" s="46"/>
      <c r="M500" s="214" t="s">
        <v>19</v>
      </c>
      <c r="N500" s="215" t="s">
        <v>47</v>
      </c>
      <c r="O500" s="86"/>
      <c r="P500" s="216">
        <f>O500*H500</f>
        <v>0</v>
      </c>
      <c r="Q500" s="216">
        <v>0</v>
      </c>
      <c r="R500" s="216">
        <f>Q500*H500</f>
        <v>0</v>
      </c>
      <c r="S500" s="216">
        <v>0</v>
      </c>
      <c r="T500" s="217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18" t="s">
        <v>256</v>
      </c>
      <c r="AT500" s="218" t="s">
        <v>153</v>
      </c>
      <c r="AU500" s="218" t="s">
        <v>158</v>
      </c>
      <c r="AY500" s="19" t="s">
        <v>151</v>
      </c>
      <c r="BE500" s="219">
        <f>IF(N500="základní",J500,0)</f>
        <v>0</v>
      </c>
      <c r="BF500" s="219">
        <f>IF(N500="snížená",J500,0)</f>
        <v>0</v>
      </c>
      <c r="BG500" s="219">
        <f>IF(N500="zákl. přenesená",J500,0)</f>
        <v>0</v>
      </c>
      <c r="BH500" s="219">
        <f>IF(N500="sníž. přenesená",J500,0)</f>
        <v>0</v>
      </c>
      <c r="BI500" s="219">
        <f>IF(N500="nulová",J500,0)</f>
        <v>0</v>
      </c>
      <c r="BJ500" s="19" t="s">
        <v>158</v>
      </c>
      <c r="BK500" s="219">
        <f>ROUND(I500*H500,2)</f>
        <v>0</v>
      </c>
      <c r="BL500" s="19" t="s">
        <v>256</v>
      </c>
      <c r="BM500" s="218" t="s">
        <v>816</v>
      </c>
    </row>
    <row r="501" s="2" customFormat="1">
      <c r="A501" s="40"/>
      <c r="B501" s="41"/>
      <c r="C501" s="42"/>
      <c r="D501" s="220" t="s">
        <v>160</v>
      </c>
      <c r="E501" s="42"/>
      <c r="F501" s="221" t="s">
        <v>817</v>
      </c>
      <c r="G501" s="42"/>
      <c r="H501" s="42"/>
      <c r="I501" s="222"/>
      <c r="J501" s="42"/>
      <c r="K501" s="42"/>
      <c r="L501" s="46"/>
      <c r="M501" s="223"/>
      <c r="N501" s="224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160</v>
      </c>
      <c r="AU501" s="19" t="s">
        <v>158</v>
      </c>
    </row>
    <row r="502" s="2" customFormat="1" ht="16.5" customHeight="1">
      <c r="A502" s="40"/>
      <c r="B502" s="41"/>
      <c r="C502" s="207" t="s">
        <v>818</v>
      </c>
      <c r="D502" s="207" t="s">
        <v>153</v>
      </c>
      <c r="E502" s="208" t="s">
        <v>819</v>
      </c>
      <c r="F502" s="209" t="s">
        <v>820</v>
      </c>
      <c r="G502" s="210" t="s">
        <v>173</v>
      </c>
      <c r="H502" s="211">
        <v>2</v>
      </c>
      <c r="I502" s="212"/>
      <c r="J502" s="213">
        <f>ROUND(I502*H502,2)</f>
        <v>0</v>
      </c>
      <c r="K502" s="209" t="s">
        <v>156</v>
      </c>
      <c r="L502" s="46"/>
      <c r="M502" s="214" t="s">
        <v>19</v>
      </c>
      <c r="N502" s="215" t="s">
        <v>47</v>
      </c>
      <c r="O502" s="86"/>
      <c r="P502" s="216">
        <f>O502*H502</f>
        <v>0</v>
      </c>
      <c r="Q502" s="216">
        <v>0</v>
      </c>
      <c r="R502" s="216">
        <f>Q502*H502</f>
        <v>0</v>
      </c>
      <c r="S502" s="216">
        <v>0</v>
      </c>
      <c r="T502" s="217">
        <f>S502*H502</f>
        <v>0</v>
      </c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R502" s="218" t="s">
        <v>256</v>
      </c>
      <c r="AT502" s="218" t="s">
        <v>153</v>
      </c>
      <c r="AU502" s="218" t="s">
        <v>158</v>
      </c>
      <c r="AY502" s="19" t="s">
        <v>151</v>
      </c>
      <c r="BE502" s="219">
        <f>IF(N502="základní",J502,0)</f>
        <v>0</v>
      </c>
      <c r="BF502" s="219">
        <f>IF(N502="snížená",J502,0)</f>
        <v>0</v>
      </c>
      <c r="BG502" s="219">
        <f>IF(N502="zákl. přenesená",J502,0)</f>
        <v>0</v>
      </c>
      <c r="BH502" s="219">
        <f>IF(N502="sníž. přenesená",J502,0)</f>
        <v>0</v>
      </c>
      <c r="BI502" s="219">
        <f>IF(N502="nulová",J502,0)</f>
        <v>0</v>
      </c>
      <c r="BJ502" s="19" t="s">
        <v>158</v>
      </c>
      <c r="BK502" s="219">
        <f>ROUND(I502*H502,2)</f>
        <v>0</v>
      </c>
      <c r="BL502" s="19" t="s">
        <v>256</v>
      </c>
      <c r="BM502" s="218" t="s">
        <v>821</v>
      </c>
    </row>
    <row r="503" s="2" customFormat="1">
      <c r="A503" s="40"/>
      <c r="B503" s="41"/>
      <c r="C503" s="42"/>
      <c r="D503" s="220" t="s">
        <v>160</v>
      </c>
      <c r="E503" s="42"/>
      <c r="F503" s="221" t="s">
        <v>822</v>
      </c>
      <c r="G503" s="42"/>
      <c r="H503" s="42"/>
      <c r="I503" s="222"/>
      <c r="J503" s="42"/>
      <c r="K503" s="42"/>
      <c r="L503" s="46"/>
      <c r="M503" s="223"/>
      <c r="N503" s="224"/>
      <c r="O503" s="86"/>
      <c r="P503" s="86"/>
      <c r="Q503" s="86"/>
      <c r="R503" s="86"/>
      <c r="S503" s="86"/>
      <c r="T503" s="87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T503" s="19" t="s">
        <v>160</v>
      </c>
      <c r="AU503" s="19" t="s">
        <v>158</v>
      </c>
    </row>
    <row r="504" s="2" customFormat="1" ht="16.5" customHeight="1">
      <c r="A504" s="40"/>
      <c r="B504" s="41"/>
      <c r="C504" s="258" t="s">
        <v>823</v>
      </c>
      <c r="D504" s="258" t="s">
        <v>262</v>
      </c>
      <c r="E504" s="259" t="s">
        <v>824</v>
      </c>
      <c r="F504" s="260" t="s">
        <v>825</v>
      </c>
      <c r="G504" s="261" t="s">
        <v>372</v>
      </c>
      <c r="H504" s="262">
        <v>1</v>
      </c>
      <c r="I504" s="263"/>
      <c r="J504" s="264">
        <f>ROUND(I504*H504,2)</f>
        <v>0</v>
      </c>
      <c r="K504" s="260" t="s">
        <v>19</v>
      </c>
      <c r="L504" s="265"/>
      <c r="M504" s="266" t="s">
        <v>19</v>
      </c>
      <c r="N504" s="267" t="s">
        <v>47</v>
      </c>
      <c r="O504" s="86"/>
      <c r="P504" s="216">
        <f>O504*H504</f>
        <v>0</v>
      </c>
      <c r="Q504" s="216">
        <v>0.050000000000000003</v>
      </c>
      <c r="R504" s="216">
        <f>Q504*H504</f>
        <v>0.050000000000000003</v>
      </c>
      <c r="S504" s="216">
        <v>0</v>
      </c>
      <c r="T504" s="217">
        <f>S504*H504</f>
        <v>0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218" t="s">
        <v>375</v>
      </c>
      <c r="AT504" s="218" t="s">
        <v>262</v>
      </c>
      <c r="AU504" s="218" t="s">
        <v>158</v>
      </c>
      <c r="AY504" s="19" t="s">
        <v>151</v>
      </c>
      <c r="BE504" s="219">
        <f>IF(N504="základní",J504,0)</f>
        <v>0</v>
      </c>
      <c r="BF504" s="219">
        <f>IF(N504="snížená",J504,0)</f>
        <v>0</v>
      </c>
      <c r="BG504" s="219">
        <f>IF(N504="zákl. přenesená",J504,0)</f>
        <v>0</v>
      </c>
      <c r="BH504" s="219">
        <f>IF(N504="sníž. přenesená",J504,0)</f>
        <v>0</v>
      </c>
      <c r="BI504" s="219">
        <f>IF(N504="nulová",J504,0)</f>
        <v>0</v>
      </c>
      <c r="BJ504" s="19" t="s">
        <v>158</v>
      </c>
      <c r="BK504" s="219">
        <f>ROUND(I504*H504,2)</f>
        <v>0</v>
      </c>
      <c r="BL504" s="19" t="s">
        <v>256</v>
      </c>
      <c r="BM504" s="218" t="s">
        <v>826</v>
      </c>
    </row>
    <row r="505" s="15" customFormat="1">
      <c r="A505" s="15"/>
      <c r="B505" s="248"/>
      <c r="C505" s="249"/>
      <c r="D505" s="227" t="s">
        <v>162</v>
      </c>
      <c r="E505" s="250" t="s">
        <v>19</v>
      </c>
      <c r="F505" s="251" t="s">
        <v>827</v>
      </c>
      <c r="G505" s="249"/>
      <c r="H505" s="250" t="s">
        <v>19</v>
      </c>
      <c r="I505" s="252"/>
      <c r="J505" s="249"/>
      <c r="K505" s="249"/>
      <c r="L505" s="253"/>
      <c r="M505" s="254"/>
      <c r="N505" s="255"/>
      <c r="O505" s="255"/>
      <c r="P505" s="255"/>
      <c r="Q505" s="255"/>
      <c r="R505" s="255"/>
      <c r="S505" s="255"/>
      <c r="T505" s="256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57" t="s">
        <v>162</v>
      </c>
      <c r="AU505" s="257" t="s">
        <v>158</v>
      </c>
      <c r="AV505" s="15" t="s">
        <v>83</v>
      </c>
      <c r="AW505" s="15" t="s">
        <v>36</v>
      </c>
      <c r="AX505" s="15" t="s">
        <v>75</v>
      </c>
      <c r="AY505" s="257" t="s">
        <v>151</v>
      </c>
    </row>
    <row r="506" s="13" customFormat="1">
      <c r="A506" s="13"/>
      <c r="B506" s="225"/>
      <c r="C506" s="226"/>
      <c r="D506" s="227" t="s">
        <v>162</v>
      </c>
      <c r="E506" s="228" t="s">
        <v>19</v>
      </c>
      <c r="F506" s="229" t="s">
        <v>83</v>
      </c>
      <c r="G506" s="226"/>
      <c r="H506" s="230">
        <v>1</v>
      </c>
      <c r="I506" s="231"/>
      <c r="J506" s="226"/>
      <c r="K506" s="226"/>
      <c r="L506" s="232"/>
      <c r="M506" s="233"/>
      <c r="N506" s="234"/>
      <c r="O506" s="234"/>
      <c r="P506" s="234"/>
      <c r="Q506" s="234"/>
      <c r="R506" s="234"/>
      <c r="S506" s="234"/>
      <c r="T506" s="235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6" t="s">
        <v>162</v>
      </c>
      <c r="AU506" s="236" t="s">
        <v>158</v>
      </c>
      <c r="AV506" s="13" t="s">
        <v>158</v>
      </c>
      <c r="AW506" s="13" t="s">
        <v>36</v>
      </c>
      <c r="AX506" s="13" t="s">
        <v>75</v>
      </c>
      <c r="AY506" s="236" t="s">
        <v>151</v>
      </c>
    </row>
    <row r="507" s="14" customFormat="1">
      <c r="A507" s="14"/>
      <c r="B507" s="237"/>
      <c r="C507" s="238"/>
      <c r="D507" s="227" t="s">
        <v>162</v>
      </c>
      <c r="E507" s="239" t="s">
        <v>19</v>
      </c>
      <c r="F507" s="240" t="s">
        <v>164</v>
      </c>
      <c r="G507" s="238"/>
      <c r="H507" s="241">
        <v>1</v>
      </c>
      <c r="I507" s="242"/>
      <c r="J507" s="238"/>
      <c r="K507" s="238"/>
      <c r="L507" s="243"/>
      <c r="M507" s="244"/>
      <c r="N507" s="245"/>
      <c r="O507" s="245"/>
      <c r="P507" s="245"/>
      <c r="Q507" s="245"/>
      <c r="R507" s="245"/>
      <c r="S507" s="245"/>
      <c r="T507" s="246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7" t="s">
        <v>162</v>
      </c>
      <c r="AU507" s="247" t="s">
        <v>158</v>
      </c>
      <c r="AV507" s="14" t="s">
        <v>157</v>
      </c>
      <c r="AW507" s="14" t="s">
        <v>36</v>
      </c>
      <c r="AX507" s="14" t="s">
        <v>83</v>
      </c>
      <c r="AY507" s="247" t="s">
        <v>151</v>
      </c>
    </row>
    <row r="508" s="2" customFormat="1" ht="49.05" customHeight="1">
      <c r="A508" s="40"/>
      <c r="B508" s="41"/>
      <c r="C508" s="207" t="s">
        <v>828</v>
      </c>
      <c r="D508" s="207" t="s">
        <v>153</v>
      </c>
      <c r="E508" s="208" t="s">
        <v>695</v>
      </c>
      <c r="F508" s="209" t="s">
        <v>696</v>
      </c>
      <c r="G508" s="210" t="s">
        <v>461</v>
      </c>
      <c r="H508" s="268"/>
      <c r="I508" s="212"/>
      <c r="J508" s="213">
        <f>ROUND(I508*H508,2)</f>
        <v>0</v>
      </c>
      <c r="K508" s="209" t="s">
        <v>156</v>
      </c>
      <c r="L508" s="46"/>
      <c r="M508" s="214" t="s">
        <v>19</v>
      </c>
      <c r="N508" s="215" t="s">
        <v>47</v>
      </c>
      <c r="O508" s="86"/>
      <c r="P508" s="216">
        <f>O508*H508</f>
        <v>0</v>
      </c>
      <c r="Q508" s="216">
        <v>0</v>
      </c>
      <c r="R508" s="216">
        <f>Q508*H508</f>
        <v>0</v>
      </c>
      <c r="S508" s="216">
        <v>0</v>
      </c>
      <c r="T508" s="217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8" t="s">
        <v>256</v>
      </c>
      <c r="AT508" s="218" t="s">
        <v>153</v>
      </c>
      <c r="AU508" s="218" t="s">
        <v>158</v>
      </c>
      <c r="AY508" s="19" t="s">
        <v>151</v>
      </c>
      <c r="BE508" s="219">
        <f>IF(N508="základní",J508,0)</f>
        <v>0</v>
      </c>
      <c r="BF508" s="219">
        <f>IF(N508="snížená",J508,0)</f>
        <v>0</v>
      </c>
      <c r="BG508" s="219">
        <f>IF(N508="zákl. přenesená",J508,0)</f>
        <v>0</v>
      </c>
      <c r="BH508" s="219">
        <f>IF(N508="sníž. přenesená",J508,0)</f>
        <v>0</v>
      </c>
      <c r="BI508" s="219">
        <f>IF(N508="nulová",J508,0)</f>
        <v>0</v>
      </c>
      <c r="BJ508" s="19" t="s">
        <v>158</v>
      </c>
      <c r="BK508" s="219">
        <f>ROUND(I508*H508,2)</f>
        <v>0</v>
      </c>
      <c r="BL508" s="19" t="s">
        <v>256</v>
      </c>
      <c r="BM508" s="218" t="s">
        <v>829</v>
      </c>
    </row>
    <row r="509" s="2" customFormat="1">
      <c r="A509" s="40"/>
      <c r="B509" s="41"/>
      <c r="C509" s="42"/>
      <c r="D509" s="220" t="s">
        <v>160</v>
      </c>
      <c r="E509" s="42"/>
      <c r="F509" s="221" t="s">
        <v>698</v>
      </c>
      <c r="G509" s="42"/>
      <c r="H509" s="42"/>
      <c r="I509" s="222"/>
      <c r="J509" s="42"/>
      <c r="K509" s="42"/>
      <c r="L509" s="46"/>
      <c r="M509" s="223"/>
      <c r="N509" s="224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160</v>
      </c>
      <c r="AU509" s="19" t="s">
        <v>158</v>
      </c>
    </row>
    <row r="510" s="2" customFormat="1" ht="55.5" customHeight="1">
      <c r="A510" s="40"/>
      <c r="B510" s="41"/>
      <c r="C510" s="207" t="s">
        <v>830</v>
      </c>
      <c r="D510" s="207" t="s">
        <v>153</v>
      </c>
      <c r="E510" s="208" t="s">
        <v>700</v>
      </c>
      <c r="F510" s="209" t="s">
        <v>701</v>
      </c>
      <c r="G510" s="210" t="s">
        <v>461</v>
      </c>
      <c r="H510" s="268"/>
      <c r="I510" s="212"/>
      <c r="J510" s="213">
        <f>ROUND(I510*H510,2)</f>
        <v>0</v>
      </c>
      <c r="K510" s="209" t="s">
        <v>156</v>
      </c>
      <c r="L510" s="46"/>
      <c r="M510" s="214" t="s">
        <v>19</v>
      </c>
      <c r="N510" s="215" t="s">
        <v>47</v>
      </c>
      <c r="O510" s="86"/>
      <c r="P510" s="216">
        <f>O510*H510</f>
        <v>0</v>
      </c>
      <c r="Q510" s="216">
        <v>0</v>
      </c>
      <c r="R510" s="216">
        <f>Q510*H510</f>
        <v>0</v>
      </c>
      <c r="S510" s="216">
        <v>0</v>
      </c>
      <c r="T510" s="217">
        <f>S510*H510</f>
        <v>0</v>
      </c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R510" s="218" t="s">
        <v>256</v>
      </c>
      <c r="AT510" s="218" t="s">
        <v>153</v>
      </c>
      <c r="AU510" s="218" t="s">
        <v>158</v>
      </c>
      <c r="AY510" s="19" t="s">
        <v>151</v>
      </c>
      <c r="BE510" s="219">
        <f>IF(N510="základní",J510,0)</f>
        <v>0</v>
      </c>
      <c r="BF510" s="219">
        <f>IF(N510="snížená",J510,0)</f>
        <v>0</v>
      </c>
      <c r="BG510" s="219">
        <f>IF(N510="zákl. přenesená",J510,0)</f>
        <v>0</v>
      </c>
      <c r="BH510" s="219">
        <f>IF(N510="sníž. přenesená",J510,0)</f>
        <v>0</v>
      </c>
      <c r="BI510" s="219">
        <f>IF(N510="nulová",J510,0)</f>
        <v>0</v>
      </c>
      <c r="BJ510" s="19" t="s">
        <v>158</v>
      </c>
      <c r="BK510" s="219">
        <f>ROUND(I510*H510,2)</f>
        <v>0</v>
      </c>
      <c r="BL510" s="19" t="s">
        <v>256</v>
      </c>
      <c r="BM510" s="218" t="s">
        <v>831</v>
      </c>
    </row>
    <row r="511" s="2" customFormat="1">
      <c r="A511" s="40"/>
      <c r="B511" s="41"/>
      <c r="C511" s="42"/>
      <c r="D511" s="220" t="s">
        <v>160</v>
      </c>
      <c r="E511" s="42"/>
      <c r="F511" s="221" t="s">
        <v>703</v>
      </c>
      <c r="G511" s="42"/>
      <c r="H511" s="42"/>
      <c r="I511" s="222"/>
      <c r="J511" s="42"/>
      <c r="K511" s="42"/>
      <c r="L511" s="46"/>
      <c r="M511" s="223"/>
      <c r="N511" s="224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19" t="s">
        <v>160</v>
      </c>
      <c r="AU511" s="19" t="s">
        <v>158</v>
      </c>
    </row>
    <row r="512" s="12" customFormat="1" ht="22.8" customHeight="1">
      <c r="A512" s="12"/>
      <c r="B512" s="191"/>
      <c r="C512" s="192"/>
      <c r="D512" s="193" t="s">
        <v>74</v>
      </c>
      <c r="E512" s="205" t="s">
        <v>832</v>
      </c>
      <c r="F512" s="205" t="s">
        <v>833</v>
      </c>
      <c r="G512" s="192"/>
      <c r="H512" s="192"/>
      <c r="I512" s="195"/>
      <c r="J512" s="206">
        <f>BK512</f>
        <v>0</v>
      </c>
      <c r="K512" s="192"/>
      <c r="L512" s="197"/>
      <c r="M512" s="198"/>
      <c r="N512" s="199"/>
      <c r="O512" s="199"/>
      <c r="P512" s="200">
        <f>SUM(P513:P521)</f>
        <v>0</v>
      </c>
      <c r="Q512" s="199"/>
      <c r="R512" s="200">
        <f>SUM(R513:R521)</f>
        <v>0.0021518000000000002</v>
      </c>
      <c r="S512" s="199"/>
      <c r="T512" s="201">
        <f>SUM(T513:T521)</f>
        <v>0</v>
      </c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R512" s="202" t="s">
        <v>158</v>
      </c>
      <c r="AT512" s="203" t="s">
        <v>74</v>
      </c>
      <c r="AU512" s="203" t="s">
        <v>83</v>
      </c>
      <c r="AY512" s="202" t="s">
        <v>151</v>
      </c>
      <c r="BK512" s="204">
        <f>SUM(BK513:BK521)</f>
        <v>0</v>
      </c>
    </row>
    <row r="513" s="2" customFormat="1" ht="37.8" customHeight="1">
      <c r="A513" s="40"/>
      <c r="B513" s="41"/>
      <c r="C513" s="207" t="s">
        <v>834</v>
      </c>
      <c r="D513" s="207" t="s">
        <v>153</v>
      </c>
      <c r="E513" s="208" t="s">
        <v>835</v>
      </c>
      <c r="F513" s="209" t="s">
        <v>836</v>
      </c>
      <c r="G513" s="210" t="s">
        <v>90</v>
      </c>
      <c r="H513" s="211">
        <v>0.54000000000000004</v>
      </c>
      <c r="I513" s="212"/>
      <c r="J513" s="213">
        <f>ROUND(I513*H513,2)</f>
        <v>0</v>
      </c>
      <c r="K513" s="209" t="s">
        <v>156</v>
      </c>
      <c r="L513" s="46"/>
      <c r="M513" s="214" t="s">
        <v>19</v>
      </c>
      <c r="N513" s="215" t="s">
        <v>47</v>
      </c>
      <c r="O513" s="86"/>
      <c r="P513" s="216">
        <f>O513*H513</f>
        <v>0</v>
      </c>
      <c r="Q513" s="216">
        <v>0.00017000000000000001</v>
      </c>
      <c r="R513" s="216">
        <f>Q513*H513</f>
        <v>9.1800000000000009E-05</v>
      </c>
      <c r="S513" s="216">
        <v>0</v>
      </c>
      <c r="T513" s="217">
        <f>S513*H513</f>
        <v>0</v>
      </c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R513" s="218" t="s">
        <v>256</v>
      </c>
      <c r="AT513" s="218" t="s">
        <v>153</v>
      </c>
      <c r="AU513" s="218" t="s">
        <v>158</v>
      </c>
      <c r="AY513" s="19" t="s">
        <v>151</v>
      </c>
      <c r="BE513" s="219">
        <f>IF(N513="základní",J513,0)</f>
        <v>0</v>
      </c>
      <c r="BF513" s="219">
        <f>IF(N513="snížená",J513,0)</f>
        <v>0</v>
      </c>
      <c r="BG513" s="219">
        <f>IF(N513="zákl. přenesená",J513,0)</f>
        <v>0</v>
      </c>
      <c r="BH513" s="219">
        <f>IF(N513="sníž. přenesená",J513,0)</f>
        <v>0</v>
      </c>
      <c r="BI513" s="219">
        <f>IF(N513="nulová",J513,0)</f>
        <v>0</v>
      </c>
      <c r="BJ513" s="19" t="s">
        <v>158</v>
      </c>
      <c r="BK513" s="219">
        <f>ROUND(I513*H513,2)</f>
        <v>0</v>
      </c>
      <c r="BL513" s="19" t="s">
        <v>256</v>
      </c>
      <c r="BM513" s="218" t="s">
        <v>837</v>
      </c>
    </row>
    <row r="514" s="2" customFormat="1">
      <c r="A514" s="40"/>
      <c r="B514" s="41"/>
      <c r="C514" s="42"/>
      <c r="D514" s="220" t="s">
        <v>160</v>
      </c>
      <c r="E514" s="42"/>
      <c r="F514" s="221" t="s">
        <v>838</v>
      </c>
      <c r="G514" s="42"/>
      <c r="H514" s="42"/>
      <c r="I514" s="222"/>
      <c r="J514" s="42"/>
      <c r="K514" s="42"/>
      <c r="L514" s="46"/>
      <c r="M514" s="223"/>
      <c r="N514" s="224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160</v>
      </c>
      <c r="AU514" s="19" t="s">
        <v>158</v>
      </c>
    </row>
    <row r="515" s="13" customFormat="1">
      <c r="A515" s="13"/>
      <c r="B515" s="225"/>
      <c r="C515" s="226"/>
      <c r="D515" s="227" t="s">
        <v>162</v>
      </c>
      <c r="E515" s="228" t="s">
        <v>19</v>
      </c>
      <c r="F515" s="229" t="s">
        <v>839</v>
      </c>
      <c r="G515" s="226"/>
      <c r="H515" s="230">
        <v>0.54000000000000004</v>
      </c>
      <c r="I515" s="231"/>
      <c r="J515" s="226"/>
      <c r="K515" s="226"/>
      <c r="L515" s="232"/>
      <c r="M515" s="233"/>
      <c r="N515" s="234"/>
      <c r="O515" s="234"/>
      <c r="P515" s="234"/>
      <c r="Q515" s="234"/>
      <c r="R515" s="234"/>
      <c r="S515" s="234"/>
      <c r="T515" s="235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6" t="s">
        <v>162</v>
      </c>
      <c r="AU515" s="236" t="s">
        <v>158</v>
      </c>
      <c r="AV515" s="13" t="s">
        <v>158</v>
      </c>
      <c r="AW515" s="13" t="s">
        <v>36</v>
      </c>
      <c r="AX515" s="13" t="s">
        <v>75</v>
      </c>
      <c r="AY515" s="236" t="s">
        <v>151</v>
      </c>
    </row>
    <row r="516" s="14" customFormat="1">
      <c r="A516" s="14"/>
      <c r="B516" s="237"/>
      <c r="C516" s="238"/>
      <c r="D516" s="227" t="s">
        <v>162</v>
      </c>
      <c r="E516" s="239" t="s">
        <v>19</v>
      </c>
      <c r="F516" s="240" t="s">
        <v>164</v>
      </c>
      <c r="G516" s="238"/>
      <c r="H516" s="241">
        <v>0.54000000000000004</v>
      </c>
      <c r="I516" s="242"/>
      <c r="J516" s="238"/>
      <c r="K516" s="238"/>
      <c r="L516" s="243"/>
      <c r="M516" s="244"/>
      <c r="N516" s="245"/>
      <c r="O516" s="245"/>
      <c r="P516" s="245"/>
      <c r="Q516" s="245"/>
      <c r="R516" s="245"/>
      <c r="S516" s="245"/>
      <c r="T516" s="246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47" t="s">
        <v>162</v>
      </c>
      <c r="AU516" s="247" t="s">
        <v>158</v>
      </c>
      <c r="AV516" s="14" t="s">
        <v>157</v>
      </c>
      <c r="AW516" s="14" t="s">
        <v>36</v>
      </c>
      <c r="AX516" s="14" t="s">
        <v>83</v>
      </c>
      <c r="AY516" s="247" t="s">
        <v>151</v>
      </c>
    </row>
    <row r="517" s="2" customFormat="1" ht="16.5" customHeight="1">
      <c r="A517" s="40"/>
      <c r="B517" s="41"/>
      <c r="C517" s="258" t="s">
        <v>840</v>
      </c>
      <c r="D517" s="258" t="s">
        <v>262</v>
      </c>
      <c r="E517" s="259" t="s">
        <v>841</v>
      </c>
      <c r="F517" s="260" t="s">
        <v>842</v>
      </c>
      <c r="G517" s="261" t="s">
        <v>173</v>
      </c>
      <c r="H517" s="262">
        <v>1</v>
      </c>
      <c r="I517" s="263"/>
      <c r="J517" s="264">
        <f>ROUND(I517*H517,2)</f>
        <v>0</v>
      </c>
      <c r="K517" s="260" t="s">
        <v>19</v>
      </c>
      <c r="L517" s="265"/>
      <c r="M517" s="266" t="s">
        <v>19</v>
      </c>
      <c r="N517" s="267" t="s">
        <v>47</v>
      </c>
      <c r="O517" s="86"/>
      <c r="P517" s="216">
        <f>O517*H517</f>
        <v>0</v>
      </c>
      <c r="Q517" s="216">
        <v>0.0020600000000000002</v>
      </c>
      <c r="R517" s="216">
        <f>Q517*H517</f>
        <v>0.0020600000000000002</v>
      </c>
      <c r="S517" s="216">
        <v>0</v>
      </c>
      <c r="T517" s="217">
        <f>S517*H517</f>
        <v>0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18" t="s">
        <v>375</v>
      </c>
      <c r="AT517" s="218" t="s">
        <v>262</v>
      </c>
      <c r="AU517" s="218" t="s">
        <v>158</v>
      </c>
      <c r="AY517" s="19" t="s">
        <v>151</v>
      </c>
      <c r="BE517" s="219">
        <f>IF(N517="základní",J517,0)</f>
        <v>0</v>
      </c>
      <c r="BF517" s="219">
        <f>IF(N517="snížená",J517,0)</f>
        <v>0</v>
      </c>
      <c r="BG517" s="219">
        <f>IF(N517="zákl. přenesená",J517,0)</f>
        <v>0</v>
      </c>
      <c r="BH517" s="219">
        <f>IF(N517="sníž. přenesená",J517,0)</f>
        <v>0</v>
      </c>
      <c r="BI517" s="219">
        <f>IF(N517="nulová",J517,0)</f>
        <v>0</v>
      </c>
      <c r="BJ517" s="19" t="s">
        <v>158</v>
      </c>
      <c r="BK517" s="219">
        <f>ROUND(I517*H517,2)</f>
        <v>0</v>
      </c>
      <c r="BL517" s="19" t="s">
        <v>256</v>
      </c>
      <c r="BM517" s="218" t="s">
        <v>843</v>
      </c>
    </row>
    <row r="518" s="2" customFormat="1" ht="49.05" customHeight="1">
      <c r="A518" s="40"/>
      <c r="B518" s="41"/>
      <c r="C518" s="207" t="s">
        <v>844</v>
      </c>
      <c r="D518" s="207" t="s">
        <v>153</v>
      </c>
      <c r="E518" s="208" t="s">
        <v>845</v>
      </c>
      <c r="F518" s="209" t="s">
        <v>846</v>
      </c>
      <c r="G518" s="210" t="s">
        <v>461</v>
      </c>
      <c r="H518" s="268"/>
      <c r="I518" s="212"/>
      <c r="J518" s="213">
        <f>ROUND(I518*H518,2)</f>
        <v>0</v>
      </c>
      <c r="K518" s="209" t="s">
        <v>156</v>
      </c>
      <c r="L518" s="46"/>
      <c r="M518" s="214" t="s">
        <v>19</v>
      </c>
      <c r="N518" s="215" t="s">
        <v>47</v>
      </c>
      <c r="O518" s="86"/>
      <c r="P518" s="216">
        <f>O518*H518</f>
        <v>0</v>
      </c>
      <c r="Q518" s="216">
        <v>0</v>
      </c>
      <c r="R518" s="216">
        <f>Q518*H518</f>
        <v>0</v>
      </c>
      <c r="S518" s="216">
        <v>0</v>
      </c>
      <c r="T518" s="217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218" t="s">
        <v>256</v>
      </c>
      <c r="AT518" s="218" t="s">
        <v>153</v>
      </c>
      <c r="AU518" s="218" t="s">
        <v>158</v>
      </c>
      <c r="AY518" s="19" t="s">
        <v>151</v>
      </c>
      <c r="BE518" s="219">
        <f>IF(N518="základní",J518,0)</f>
        <v>0</v>
      </c>
      <c r="BF518" s="219">
        <f>IF(N518="snížená",J518,0)</f>
        <v>0</v>
      </c>
      <c r="BG518" s="219">
        <f>IF(N518="zákl. přenesená",J518,0)</f>
        <v>0</v>
      </c>
      <c r="BH518" s="219">
        <f>IF(N518="sníž. přenesená",J518,0)</f>
        <v>0</v>
      </c>
      <c r="BI518" s="219">
        <f>IF(N518="nulová",J518,0)</f>
        <v>0</v>
      </c>
      <c r="BJ518" s="19" t="s">
        <v>158</v>
      </c>
      <c r="BK518" s="219">
        <f>ROUND(I518*H518,2)</f>
        <v>0</v>
      </c>
      <c r="BL518" s="19" t="s">
        <v>256</v>
      </c>
      <c r="BM518" s="218" t="s">
        <v>847</v>
      </c>
    </row>
    <row r="519" s="2" customFormat="1">
      <c r="A519" s="40"/>
      <c r="B519" s="41"/>
      <c r="C519" s="42"/>
      <c r="D519" s="220" t="s">
        <v>160</v>
      </c>
      <c r="E519" s="42"/>
      <c r="F519" s="221" t="s">
        <v>848</v>
      </c>
      <c r="G519" s="42"/>
      <c r="H519" s="42"/>
      <c r="I519" s="222"/>
      <c r="J519" s="42"/>
      <c r="K519" s="42"/>
      <c r="L519" s="46"/>
      <c r="M519" s="223"/>
      <c r="N519" s="224"/>
      <c r="O519" s="86"/>
      <c r="P519" s="86"/>
      <c r="Q519" s="86"/>
      <c r="R519" s="86"/>
      <c r="S519" s="86"/>
      <c r="T519" s="87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19" t="s">
        <v>160</v>
      </c>
      <c r="AU519" s="19" t="s">
        <v>158</v>
      </c>
    </row>
    <row r="520" s="2" customFormat="1" ht="55.5" customHeight="1">
      <c r="A520" s="40"/>
      <c r="B520" s="41"/>
      <c r="C520" s="207" t="s">
        <v>849</v>
      </c>
      <c r="D520" s="207" t="s">
        <v>153</v>
      </c>
      <c r="E520" s="208" t="s">
        <v>850</v>
      </c>
      <c r="F520" s="209" t="s">
        <v>851</v>
      </c>
      <c r="G520" s="210" t="s">
        <v>461</v>
      </c>
      <c r="H520" s="268"/>
      <c r="I520" s="212"/>
      <c r="J520" s="213">
        <f>ROUND(I520*H520,2)</f>
        <v>0</v>
      </c>
      <c r="K520" s="209" t="s">
        <v>156</v>
      </c>
      <c r="L520" s="46"/>
      <c r="M520" s="214" t="s">
        <v>19</v>
      </c>
      <c r="N520" s="215" t="s">
        <v>47</v>
      </c>
      <c r="O520" s="86"/>
      <c r="P520" s="216">
        <f>O520*H520</f>
        <v>0</v>
      </c>
      <c r="Q520" s="216">
        <v>0</v>
      </c>
      <c r="R520" s="216">
        <f>Q520*H520</f>
        <v>0</v>
      </c>
      <c r="S520" s="216">
        <v>0</v>
      </c>
      <c r="T520" s="217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8" t="s">
        <v>256</v>
      </c>
      <c r="AT520" s="218" t="s">
        <v>153</v>
      </c>
      <c r="AU520" s="218" t="s">
        <v>158</v>
      </c>
      <c r="AY520" s="19" t="s">
        <v>151</v>
      </c>
      <c r="BE520" s="219">
        <f>IF(N520="základní",J520,0)</f>
        <v>0</v>
      </c>
      <c r="BF520" s="219">
        <f>IF(N520="snížená",J520,0)</f>
        <v>0</v>
      </c>
      <c r="BG520" s="219">
        <f>IF(N520="zákl. přenesená",J520,0)</f>
        <v>0</v>
      </c>
      <c r="BH520" s="219">
        <f>IF(N520="sníž. přenesená",J520,0)</f>
        <v>0</v>
      </c>
      <c r="BI520" s="219">
        <f>IF(N520="nulová",J520,0)</f>
        <v>0</v>
      </c>
      <c r="BJ520" s="19" t="s">
        <v>158</v>
      </c>
      <c r="BK520" s="219">
        <f>ROUND(I520*H520,2)</f>
        <v>0</v>
      </c>
      <c r="BL520" s="19" t="s">
        <v>256</v>
      </c>
      <c r="BM520" s="218" t="s">
        <v>852</v>
      </c>
    </row>
    <row r="521" s="2" customFormat="1">
      <c r="A521" s="40"/>
      <c r="B521" s="41"/>
      <c r="C521" s="42"/>
      <c r="D521" s="220" t="s">
        <v>160</v>
      </c>
      <c r="E521" s="42"/>
      <c r="F521" s="221" t="s">
        <v>853</v>
      </c>
      <c r="G521" s="42"/>
      <c r="H521" s="42"/>
      <c r="I521" s="222"/>
      <c r="J521" s="42"/>
      <c r="K521" s="42"/>
      <c r="L521" s="46"/>
      <c r="M521" s="223"/>
      <c r="N521" s="224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160</v>
      </c>
      <c r="AU521" s="19" t="s">
        <v>158</v>
      </c>
    </row>
    <row r="522" s="12" customFormat="1" ht="22.8" customHeight="1">
      <c r="A522" s="12"/>
      <c r="B522" s="191"/>
      <c r="C522" s="192"/>
      <c r="D522" s="193" t="s">
        <v>74</v>
      </c>
      <c r="E522" s="205" t="s">
        <v>854</v>
      </c>
      <c r="F522" s="205" t="s">
        <v>855</v>
      </c>
      <c r="G522" s="192"/>
      <c r="H522" s="192"/>
      <c r="I522" s="195"/>
      <c r="J522" s="206">
        <f>BK522</f>
        <v>0</v>
      </c>
      <c r="K522" s="192"/>
      <c r="L522" s="197"/>
      <c r="M522" s="198"/>
      <c r="N522" s="199"/>
      <c r="O522" s="199"/>
      <c r="P522" s="200">
        <f>SUM(P523:P579)</f>
        <v>0</v>
      </c>
      <c r="Q522" s="199"/>
      <c r="R522" s="200">
        <f>SUM(R523:R579)</f>
        <v>0.13254682499999998</v>
      </c>
      <c r="S522" s="199"/>
      <c r="T522" s="201">
        <f>SUM(T523:T579)</f>
        <v>0.034594</v>
      </c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R522" s="202" t="s">
        <v>158</v>
      </c>
      <c r="AT522" s="203" t="s">
        <v>74</v>
      </c>
      <c r="AU522" s="203" t="s">
        <v>83</v>
      </c>
      <c r="AY522" s="202" t="s">
        <v>151</v>
      </c>
      <c r="BK522" s="204">
        <f>SUM(BK523:BK579)</f>
        <v>0</v>
      </c>
    </row>
    <row r="523" s="2" customFormat="1" ht="24.15" customHeight="1">
      <c r="A523" s="40"/>
      <c r="B523" s="41"/>
      <c r="C523" s="207" t="s">
        <v>856</v>
      </c>
      <c r="D523" s="207" t="s">
        <v>153</v>
      </c>
      <c r="E523" s="208" t="s">
        <v>857</v>
      </c>
      <c r="F523" s="209" t="s">
        <v>858</v>
      </c>
      <c r="G523" s="210" t="s">
        <v>90</v>
      </c>
      <c r="H523" s="211">
        <v>3.8399999999999999</v>
      </c>
      <c r="I523" s="212"/>
      <c r="J523" s="213">
        <f>ROUND(I523*H523,2)</f>
        <v>0</v>
      </c>
      <c r="K523" s="209" t="s">
        <v>156</v>
      </c>
      <c r="L523" s="46"/>
      <c r="M523" s="214" t="s">
        <v>19</v>
      </c>
      <c r="N523" s="215" t="s">
        <v>47</v>
      </c>
      <c r="O523" s="86"/>
      <c r="P523" s="216">
        <f>O523*H523</f>
        <v>0</v>
      </c>
      <c r="Q523" s="216">
        <v>0</v>
      </c>
      <c r="R523" s="216">
        <f>Q523*H523</f>
        <v>0</v>
      </c>
      <c r="S523" s="216">
        <v>0</v>
      </c>
      <c r="T523" s="217">
        <f>S523*H523</f>
        <v>0</v>
      </c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R523" s="218" t="s">
        <v>256</v>
      </c>
      <c r="AT523" s="218" t="s">
        <v>153</v>
      </c>
      <c r="AU523" s="218" t="s">
        <v>158</v>
      </c>
      <c r="AY523" s="19" t="s">
        <v>151</v>
      </c>
      <c r="BE523" s="219">
        <f>IF(N523="základní",J523,0)</f>
        <v>0</v>
      </c>
      <c r="BF523" s="219">
        <f>IF(N523="snížená",J523,0)</f>
        <v>0</v>
      </c>
      <c r="BG523" s="219">
        <f>IF(N523="zákl. přenesená",J523,0)</f>
        <v>0</v>
      </c>
      <c r="BH523" s="219">
        <f>IF(N523="sníž. přenesená",J523,0)</f>
        <v>0</v>
      </c>
      <c r="BI523" s="219">
        <f>IF(N523="nulová",J523,0)</f>
        <v>0</v>
      </c>
      <c r="BJ523" s="19" t="s">
        <v>158</v>
      </c>
      <c r="BK523" s="219">
        <f>ROUND(I523*H523,2)</f>
        <v>0</v>
      </c>
      <c r="BL523" s="19" t="s">
        <v>256</v>
      </c>
      <c r="BM523" s="218" t="s">
        <v>859</v>
      </c>
    </row>
    <row r="524" s="2" customFormat="1">
      <c r="A524" s="40"/>
      <c r="B524" s="41"/>
      <c r="C524" s="42"/>
      <c r="D524" s="220" t="s">
        <v>160</v>
      </c>
      <c r="E524" s="42"/>
      <c r="F524" s="221" t="s">
        <v>860</v>
      </c>
      <c r="G524" s="42"/>
      <c r="H524" s="42"/>
      <c r="I524" s="222"/>
      <c r="J524" s="42"/>
      <c r="K524" s="42"/>
      <c r="L524" s="46"/>
      <c r="M524" s="223"/>
      <c r="N524" s="224"/>
      <c r="O524" s="86"/>
      <c r="P524" s="86"/>
      <c r="Q524" s="86"/>
      <c r="R524" s="86"/>
      <c r="S524" s="86"/>
      <c r="T524" s="87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19" t="s">
        <v>160</v>
      </c>
      <c r="AU524" s="19" t="s">
        <v>158</v>
      </c>
    </row>
    <row r="525" s="13" customFormat="1">
      <c r="A525" s="13"/>
      <c r="B525" s="225"/>
      <c r="C525" s="226"/>
      <c r="D525" s="227" t="s">
        <v>162</v>
      </c>
      <c r="E525" s="228" t="s">
        <v>19</v>
      </c>
      <c r="F525" s="229" t="s">
        <v>93</v>
      </c>
      <c r="G525" s="226"/>
      <c r="H525" s="230">
        <v>3.8399999999999999</v>
      </c>
      <c r="I525" s="231"/>
      <c r="J525" s="226"/>
      <c r="K525" s="226"/>
      <c r="L525" s="232"/>
      <c r="M525" s="233"/>
      <c r="N525" s="234"/>
      <c r="O525" s="234"/>
      <c r="P525" s="234"/>
      <c r="Q525" s="234"/>
      <c r="R525" s="234"/>
      <c r="S525" s="234"/>
      <c r="T525" s="235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6" t="s">
        <v>162</v>
      </c>
      <c r="AU525" s="236" t="s">
        <v>158</v>
      </c>
      <c r="AV525" s="13" t="s">
        <v>158</v>
      </c>
      <c r="AW525" s="13" t="s">
        <v>36</v>
      </c>
      <c r="AX525" s="13" t="s">
        <v>75</v>
      </c>
      <c r="AY525" s="236" t="s">
        <v>151</v>
      </c>
    </row>
    <row r="526" s="14" customFormat="1">
      <c r="A526" s="14"/>
      <c r="B526" s="237"/>
      <c r="C526" s="238"/>
      <c r="D526" s="227" t="s">
        <v>162</v>
      </c>
      <c r="E526" s="239" t="s">
        <v>19</v>
      </c>
      <c r="F526" s="240" t="s">
        <v>164</v>
      </c>
      <c r="G526" s="238"/>
      <c r="H526" s="241">
        <v>3.8399999999999999</v>
      </c>
      <c r="I526" s="242"/>
      <c r="J526" s="238"/>
      <c r="K526" s="238"/>
      <c r="L526" s="243"/>
      <c r="M526" s="244"/>
      <c r="N526" s="245"/>
      <c r="O526" s="245"/>
      <c r="P526" s="245"/>
      <c r="Q526" s="245"/>
      <c r="R526" s="245"/>
      <c r="S526" s="245"/>
      <c r="T526" s="246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7" t="s">
        <v>162</v>
      </c>
      <c r="AU526" s="247" t="s">
        <v>158</v>
      </c>
      <c r="AV526" s="14" t="s">
        <v>157</v>
      </c>
      <c r="AW526" s="14" t="s">
        <v>36</v>
      </c>
      <c r="AX526" s="14" t="s">
        <v>83</v>
      </c>
      <c r="AY526" s="247" t="s">
        <v>151</v>
      </c>
    </row>
    <row r="527" s="2" customFormat="1" ht="24.15" customHeight="1">
      <c r="A527" s="40"/>
      <c r="B527" s="41"/>
      <c r="C527" s="207" t="s">
        <v>861</v>
      </c>
      <c r="D527" s="207" t="s">
        <v>153</v>
      </c>
      <c r="E527" s="208" t="s">
        <v>862</v>
      </c>
      <c r="F527" s="209" t="s">
        <v>863</v>
      </c>
      <c r="G527" s="210" t="s">
        <v>90</v>
      </c>
      <c r="H527" s="211">
        <v>3.8399999999999999</v>
      </c>
      <c r="I527" s="212"/>
      <c r="J527" s="213">
        <f>ROUND(I527*H527,2)</f>
        <v>0</v>
      </c>
      <c r="K527" s="209" t="s">
        <v>156</v>
      </c>
      <c r="L527" s="46"/>
      <c r="M527" s="214" t="s">
        <v>19</v>
      </c>
      <c r="N527" s="215" t="s">
        <v>47</v>
      </c>
      <c r="O527" s="86"/>
      <c r="P527" s="216">
        <f>O527*H527</f>
        <v>0</v>
      </c>
      <c r="Q527" s="216">
        <v>0.00029999999999999997</v>
      </c>
      <c r="R527" s="216">
        <f>Q527*H527</f>
        <v>0.0011519999999999998</v>
      </c>
      <c r="S527" s="216">
        <v>0</v>
      </c>
      <c r="T527" s="217">
        <f>S527*H527</f>
        <v>0</v>
      </c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R527" s="218" t="s">
        <v>256</v>
      </c>
      <c r="AT527" s="218" t="s">
        <v>153</v>
      </c>
      <c r="AU527" s="218" t="s">
        <v>158</v>
      </c>
      <c r="AY527" s="19" t="s">
        <v>151</v>
      </c>
      <c r="BE527" s="219">
        <f>IF(N527="základní",J527,0)</f>
        <v>0</v>
      </c>
      <c r="BF527" s="219">
        <f>IF(N527="snížená",J527,0)</f>
        <v>0</v>
      </c>
      <c r="BG527" s="219">
        <f>IF(N527="zákl. přenesená",J527,0)</f>
        <v>0</v>
      </c>
      <c r="BH527" s="219">
        <f>IF(N527="sníž. přenesená",J527,0)</f>
        <v>0</v>
      </c>
      <c r="BI527" s="219">
        <f>IF(N527="nulová",J527,0)</f>
        <v>0</v>
      </c>
      <c r="BJ527" s="19" t="s">
        <v>158</v>
      </c>
      <c r="BK527" s="219">
        <f>ROUND(I527*H527,2)</f>
        <v>0</v>
      </c>
      <c r="BL527" s="19" t="s">
        <v>256</v>
      </c>
      <c r="BM527" s="218" t="s">
        <v>864</v>
      </c>
    </row>
    <row r="528" s="2" customFormat="1">
      <c r="A528" s="40"/>
      <c r="B528" s="41"/>
      <c r="C528" s="42"/>
      <c r="D528" s="220" t="s">
        <v>160</v>
      </c>
      <c r="E528" s="42"/>
      <c r="F528" s="221" t="s">
        <v>865</v>
      </c>
      <c r="G528" s="42"/>
      <c r="H528" s="42"/>
      <c r="I528" s="222"/>
      <c r="J528" s="42"/>
      <c r="K528" s="42"/>
      <c r="L528" s="46"/>
      <c r="M528" s="223"/>
      <c r="N528" s="224"/>
      <c r="O528" s="86"/>
      <c r="P528" s="86"/>
      <c r="Q528" s="86"/>
      <c r="R528" s="86"/>
      <c r="S528" s="86"/>
      <c r="T528" s="87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T528" s="19" t="s">
        <v>160</v>
      </c>
      <c r="AU528" s="19" t="s">
        <v>158</v>
      </c>
    </row>
    <row r="529" s="13" customFormat="1">
      <c r="A529" s="13"/>
      <c r="B529" s="225"/>
      <c r="C529" s="226"/>
      <c r="D529" s="227" t="s">
        <v>162</v>
      </c>
      <c r="E529" s="228" t="s">
        <v>19</v>
      </c>
      <c r="F529" s="229" t="s">
        <v>93</v>
      </c>
      <c r="G529" s="226"/>
      <c r="H529" s="230">
        <v>3.8399999999999999</v>
      </c>
      <c r="I529" s="231"/>
      <c r="J529" s="226"/>
      <c r="K529" s="226"/>
      <c r="L529" s="232"/>
      <c r="M529" s="233"/>
      <c r="N529" s="234"/>
      <c r="O529" s="234"/>
      <c r="P529" s="234"/>
      <c r="Q529" s="234"/>
      <c r="R529" s="234"/>
      <c r="S529" s="234"/>
      <c r="T529" s="235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6" t="s">
        <v>162</v>
      </c>
      <c r="AU529" s="236" t="s">
        <v>158</v>
      </c>
      <c r="AV529" s="13" t="s">
        <v>158</v>
      </c>
      <c r="AW529" s="13" t="s">
        <v>36</v>
      </c>
      <c r="AX529" s="13" t="s">
        <v>75</v>
      </c>
      <c r="AY529" s="236" t="s">
        <v>151</v>
      </c>
    </row>
    <row r="530" s="14" customFormat="1">
      <c r="A530" s="14"/>
      <c r="B530" s="237"/>
      <c r="C530" s="238"/>
      <c r="D530" s="227" t="s">
        <v>162</v>
      </c>
      <c r="E530" s="239" t="s">
        <v>19</v>
      </c>
      <c r="F530" s="240" t="s">
        <v>164</v>
      </c>
      <c r="G530" s="238"/>
      <c r="H530" s="241">
        <v>3.8399999999999999</v>
      </c>
      <c r="I530" s="242"/>
      <c r="J530" s="238"/>
      <c r="K530" s="238"/>
      <c r="L530" s="243"/>
      <c r="M530" s="244"/>
      <c r="N530" s="245"/>
      <c r="O530" s="245"/>
      <c r="P530" s="245"/>
      <c r="Q530" s="245"/>
      <c r="R530" s="245"/>
      <c r="S530" s="245"/>
      <c r="T530" s="246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7" t="s">
        <v>162</v>
      </c>
      <c r="AU530" s="247" t="s">
        <v>158</v>
      </c>
      <c r="AV530" s="14" t="s">
        <v>157</v>
      </c>
      <c r="AW530" s="14" t="s">
        <v>36</v>
      </c>
      <c r="AX530" s="14" t="s">
        <v>83</v>
      </c>
      <c r="AY530" s="247" t="s">
        <v>151</v>
      </c>
    </row>
    <row r="531" s="2" customFormat="1" ht="37.8" customHeight="1">
      <c r="A531" s="40"/>
      <c r="B531" s="41"/>
      <c r="C531" s="207" t="s">
        <v>866</v>
      </c>
      <c r="D531" s="207" t="s">
        <v>153</v>
      </c>
      <c r="E531" s="208" t="s">
        <v>867</v>
      </c>
      <c r="F531" s="209" t="s">
        <v>868</v>
      </c>
      <c r="G531" s="210" t="s">
        <v>90</v>
      </c>
      <c r="H531" s="211">
        <v>3.8399999999999999</v>
      </c>
      <c r="I531" s="212"/>
      <c r="J531" s="213">
        <f>ROUND(I531*H531,2)</f>
        <v>0</v>
      </c>
      <c r="K531" s="209" t="s">
        <v>156</v>
      </c>
      <c r="L531" s="46"/>
      <c r="M531" s="214" t="s">
        <v>19</v>
      </c>
      <c r="N531" s="215" t="s">
        <v>47</v>
      </c>
      <c r="O531" s="86"/>
      <c r="P531" s="216">
        <f>O531*H531</f>
        <v>0</v>
      </c>
      <c r="Q531" s="216">
        <v>0.0045450000000000004</v>
      </c>
      <c r="R531" s="216">
        <f>Q531*H531</f>
        <v>0.017452800000000001</v>
      </c>
      <c r="S531" s="216">
        <v>0</v>
      </c>
      <c r="T531" s="217">
        <f>S531*H531</f>
        <v>0</v>
      </c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R531" s="218" t="s">
        <v>256</v>
      </c>
      <c r="AT531" s="218" t="s">
        <v>153</v>
      </c>
      <c r="AU531" s="218" t="s">
        <v>158</v>
      </c>
      <c r="AY531" s="19" t="s">
        <v>151</v>
      </c>
      <c r="BE531" s="219">
        <f>IF(N531="základní",J531,0)</f>
        <v>0</v>
      </c>
      <c r="BF531" s="219">
        <f>IF(N531="snížená",J531,0)</f>
        <v>0</v>
      </c>
      <c r="BG531" s="219">
        <f>IF(N531="zákl. přenesená",J531,0)</f>
        <v>0</v>
      </c>
      <c r="BH531" s="219">
        <f>IF(N531="sníž. přenesená",J531,0)</f>
        <v>0</v>
      </c>
      <c r="BI531" s="219">
        <f>IF(N531="nulová",J531,0)</f>
        <v>0</v>
      </c>
      <c r="BJ531" s="19" t="s">
        <v>158</v>
      </c>
      <c r="BK531" s="219">
        <f>ROUND(I531*H531,2)</f>
        <v>0</v>
      </c>
      <c r="BL531" s="19" t="s">
        <v>256</v>
      </c>
      <c r="BM531" s="218" t="s">
        <v>869</v>
      </c>
    </row>
    <row r="532" s="2" customFormat="1">
      <c r="A532" s="40"/>
      <c r="B532" s="41"/>
      <c r="C532" s="42"/>
      <c r="D532" s="220" t="s">
        <v>160</v>
      </c>
      <c r="E532" s="42"/>
      <c r="F532" s="221" t="s">
        <v>870</v>
      </c>
      <c r="G532" s="42"/>
      <c r="H532" s="42"/>
      <c r="I532" s="222"/>
      <c r="J532" s="42"/>
      <c r="K532" s="42"/>
      <c r="L532" s="46"/>
      <c r="M532" s="223"/>
      <c r="N532" s="224"/>
      <c r="O532" s="86"/>
      <c r="P532" s="86"/>
      <c r="Q532" s="86"/>
      <c r="R532" s="86"/>
      <c r="S532" s="86"/>
      <c r="T532" s="87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19" t="s">
        <v>160</v>
      </c>
      <c r="AU532" s="19" t="s">
        <v>158</v>
      </c>
    </row>
    <row r="533" s="13" customFormat="1">
      <c r="A533" s="13"/>
      <c r="B533" s="225"/>
      <c r="C533" s="226"/>
      <c r="D533" s="227" t="s">
        <v>162</v>
      </c>
      <c r="E533" s="228" t="s">
        <v>19</v>
      </c>
      <c r="F533" s="229" t="s">
        <v>93</v>
      </c>
      <c r="G533" s="226"/>
      <c r="H533" s="230">
        <v>3.8399999999999999</v>
      </c>
      <c r="I533" s="231"/>
      <c r="J533" s="226"/>
      <c r="K533" s="226"/>
      <c r="L533" s="232"/>
      <c r="M533" s="233"/>
      <c r="N533" s="234"/>
      <c r="O533" s="234"/>
      <c r="P533" s="234"/>
      <c r="Q533" s="234"/>
      <c r="R533" s="234"/>
      <c r="S533" s="234"/>
      <c r="T533" s="235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6" t="s">
        <v>162</v>
      </c>
      <c r="AU533" s="236" t="s">
        <v>158</v>
      </c>
      <c r="AV533" s="13" t="s">
        <v>158</v>
      </c>
      <c r="AW533" s="13" t="s">
        <v>36</v>
      </c>
      <c r="AX533" s="13" t="s">
        <v>75</v>
      </c>
      <c r="AY533" s="236" t="s">
        <v>151</v>
      </c>
    </row>
    <row r="534" s="14" customFormat="1">
      <c r="A534" s="14"/>
      <c r="B534" s="237"/>
      <c r="C534" s="238"/>
      <c r="D534" s="227" t="s">
        <v>162</v>
      </c>
      <c r="E534" s="239" t="s">
        <v>19</v>
      </c>
      <c r="F534" s="240" t="s">
        <v>164</v>
      </c>
      <c r="G534" s="238"/>
      <c r="H534" s="241">
        <v>3.8399999999999999</v>
      </c>
      <c r="I534" s="242"/>
      <c r="J534" s="238"/>
      <c r="K534" s="238"/>
      <c r="L534" s="243"/>
      <c r="M534" s="244"/>
      <c r="N534" s="245"/>
      <c r="O534" s="245"/>
      <c r="P534" s="245"/>
      <c r="Q534" s="245"/>
      <c r="R534" s="245"/>
      <c r="S534" s="245"/>
      <c r="T534" s="246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7" t="s">
        <v>162</v>
      </c>
      <c r="AU534" s="247" t="s">
        <v>158</v>
      </c>
      <c r="AV534" s="14" t="s">
        <v>157</v>
      </c>
      <c r="AW534" s="14" t="s">
        <v>36</v>
      </c>
      <c r="AX534" s="14" t="s">
        <v>83</v>
      </c>
      <c r="AY534" s="247" t="s">
        <v>151</v>
      </c>
    </row>
    <row r="535" s="2" customFormat="1" ht="16.5" customHeight="1">
      <c r="A535" s="40"/>
      <c r="B535" s="41"/>
      <c r="C535" s="207" t="s">
        <v>871</v>
      </c>
      <c r="D535" s="207" t="s">
        <v>153</v>
      </c>
      <c r="E535" s="208" t="s">
        <v>872</v>
      </c>
      <c r="F535" s="209" t="s">
        <v>873</v>
      </c>
      <c r="G535" s="210" t="s">
        <v>90</v>
      </c>
      <c r="H535" s="211">
        <v>0.97999999999999998</v>
      </c>
      <c r="I535" s="212"/>
      <c r="J535" s="213">
        <f>ROUND(I535*H535,2)</f>
        <v>0</v>
      </c>
      <c r="K535" s="209" t="s">
        <v>156</v>
      </c>
      <c r="L535" s="46"/>
      <c r="M535" s="214" t="s">
        <v>19</v>
      </c>
      <c r="N535" s="215" t="s">
        <v>47</v>
      </c>
      <c r="O535" s="86"/>
      <c r="P535" s="216">
        <f>O535*H535</f>
        <v>0</v>
      </c>
      <c r="Q535" s="216">
        <v>0</v>
      </c>
      <c r="R535" s="216">
        <f>Q535*H535</f>
        <v>0</v>
      </c>
      <c r="S535" s="216">
        <v>0.035299999999999998</v>
      </c>
      <c r="T535" s="217">
        <f>S535*H535</f>
        <v>0.034594</v>
      </c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R535" s="218" t="s">
        <v>256</v>
      </c>
      <c r="AT535" s="218" t="s">
        <v>153</v>
      </c>
      <c r="AU535" s="218" t="s">
        <v>158</v>
      </c>
      <c r="AY535" s="19" t="s">
        <v>151</v>
      </c>
      <c r="BE535" s="219">
        <f>IF(N535="základní",J535,0)</f>
        <v>0</v>
      </c>
      <c r="BF535" s="219">
        <f>IF(N535="snížená",J535,0)</f>
        <v>0</v>
      </c>
      <c r="BG535" s="219">
        <f>IF(N535="zákl. přenesená",J535,0)</f>
        <v>0</v>
      </c>
      <c r="BH535" s="219">
        <f>IF(N535="sníž. přenesená",J535,0)</f>
        <v>0</v>
      </c>
      <c r="BI535" s="219">
        <f>IF(N535="nulová",J535,0)</f>
        <v>0</v>
      </c>
      <c r="BJ535" s="19" t="s">
        <v>158</v>
      </c>
      <c r="BK535" s="219">
        <f>ROUND(I535*H535,2)</f>
        <v>0</v>
      </c>
      <c r="BL535" s="19" t="s">
        <v>256</v>
      </c>
      <c r="BM535" s="218" t="s">
        <v>874</v>
      </c>
    </row>
    <row r="536" s="2" customFormat="1">
      <c r="A536" s="40"/>
      <c r="B536" s="41"/>
      <c r="C536" s="42"/>
      <c r="D536" s="220" t="s">
        <v>160</v>
      </c>
      <c r="E536" s="42"/>
      <c r="F536" s="221" t="s">
        <v>875</v>
      </c>
      <c r="G536" s="42"/>
      <c r="H536" s="42"/>
      <c r="I536" s="222"/>
      <c r="J536" s="42"/>
      <c r="K536" s="42"/>
      <c r="L536" s="46"/>
      <c r="M536" s="223"/>
      <c r="N536" s="224"/>
      <c r="O536" s="86"/>
      <c r="P536" s="86"/>
      <c r="Q536" s="86"/>
      <c r="R536" s="86"/>
      <c r="S536" s="86"/>
      <c r="T536" s="87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T536" s="19" t="s">
        <v>160</v>
      </c>
      <c r="AU536" s="19" t="s">
        <v>158</v>
      </c>
    </row>
    <row r="537" s="13" customFormat="1">
      <c r="A537" s="13"/>
      <c r="B537" s="225"/>
      <c r="C537" s="226"/>
      <c r="D537" s="227" t="s">
        <v>162</v>
      </c>
      <c r="E537" s="228" t="s">
        <v>19</v>
      </c>
      <c r="F537" s="229" t="s">
        <v>876</v>
      </c>
      <c r="G537" s="226"/>
      <c r="H537" s="230">
        <v>0.97999999999999998</v>
      </c>
      <c r="I537" s="231"/>
      <c r="J537" s="226"/>
      <c r="K537" s="226"/>
      <c r="L537" s="232"/>
      <c r="M537" s="233"/>
      <c r="N537" s="234"/>
      <c r="O537" s="234"/>
      <c r="P537" s="234"/>
      <c r="Q537" s="234"/>
      <c r="R537" s="234"/>
      <c r="S537" s="234"/>
      <c r="T537" s="235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6" t="s">
        <v>162</v>
      </c>
      <c r="AU537" s="236" t="s">
        <v>158</v>
      </c>
      <c r="AV537" s="13" t="s">
        <v>158</v>
      </c>
      <c r="AW537" s="13" t="s">
        <v>36</v>
      </c>
      <c r="AX537" s="13" t="s">
        <v>75</v>
      </c>
      <c r="AY537" s="236" t="s">
        <v>151</v>
      </c>
    </row>
    <row r="538" s="14" customFormat="1">
      <c r="A538" s="14"/>
      <c r="B538" s="237"/>
      <c r="C538" s="238"/>
      <c r="D538" s="227" t="s">
        <v>162</v>
      </c>
      <c r="E538" s="239" t="s">
        <v>19</v>
      </c>
      <c r="F538" s="240" t="s">
        <v>164</v>
      </c>
      <c r="G538" s="238"/>
      <c r="H538" s="241">
        <v>0.97999999999999998</v>
      </c>
      <c r="I538" s="242"/>
      <c r="J538" s="238"/>
      <c r="K538" s="238"/>
      <c r="L538" s="243"/>
      <c r="M538" s="244"/>
      <c r="N538" s="245"/>
      <c r="O538" s="245"/>
      <c r="P538" s="245"/>
      <c r="Q538" s="245"/>
      <c r="R538" s="245"/>
      <c r="S538" s="245"/>
      <c r="T538" s="246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47" t="s">
        <v>162</v>
      </c>
      <c r="AU538" s="247" t="s">
        <v>158</v>
      </c>
      <c r="AV538" s="14" t="s">
        <v>157</v>
      </c>
      <c r="AW538" s="14" t="s">
        <v>36</v>
      </c>
      <c r="AX538" s="14" t="s">
        <v>83</v>
      </c>
      <c r="AY538" s="247" t="s">
        <v>151</v>
      </c>
    </row>
    <row r="539" s="2" customFormat="1" ht="37.8" customHeight="1">
      <c r="A539" s="40"/>
      <c r="B539" s="41"/>
      <c r="C539" s="207" t="s">
        <v>877</v>
      </c>
      <c r="D539" s="207" t="s">
        <v>153</v>
      </c>
      <c r="E539" s="208" t="s">
        <v>878</v>
      </c>
      <c r="F539" s="209" t="s">
        <v>879</v>
      </c>
      <c r="G539" s="210" t="s">
        <v>90</v>
      </c>
      <c r="H539" s="211">
        <v>3.0600000000000001</v>
      </c>
      <c r="I539" s="212"/>
      <c r="J539" s="213">
        <f>ROUND(I539*H539,2)</f>
        <v>0</v>
      </c>
      <c r="K539" s="209" t="s">
        <v>156</v>
      </c>
      <c r="L539" s="46"/>
      <c r="M539" s="214" t="s">
        <v>19</v>
      </c>
      <c r="N539" s="215" t="s">
        <v>47</v>
      </c>
      <c r="O539" s="86"/>
      <c r="P539" s="216">
        <f>O539*H539</f>
        <v>0</v>
      </c>
      <c r="Q539" s="216">
        <v>0.0059959999999999996</v>
      </c>
      <c r="R539" s="216">
        <f>Q539*H539</f>
        <v>0.018347759999999998</v>
      </c>
      <c r="S539" s="216">
        <v>0</v>
      </c>
      <c r="T539" s="217">
        <f>S539*H539</f>
        <v>0</v>
      </c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R539" s="218" t="s">
        <v>256</v>
      </c>
      <c r="AT539" s="218" t="s">
        <v>153</v>
      </c>
      <c r="AU539" s="218" t="s">
        <v>158</v>
      </c>
      <c r="AY539" s="19" t="s">
        <v>151</v>
      </c>
      <c r="BE539" s="219">
        <f>IF(N539="základní",J539,0)</f>
        <v>0</v>
      </c>
      <c r="BF539" s="219">
        <f>IF(N539="snížená",J539,0)</f>
        <v>0</v>
      </c>
      <c r="BG539" s="219">
        <f>IF(N539="zákl. přenesená",J539,0)</f>
        <v>0</v>
      </c>
      <c r="BH539" s="219">
        <f>IF(N539="sníž. přenesená",J539,0)</f>
        <v>0</v>
      </c>
      <c r="BI539" s="219">
        <f>IF(N539="nulová",J539,0)</f>
        <v>0</v>
      </c>
      <c r="BJ539" s="19" t="s">
        <v>158</v>
      </c>
      <c r="BK539" s="219">
        <f>ROUND(I539*H539,2)</f>
        <v>0</v>
      </c>
      <c r="BL539" s="19" t="s">
        <v>256</v>
      </c>
      <c r="BM539" s="218" t="s">
        <v>880</v>
      </c>
    </row>
    <row r="540" s="2" customFormat="1">
      <c r="A540" s="40"/>
      <c r="B540" s="41"/>
      <c r="C540" s="42"/>
      <c r="D540" s="220" t="s">
        <v>160</v>
      </c>
      <c r="E540" s="42"/>
      <c r="F540" s="221" t="s">
        <v>881</v>
      </c>
      <c r="G540" s="42"/>
      <c r="H540" s="42"/>
      <c r="I540" s="222"/>
      <c r="J540" s="42"/>
      <c r="K540" s="42"/>
      <c r="L540" s="46"/>
      <c r="M540" s="223"/>
      <c r="N540" s="224"/>
      <c r="O540" s="86"/>
      <c r="P540" s="86"/>
      <c r="Q540" s="86"/>
      <c r="R540" s="86"/>
      <c r="S540" s="86"/>
      <c r="T540" s="87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T540" s="19" t="s">
        <v>160</v>
      </c>
      <c r="AU540" s="19" t="s">
        <v>158</v>
      </c>
    </row>
    <row r="541" s="13" customFormat="1">
      <c r="A541" s="13"/>
      <c r="B541" s="225"/>
      <c r="C541" s="226"/>
      <c r="D541" s="227" t="s">
        <v>162</v>
      </c>
      <c r="E541" s="228" t="s">
        <v>19</v>
      </c>
      <c r="F541" s="229" t="s">
        <v>93</v>
      </c>
      <c r="G541" s="226"/>
      <c r="H541" s="230">
        <v>3.8399999999999999</v>
      </c>
      <c r="I541" s="231"/>
      <c r="J541" s="226"/>
      <c r="K541" s="226"/>
      <c r="L541" s="232"/>
      <c r="M541" s="233"/>
      <c r="N541" s="234"/>
      <c r="O541" s="234"/>
      <c r="P541" s="234"/>
      <c r="Q541" s="234"/>
      <c r="R541" s="234"/>
      <c r="S541" s="234"/>
      <c r="T541" s="235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6" t="s">
        <v>162</v>
      </c>
      <c r="AU541" s="236" t="s">
        <v>158</v>
      </c>
      <c r="AV541" s="13" t="s">
        <v>158</v>
      </c>
      <c r="AW541" s="13" t="s">
        <v>36</v>
      </c>
      <c r="AX541" s="13" t="s">
        <v>75</v>
      </c>
      <c r="AY541" s="236" t="s">
        <v>151</v>
      </c>
    </row>
    <row r="542" s="13" customFormat="1">
      <c r="A542" s="13"/>
      <c r="B542" s="225"/>
      <c r="C542" s="226"/>
      <c r="D542" s="227" t="s">
        <v>162</v>
      </c>
      <c r="E542" s="228" t="s">
        <v>19</v>
      </c>
      <c r="F542" s="229" t="s">
        <v>882</v>
      </c>
      <c r="G542" s="226"/>
      <c r="H542" s="230">
        <v>-0.78000000000000003</v>
      </c>
      <c r="I542" s="231"/>
      <c r="J542" s="226"/>
      <c r="K542" s="226"/>
      <c r="L542" s="232"/>
      <c r="M542" s="233"/>
      <c r="N542" s="234"/>
      <c r="O542" s="234"/>
      <c r="P542" s="234"/>
      <c r="Q542" s="234"/>
      <c r="R542" s="234"/>
      <c r="S542" s="234"/>
      <c r="T542" s="235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6" t="s">
        <v>162</v>
      </c>
      <c r="AU542" s="236" t="s">
        <v>158</v>
      </c>
      <c r="AV542" s="13" t="s">
        <v>158</v>
      </c>
      <c r="AW542" s="13" t="s">
        <v>36</v>
      </c>
      <c r="AX542" s="13" t="s">
        <v>75</v>
      </c>
      <c r="AY542" s="236" t="s">
        <v>151</v>
      </c>
    </row>
    <row r="543" s="14" customFormat="1">
      <c r="A543" s="14"/>
      <c r="B543" s="237"/>
      <c r="C543" s="238"/>
      <c r="D543" s="227" t="s">
        <v>162</v>
      </c>
      <c r="E543" s="239" t="s">
        <v>19</v>
      </c>
      <c r="F543" s="240" t="s">
        <v>164</v>
      </c>
      <c r="G543" s="238"/>
      <c r="H543" s="241">
        <v>3.0599999999999996</v>
      </c>
      <c r="I543" s="242"/>
      <c r="J543" s="238"/>
      <c r="K543" s="238"/>
      <c r="L543" s="243"/>
      <c r="M543" s="244"/>
      <c r="N543" s="245"/>
      <c r="O543" s="245"/>
      <c r="P543" s="245"/>
      <c r="Q543" s="245"/>
      <c r="R543" s="245"/>
      <c r="S543" s="245"/>
      <c r="T543" s="246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47" t="s">
        <v>162</v>
      </c>
      <c r="AU543" s="247" t="s">
        <v>158</v>
      </c>
      <c r="AV543" s="14" t="s">
        <v>157</v>
      </c>
      <c r="AW543" s="14" t="s">
        <v>36</v>
      </c>
      <c r="AX543" s="14" t="s">
        <v>83</v>
      </c>
      <c r="AY543" s="247" t="s">
        <v>151</v>
      </c>
    </row>
    <row r="544" s="2" customFormat="1" ht="24.15" customHeight="1">
      <c r="A544" s="40"/>
      <c r="B544" s="41"/>
      <c r="C544" s="258" t="s">
        <v>883</v>
      </c>
      <c r="D544" s="258" t="s">
        <v>262</v>
      </c>
      <c r="E544" s="259" t="s">
        <v>884</v>
      </c>
      <c r="F544" s="260" t="s">
        <v>885</v>
      </c>
      <c r="G544" s="261" t="s">
        <v>90</v>
      </c>
      <c r="H544" s="262">
        <v>3.6720000000000002</v>
      </c>
      <c r="I544" s="263"/>
      <c r="J544" s="264">
        <f>ROUND(I544*H544,2)</f>
        <v>0</v>
      </c>
      <c r="K544" s="260" t="s">
        <v>156</v>
      </c>
      <c r="L544" s="265"/>
      <c r="M544" s="266" t="s">
        <v>19</v>
      </c>
      <c r="N544" s="267" t="s">
        <v>47</v>
      </c>
      <c r="O544" s="86"/>
      <c r="P544" s="216">
        <f>O544*H544</f>
        <v>0</v>
      </c>
      <c r="Q544" s="216">
        <v>0.021999999999999999</v>
      </c>
      <c r="R544" s="216">
        <f>Q544*H544</f>
        <v>0.080783999999999995</v>
      </c>
      <c r="S544" s="216">
        <v>0</v>
      </c>
      <c r="T544" s="217">
        <f>S544*H544</f>
        <v>0</v>
      </c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R544" s="218" t="s">
        <v>375</v>
      </c>
      <c r="AT544" s="218" t="s">
        <v>262</v>
      </c>
      <c r="AU544" s="218" t="s">
        <v>158</v>
      </c>
      <c r="AY544" s="19" t="s">
        <v>151</v>
      </c>
      <c r="BE544" s="219">
        <f>IF(N544="základní",J544,0)</f>
        <v>0</v>
      </c>
      <c r="BF544" s="219">
        <f>IF(N544="snížená",J544,0)</f>
        <v>0</v>
      </c>
      <c r="BG544" s="219">
        <f>IF(N544="zákl. přenesená",J544,0)</f>
        <v>0</v>
      </c>
      <c r="BH544" s="219">
        <f>IF(N544="sníž. přenesená",J544,0)</f>
        <v>0</v>
      </c>
      <c r="BI544" s="219">
        <f>IF(N544="nulová",J544,0)</f>
        <v>0</v>
      </c>
      <c r="BJ544" s="19" t="s">
        <v>158</v>
      </c>
      <c r="BK544" s="219">
        <f>ROUND(I544*H544,2)</f>
        <v>0</v>
      </c>
      <c r="BL544" s="19" t="s">
        <v>256</v>
      </c>
      <c r="BM544" s="218" t="s">
        <v>886</v>
      </c>
    </row>
    <row r="545" s="13" customFormat="1">
      <c r="A545" s="13"/>
      <c r="B545" s="225"/>
      <c r="C545" s="226"/>
      <c r="D545" s="227" t="s">
        <v>162</v>
      </c>
      <c r="E545" s="226"/>
      <c r="F545" s="229" t="s">
        <v>887</v>
      </c>
      <c r="G545" s="226"/>
      <c r="H545" s="230">
        <v>3.6720000000000002</v>
      </c>
      <c r="I545" s="231"/>
      <c r="J545" s="226"/>
      <c r="K545" s="226"/>
      <c r="L545" s="232"/>
      <c r="M545" s="233"/>
      <c r="N545" s="234"/>
      <c r="O545" s="234"/>
      <c r="P545" s="234"/>
      <c r="Q545" s="234"/>
      <c r="R545" s="234"/>
      <c r="S545" s="234"/>
      <c r="T545" s="235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6" t="s">
        <v>162</v>
      </c>
      <c r="AU545" s="236" t="s">
        <v>158</v>
      </c>
      <c r="AV545" s="13" t="s">
        <v>158</v>
      </c>
      <c r="AW545" s="13" t="s">
        <v>4</v>
      </c>
      <c r="AX545" s="13" t="s">
        <v>83</v>
      </c>
      <c r="AY545" s="236" t="s">
        <v>151</v>
      </c>
    </row>
    <row r="546" s="2" customFormat="1" ht="37.8" customHeight="1">
      <c r="A546" s="40"/>
      <c r="B546" s="41"/>
      <c r="C546" s="207" t="s">
        <v>888</v>
      </c>
      <c r="D546" s="207" t="s">
        <v>153</v>
      </c>
      <c r="E546" s="208" t="s">
        <v>889</v>
      </c>
      <c r="F546" s="209" t="s">
        <v>890</v>
      </c>
      <c r="G546" s="210" t="s">
        <v>90</v>
      </c>
      <c r="H546" s="211">
        <v>3.0600000000000001</v>
      </c>
      <c r="I546" s="212"/>
      <c r="J546" s="213">
        <f>ROUND(I546*H546,2)</f>
        <v>0</v>
      </c>
      <c r="K546" s="209" t="s">
        <v>156</v>
      </c>
      <c r="L546" s="46"/>
      <c r="M546" s="214" t="s">
        <v>19</v>
      </c>
      <c r="N546" s="215" t="s">
        <v>47</v>
      </c>
      <c r="O546" s="86"/>
      <c r="P546" s="216">
        <f>O546*H546</f>
        <v>0</v>
      </c>
      <c r="Q546" s="216">
        <v>0</v>
      </c>
      <c r="R546" s="216">
        <f>Q546*H546</f>
        <v>0</v>
      </c>
      <c r="S546" s="216">
        <v>0</v>
      </c>
      <c r="T546" s="217">
        <f>S546*H546</f>
        <v>0</v>
      </c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R546" s="218" t="s">
        <v>256</v>
      </c>
      <c r="AT546" s="218" t="s">
        <v>153</v>
      </c>
      <c r="AU546" s="218" t="s">
        <v>158</v>
      </c>
      <c r="AY546" s="19" t="s">
        <v>151</v>
      </c>
      <c r="BE546" s="219">
        <f>IF(N546="základní",J546,0)</f>
        <v>0</v>
      </c>
      <c r="BF546" s="219">
        <f>IF(N546="snížená",J546,0)</f>
        <v>0</v>
      </c>
      <c r="BG546" s="219">
        <f>IF(N546="zákl. přenesená",J546,0)</f>
        <v>0</v>
      </c>
      <c r="BH546" s="219">
        <f>IF(N546="sníž. přenesená",J546,0)</f>
        <v>0</v>
      </c>
      <c r="BI546" s="219">
        <f>IF(N546="nulová",J546,0)</f>
        <v>0</v>
      </c>
      <c r="BJ546" s="19" t="s">
        <v>158</v>
      </c>
      <c r="BK546" s="219">
        <f>ROUND(I546*H546,2)</f>
        <v>0</v>
      </c>
      <c r="BL546" s="19" t="s">
        <v>256</v>
      </c>
      <c r="BM546" s="218" t="s">
        <v>891</v>
      </c>
    </row>
    <row r="547" s="2" customFormat="1">
      <c r="A547" s="40"/>
      <c r="B547" s="41"/>
      <c r="C547" s="42"/>
      <c r="D547" s="220" t="s">
        <v>160</v>
      </c>
      <c r="E547" s="42"/>
      <c r="F547" s="221" t="s">
        <v>892</v>
      </c>
      <c r="G547" s="42"/>
      <c r="H547" s="42"/>
      <c r="I547" s="222"/>
      <c r="J547" s="42"/>
      <c r="K547" s="42"/>
      <c r="L547" s="46"/>
      <c r="M547" s="223"/>
      <c r="N547" s="224"/>
      <c r="O547" s="86"/>
      <c r="P547" s="86"/>
      <c r="Q547" s="86"/>
      <c r="R547" s="86"/>
      <c r="S547" s="86"/>
      <c r="T547" s="87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T547" s="19" t="s">
        <v>160</v>
      </c>
      <c r="AU547" s="19" t="s">
        <v>158</v>
      </c>
    </row>
    <row r="548" s="13" customFormat="1">
      <c r="A548" s="13"/>
      <c r="B548" s="225"/>
      <c r="C548" s="226"/>
      <c r="D548" s="227" t="s">
        <v>162</v>
      </c>
      <c r="E548" s="228" t="s">
        <v>19</v>
      </c>
      <c r="F548" s="229" t="s">
        <v>93</v>
      </c>
      <c r="G548" s="226"/>
      <c r="H548" s="230">
        <v>3.8399999999999999</v>
      </c>
      <c r="I548" s="231"/>
      <c r="J548" s="226"/>
      <c r="K548" s="226"/>
      <c r="L548" s="232"/>
      <c r="M548" s="233"/>
      <c r="N548" s="234"/>
      <c r="O548" s="234"/>
      <c r="P548" s="234"/>
      <c r="Q548" s="234"/>
      <c r="R548" s="234"/>
      <c r="S548" s="234"/>
      <c r="T548" s="235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6" t="s">
        <v>162</v>
      </c>
      <c r="AU548" s="236" t="s">
        <v>158</v>
      </c>
      <c r="AV548" s="13" t="s">
        <v>158</v>
      </c>
      <c r="AW548" s="13" t="s">
        <v>36</v>
      </c>
      <c r="AX548" s="13" t="s">
        <v>75</v>
      </c>
      <c r="AY548" s="236" t="s">
        <v>151</v>
      </c>
    </row>
    <row r="549" s="13" customFormat="1">
      <c r="A549" s="13"/>
      <c r="B549" s="225"/>
      <c r="C549" s="226"/>
      <c r="D549" s="227" t="s">
        <v>162</v>
      </c>
      <c r="E549" s="228" t="s">
        <v>19</v>
      </c>
      <c r="F549" s="229" t="s">
        <v>882</v>
      </c>
      <c r="G549" s="226"/>
      <c r="H549" s="230">
        <v>-0.78000000000000003</v>
      </c>
      <c r="I549" s="231"/>
      <c r="J549" s="226"/>
      <c r="K549" s="226"/>
      <c r="L549" s="232"/>
      <c r="M549" s="233"/>
      <c r="N549" s="234"/>
      <c r="O549" s="234"/>
      <c r="P549" s="234"/>
      <c r="Q549" s="234"/>
      <c r="R549" s="234"/>
      <c r="S549" s="234"/>
      <c r="T549" s="235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6" t="s">
        <v>162</v>
      </c>
      <c r="AU549" s="236" t="s">
        <v>158</v>
      </c>
      <c r="AV549" s="13" t="s">
        <v>158</v>
      </c>
      <c r="AW549" s="13" t="s">
        <v>36</v>
      </c>
      <c r="AX549" s="13" t="s">
        <v>75</v>
      </c>
      <c r="AY549" s="236" t="s">
        <v>151</v>
      </c>
    </row>
    <row r="550" s="14" customFormat="1">
      <c r="A550" s="14"/>
      <c r="B550" s="237"/>
      <c r="C550" s="238"/>
      <c r="D550" s="227" t="s">
        <v>162</v>
      </c>
      <c r="E550" s="239" t="s">
        <v>19</v>
      </c>
      <c r="F550" s="240" t="s">
        <v>164</v>
      </c>
      <c r="G550" s="238"/>
      <c r="H550" s="241">
        <v>3.0599999999999996</v>
      </c>
      <c r="I550" s="242"/>
      <c r="J550" s="238"/>
      <c r="K550" s="238"/>
      <c r="L550" s="243"/>
      <c r="M550" s="244"/>
      <c r="N550" s="245"/>
      <c r="O550" s="245"/>
      <c r="P550" s="245"/>
      <c r="Q550" s="245"/>
      <c r="R550" s="245"/>
      <c r="S550" s="245"/>
      <c r="T550" s="246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7" t="s">
        <v>162</v>
      </c>
      <c r="AU550" s="247" t="s">
        <v>158</v>
      </c>
      <c r="AV550" s="14" t="s">
        <v>157</v>
      </c>
      <c r="AW550" s="14" t="s">
        <v>36</v>
      </c>
      <c r="AX550" s="14" t="s">
        <v>83</v>
      </c>
      <c r="AY550" s="247" t="s">
        <v>151</v>
      </c>
    </row>
    <row r="551" s="2" customFormat="1" ht="24.15" customHeight="1">
      <c r="A551" s="40"/>
      <c r="B551" s="41"/>
      <c r="C551" s="207" t="s">
        <v>893</v>
      </c>
      <c r="D551" s="207" t="s">
        <v>153</v>
      </c>
      <c r="E551" s="208" t="s">
        <v>894</v>
      </c>
      <c r="F551" s="209" t="s">
        <v>895</v>
      </c>
      <c r="G551" s="210" t="s">
        <v>90</v>
      </c>
      <c r="H551" s="211">
        <v>2.8500000000000001</v>
      </c>
      <c r="I551" s="212"/>
      <c r="J551" s="213">
        <f>ROUND(I551*H551,2)</f>
        <v>0</v>
      </c>
      <c r="K551" s="209" t="s">
        <v>156</v>
      </c>
      <c r="L551" s="46"/>
      <c r="M551" s="214" t="s">
        <v>19</v>
      </c>
      <c r="N551" s="215" t="s">
        <v>47</v>
      </c>
      <c r="O551" s="86"/>
      <c r="P551" s="216">
        <f>O551*H551</f>
        <v>0</v>
      </c>
      <c r="Q551" s="216">
        <v>0.0015</v>
      </c>
      <c r="R551" s="216">
        <f>Q551*H551</f>
        <v>0.0042750000000000002</v>
      </c>
      <c r="S551" s="216">
        <v>0</v>
      </c>
      <c r="T551" s="217">
        <f>S551*H551</f>
        <v>0</v>
      </c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R551" s="218" t="s">
        <v>256</v>
      </c>
      <c r="AT551" s="218" t="s">
        <v>153</v>
      </c>
      <c r="AU551" s="218" t="s">
        <v>158</v>
      </c>
      <c r="AY551" s="19" t="s">
        <v>151</v>
      </c>
      <c r="BE551" s="219">
        <f>IF(N551="základní",J551,0)</f>
        <v>0</v>
      </c>
      <c r="BF551" s="219">
        <f>IF(N551="snížená",J551,0)</f>
        <v>0</v>
      </c>
      <c r="BG551" s="219">
        <f>IF(N551="zákl. přenesená",J551,0)</f>
        <v>0</v>
      </c>
      <c r="BH551" s="219">
        <f>IF(N551="sníž. přenesená",J551,0)</f>
        <v>0</v>
      </c>
      <c r="BI551" s="219">
        <f>IF(N551="nulová",J551,0)</f>
        <v>0</v>
      </c>
      <c r="BJ551" s="19" t="s">
        <v>158</v>
      </c>
      <c r="BK551" s="219">
        <f>ROUND(I551*H551,2)</f>
        <v>0</v>
      </c>
      <c r="BL551" s="19" t="s">
        <v>256</v>
      </c>
      <c r="BM551" s="218" t="s">
        <v>896</v>
      </c>
    </row>
    <row r="552" s="2" customFormat="1">
      <c r="A552" s="40"/>
      <c r="B552" s="41"/>
      <c r="C552" s="42"/>
      <c r="D552" s="220" t="s">
        <v>160</v>
      </c>
      <c r="E552" s="42"/>
      <c r="F552" s="221" t="s">
        <v>897</v>
      </c>
      <c r="G552" s="42"/>
      <c r="H552" s="42"/>
      <c r="I552" s="222"/>
      <c r="J552" s="42"/>
      <c r="K552" s="42"/>
      <c r="L552" s="46"/>
      <c r="M552" s="223"/>
      <c r="N552" s="224"/>
      <c r="O552" s="86"/>
      <c r="P552" s="86"/>
      <c r="Q552" s="86"/>
      <c r="R552" s="86"/>
      <c r="S552" s="86"/>
      <c r="T552" s="87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T552" s="19" t="s">
        <v>160</v>
      </c>
      <c r="AU552" s="19" t="s">
        <v>158</v>
      </c>
    </row>
    <row r="553" s="15" customFormat="1">
      <c r="A553" s="15"/>
      <c r="B553" s="248"/>
      <c r="C553" s="249"/>
      <c r="D553" s="227" t="s">
        <v>162</v>
      </c>
      <c r="E553" s="250" t="s">
        <v>19</v>
      </c>
      <c r="F553" s="251" t="s">
        <v>898</v>
      </c>
      <c r="G553" s="249"/>
      <c r="H553" s="250" t="s">
        <v>19</v>
      </c>
      <c r="I553" s="252"/>
      <c r="J553" s="249"/>
      <c r="K553" s="249"/>
      <c r="L553" s="253"/>
      <c r="M553" s="254"/>
      <c r="N553" s="255"/>
      <c r="O553" s="255"/>
      <c r="P553" s="255"/>
      <c r="Q553" s="255"/>
      <c r="R553" s="255"/>
      <c r="S553" s="255"/>
      <c r="T553" s="256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57" t="s">
        <v>162</v>
      </c>
      <c r="AU553" s="257" t="s">
        <v>158</v>
      </c>
      <c r="AV553" s="15" t="s">
        <v>83</v>
      </c>
      <c r="AW553" s="15" t="s">
        <v>36</v>
      </c>
      <c r="AX553" s="15" t="s">
        <v>75</v>
      </c>
      <c r="AY553" s="257" t="s">
        <v>151</v>
      </c>
    </row>
    <row r="554" s="13" customFormat="1">
      <c r="A554" s="13"/>
      <c r="B554" s="225"/>
      <c r="C554" s="226"/>
      <c r="D554" s="227" t="s">
        <v>162</v>
      </c>
      <c r="E554" s="228" t="s">
        <v>19</v>
      </c>
      <c r="F554" s="229" t="s">
        <v>899</v>
      </c>
      <c r="G554" s="226"/>
      <c r="H554" s="230">
        <v>2.8500000000000001</v>
      </c>
      <c r="I554" s="231"/>
      <c r="J554" s="226"/>
      <c r="K554" s="226"/>
      <c r="L554" s="232"/>
      <c r="M554" s="233"/>
      <c r="N554" s="234"/>
      <c r="O554" s="234"/>
      <c r="P554" s="234"/>
      <c r="Q554" s="234"/>
      <c r="R554" s="234"/>
      <c r="S554" s="234"/>
      <c r="T554" s="235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6" t="s">
        <v>162</v>
      </c>
      <c r="AU554" s="236" t="s">
        <v>158</v>
      </c>
      <c r="AV554" s="13" t="s">
        <v>158</v>
      </c>
      <c r="AW554" s="13" t="s">
        <v>36</v>
      </c>
      <c r="AX554" s="13" t="s">
        <v>75</v>
      </c>
      <c r="AY554" s="236" t="s">
        <v>151</v>
      </c>
    </row>
    <row r="555" s="14" customFormat="1">
      <c r="A555" s="14"/>
      <c r="B555" s="237"/>
      <c r="C555" s="238"/>
      <c r="D555" s="227" t="s">
        <v>162</v>
      </c>
      <c r="E555" s="239" t="s">
        <v>19</v>
      </c>
      <c r="F555" s="240" t="s">
        <v>164</v>
      </c>
      <c r="G555" s="238"/>
      <c r="H555" s="241">
        <v>2.8500000000000001</v>
      </c>
      <c r="I555" s="242"/>
      <c r="J555" s="238"/>
      <c r="K555" s="238"/>
      <c r="L555" s="243"/>
      <c r="M555" s="244"/>
      <c r="N555" s="245"/>
      <c r="O555" s="245"/>
      <c r="P555" s="245"/>
      <c r="Q555" s="245"/>
      <c r="R555" s="245"/>
      <c r="S555" s="245"/>
      <c r="T555" s="246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47" t="s">
        <v>162</v>
      </c>
      <c r="AU555" s="247" t="s">
        <v>158</v>
      </c>
      <c r="AV555" s="14" t="s">
        <v>157</v>
      </c>
      <c r="AW555" s="14" t="s">
        <v>36</v>
      </c>
      <c r="AX555" s="14" t="s">
        <v>83</v>
      </c>
      <c r="AY555" s="247" t="s">
        <v>151</v>
      </c>
    </row>
    <row r="556" s="2" customFormat="1" ht="16.5" customHeight="1">
      <c r="A556" s="40"/>
      <c r="B556" s="41"/>
      <c r="C556" s="207" t="s">
        <v>900</v>
      </c>
      <c r="D556" s="207" t="s">
        <v>153</v>
      </c>
      <c r="E556" s="208" t="s">
        <v>901</v>
      </c>
      <c r="F556" s="209" t="s">
        <v>902</v>
      </c>
      <c r="G556" s="210" t="s">
        <v>179</v>
      </c>
      <c r="H556" s="211">
        <v>9.3699999999999992</v>
      </c>
      <c r="I556" s="212"/>
      <c r="J556" s="213">
        <f>ROUND(I556*H556,2)</f>
        <v>0</v>
      </c>
      <c r="K556" s="209" t="s">
        <v>156</v>
      </c>
      <c r="L556" s="46"/>
      <c r="M556" s="214" t="s">
        <v>19</v>
      </c>
      <c r="N556" s="215" t="s">
        <v>47</v>
      </c>
      <c r="O556" s="86"/>
      <c r="P556" s="216">
        <f>O556*H556</f>
        <v>0</v>
      </c>
      <c r="Q556" s="216">
        <v>9.0000000000000006E-05</v>
      </c>
      <c r="R556" s="216">
        <f>Q556*H556</f>
        <v>0.00084329999999999995</v>
      </c>
      <c r="S556" s="216">
        <v>0</v>
      </c>
      <c r="T556" s="217">
        <f>S556*H556</f>
        <v>0</v>
      </c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R556" s="218" t="s">
        <v>256</v>
      </c>
      <c r="AT556" s="218" t="s">
        <v>153</v>
      </c>
      <c r="AU556" s="218" t="s">
        <v>158</v>
      </c>
      <c r="AY556" s="19" t="s">
        <v>151</v>
      </c>
      <c r="BE556" s="219">
        <f>IF(N556="základní",J556,0)</f>
        <v>0</v>
      </c>
      <c r="BF556" s="219">
        <f>IF(N556="snížená",J556,0)</f>
        <v>0</v>
      </c>
      <c r="BG556" s="219">
        <f>IF(N556="zákl. přenesená",J556,0)</f>
        <v>0</v>
      </c>
      <c r="BH556" s="219">
        <f>IF(N556="sníž. přenesená",J556,0)</f>
        <v>0</v>
      </c>
      <c r="BI556" s="219">
        <f>IF(N556="nulová",J556,0)</f>
        <v>0</v>
      </c>
      <c r="BJ556" s="19" t="s">
        <v>158</v>
      </c>
      <c r="BK556" s="219">
        <f>ROUND(I556*H556,2)</f>
        <v>0</v>
      </c>
      <c r="BL556" s="19" t="s">
        <v>256</v>
      </c>
      <c r="BM556" s="218" t="s">
        <v>903</v>
      </c>
    </row>
    <row r="557" s="2" customFormat="1">
      <c r="A557" s="40"/>
      <c r="B557" s="41"/>
      <c r="C557" s="42"/>
      <c r="D557" s="220" t="s">
        <v>160</v>
      </c>
      <c r="E557" s="42"/>
      <c r="F557" s="221" t="s">
        <v>904</v>
      </c>
      <c r="G557" s="42"/>
      <c r="H557" s="42"/>
      <c r="I557" s="222"/>
      <c r="J557" s="42"/>
      <c r="K557" s="42"/>
      <c r="L557" s="46"/>
      <c r="M557" s="223"/>
      <c r="N557" s="224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160</v>
      </c>
      <c r="AU557" s="19" t="s">
        <v>158</v>
      </c>
    </row>
    <row r="558" s="15" customFormat="1">
      <c r="A558" s="15"/>
      <c r="B558" s="248"/>
      <c r="C558" s="249"/>
      <c r="D558" s="227" t="s">
        <v>162</v>
      </c>
      <c r="E558" s="250" t="s">
        <v>19</v>
      </c>
      <c r="F558" s="251" t="s">
        <v>905</v>
      </c>
      <c r="G558" s="249"/>
      <c r="H558" s="250" t="s">
        <v>19</v>
      </c>
      <c r="I558" s="252"/>
      <c r="J558" s="249"/>
      <c r="K558" s="249"/>
      <c r="L558" s="253"/>
      <c r="M558" s="254"/>
      <c r="N558" s="255"/>
      <c r="O558" s="255"/>
      <c r="P558" s="255"/>
      <c r="Q558" s="255"/>
      <c r="R558" s="255"/>
      <c r="S558" s="255"/>
      <c r="T558" s="256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57" t="s">
        <v>162</v>
      </c>
      <c r="AU558" s="257" t="s">
        <v>158</v>
      </c>
      <c r="AV558" s="15" t="s">
        <v>83</v>
      </c>
      <c r="AW558" s="15" t="s">
        <v>36</v>
      </c>
      <c r="AX558" s="15" t="s">
        <v>75</v>
      </c>
      <c r="AY558" s="257" t="s">
        <v>151</v>
      </c>
    </row>
    <row r="559" s="13" customFormat="1">
      <c r="A559" s="13"/>
      <c r="B559" s="225"/>
      <c r="C559" s="226"/>
      <c r="D559" s="227" t="s">
        <v>162</v>
      </c>
      <c r="E559" s="228" t="s">
        <v>19</v>
      </c>
      <c r="F559" s="229" t="s">
        <v>906</v>
      </c>
      <c r="G559" s="226"/>
      <c r="H559" s="230">
        <v>3.3999999999999999</v>
      </c>
      <c r="I559" s="231"/>
      <c r="J559" s="226"/>
      <c r="K559" s="226"/>
      <c r="L559" s="232"/>
      <c r="M559" s="233"/>
      <c r="N559" s="234"/>
      <c r="O559" s="234"/>
      <c r="P559" s="234"/>
      <c r="Q559" s="234"/>
      <c r="R559" s="234"/>
      <c r="S559" s="234"/>
      <c r="T559" s="235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6" t="s">
        <v>162</v>
      </c>
      <c r="AU559" s="236" t="s">
        <v>158</v>
      </c>
      <c r="AV559" s="13" t="s">
        <v>158</v>
      </c>
      <c r="AW559" s="13" t="s">
        <v>36</v>
      </c>
      <c r="AX559" s="13" t="s">
        <v>75</v>
      </c>
      <c r="AY559" s="236" t="s">
        <v>151</v>
      </c>
    </row>
    <row r="560" s="13" customFormat="1">
      <c r="A560" s="13"/>
      <c r="B560" s="225"/>
      <c r="C560" s="226"/>
      <c r="D560" s="227" t="s">
        <v>162</v>
      </c>
      <c r="E560" s="228" t="s">
        <v>19</v>
      </c>
      <c r="F560" s="229" t="s">
        <v>907</v>
      </c>
      <c r="G560" s="226"/>
      <c r="H560" s="230">
        <v>5.9699999999999998</v>
      </c>
      <c r="I560" s="231"/>
      <c r="J560" s="226"/>
      <c r="K560" s="226"/>
      <c r="L560" s="232"/>
      <c r="M560" s="233"/>
      <c r="N560" s="234"/>
      <c r="O560" s="234"/>
      <c r="P560" s="234"/>
      <c r="Q560" s="234"/>
      <c r="R560" s="234"/>
      <c r="S560" s="234"/>
      <c r="T560" s="235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6" t="s">
        <v>162</v>
      </c>
      <c r="AU560" s="236" t="s">
        <v>158</v>
      </c>
      <c r="AV560" s="13" t="s">
        <v>158</v>
      </c>
      <c r="AW560" s="13" t="s">
        <v>36</v>
      </c>
      <c r="AX560" s="13" t="s">
        <v>75</v>
      </c>
      <c r="AY560" s="236" t="s">
        <v>151</v>
      </c>
    </row>
    <row r="561" s="14" customFormat="1">
      <c r="A561" s="14"/>
      <c r="B561" s="237"/>
      <c r="C561" s="238"/>
      <c r="D561" s="227" t="s">
        <v>162</v>
      </c>
      <c r="E561" s="239" t="s">
        <v>19</v>
      </c>
      <c r="F561" s="240" t="s">
        <v>164</v>
      </c>
      <c r="G561" s="238"/>
      <c r="H561" s="241">
        <v>9.3699999999999992</v>
      </c>
      <c r="I561" s="242"/>
      <c r="J561" s="238"/>
      <c r="K561" s="238"/>
      <c r="L561" s="243"/>
      <c r="M561" s="244"/>
      <c r="N561" s="245"/>
      <c r="O561" s="245"/>
      <c r="P561" s="245"/>
      <c r="Q561" s="245"/>
      <c r="R561" s="245"/>
      <c r="S561" s="245"/>
      <c r="T561" s="246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47" t="s">
        <v>162</v>
      </c>
      <c r="AU561" s="247" t="s">
        <v>158</v>
      </c>
      <c r="AV561" s="14" t="s">
        <v>157</v>
      </c>
      <c r="AW561" s="14" t="s">
        <v>36</v>
      </c>
      <c r="AX561" s="14" t="s">
        <v>83</v>
      </c>
      <c r="AY561" s="247" t="s">
        <v>151</v>
      </c>
    </row>
    <row r="562" s="2" customFormat="1" ht="24.15" customHeight="1">
      <c r="A562" s="40"/>
      <c r="B562" s="41"/>
      <c r="C562" s="207" t="s">
        <v>908</v>
      </c>
      <c r="D562" s="207" t="s">
        <v>153</v>
      </c>
      <c r="E562" s="208" t="s">
        <v>909</v>
      </c>
      <c r="F562" s="209" t="s">
        <v>910</v>
      </c>
      <c r="G562" s="210" t="s">
        <v>173</v>
      </c>
      <c r="H562" s="211">
        <v>5</v>
      </c>
      <c r="I562" s="212"/>
      <c r="J562" s="213">
        <f>ROUND(I562*H562,2)</f>
        <v>0</v>
      </c>
      <c r="K562" s="209" t="s">
        <v>156</v>
      </c>
      <c r="L562" s="46"/>
      <c r="M562" s="214" t="s">
        <v>19</v>
      </c>
      <c r="N562" s="215" t="s">
        <v>47</v>
      </c>
      <c r="O562" s="86"/>
      <c r="P562" s="216">
        <f>O562*H562</f>
        <v>0</v>
      </c>
      <c r="Q562" s="216">
        <v>0.00021000000000000001</v>
      </c>
      <c r="R562" s="216">
        <f>Q562*H562</f>
        <v>0.0010500000000000002</v>
      </c>
      <c r="S562" s="216">
        <v>0</v>
      </c>
      <c r="T562" s="217">
        <f>S562*H562</f>
        <v>0</v>
      </c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R562" s="218" t="s">
        <v>256</v>
      </c>
      <c r="AT562" s="218" t="s">
        <v>153</v>
      </c>
      <c r="AU562" s="218" t="s">
        <v>158</v>
      </c>
      <c r="AY562" s="19" t="s">
        <v>151</v>
      </c>
      <c r="BE562" s="219">
        <f>IF(N562="základní",J562,0)</f>
        <v>0</v>
      </c>
      <c r="BF562" s="219">
        <f>IF(N562="snížená",J562,0)</f>
        <v>0</v>
      </c>
      <c r="BG562" s="219">
        <f>IF(N562="zákl. přenesená",J562,0)</f>
        <v>0</v>
      </c>
      <c r="BH562" s="219">
        <f>IF(N562="sníž. přenesená",J562,0)</f>
        <v>0</v>
      </c>
      <c r="BI562" s="219">
        <f>IF(N562="nulová",J562,0)</f>
        <v>0</v>
      </c>
      <c r="BJ562" s="19" t="s">
        <v>158</v>
      </c>
      <c r="BK562" s="219">
        <f>ROUND(I562*H562,2)</f>
        <v>0</v>
      </c>
      <c r="BL562" s="19" t="s">
        <v>256</v>
      </c>
      <c r="BM562" s="218" t="s">
        <v>911</v>
      </c>
    </row>
    <row r="563" s="2" customFormat="1">
      <c r="A563" s="40"/>
      <c r="B563" s="41"/>
      <c r="C563" s="42"/>
      <c r="D563" s="220" t="s">
        <v>160</v>
      </c>
      <c r="E563" s="42"/>
      <c r="F563" s="221" t="s">
        <v>912</v>
      </c>
      <c r="G563" s="42"/>
      <c r="H563" s="42"/>
      <c r="I563" s="222"/>
      <c r="J563" s="42"/>
      <c r="K563" s="42"/>
      <c r="L563" s="46"/>
      <c r="M563" s="223"/>
      <c r="N563" s="224"/>
      <c r="O563" s="86"/>
      <c r="P563" s="86"/>
      <c r="Q563" s="86"/>
      <c r="R563" s="86"/>
      <c r="S563" s="86"/>
      <c r="T563" s="87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9" t="s">
        <v>160</v>
      </c>
      <c r="AU563" s="19" t="s">
        <v>158</v>
      </c>
    </row>
    <row r="564" s="13" customFormat="1">
      <c r="A564" s="13"/>
      <c r="B564" s="225"/>
      <c r="C564" s="226"/>
      <c r="D564" s="227" t="s">
        <v>162</v>
      </c>
      <c r="E564" s="228" t="s">
        <v>19</v>
      </c>
      <c r="F564" s="229" t="s">
        <v>913</v>
      </c>
      <c r="G564" s="226"/>
      <c r="H564" s="230">
        <v>5</v>
      </c>
      <c r="I564" s="231"/>
      <c r="J564" s="226"/>
      <c r="K564" s="226"/>
      <c r="L564" s="232"/>
      <c r="M564" s="233"/>
      <c r="N564" s="234"/>
      <c r="O564" s="234"/>
      <c r="P564" s="234"/>
      <c r="Q564" s="234"/>
      <c r="R564" s="234"/>
      <c r="S564" s="234"/>
      <c r="T564" s="235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6" t="s">
        <v>162</v>
      </c>
      <c r="AU564" s="236" t="s">
        <v>158</v>
      </c>
      <c r="AV564" s="13" t="s">
        <v>158</v>
      </c>
      <c r="AW564" s="13" t="s">
        <v>36</v>
      </c>
      <c r="AX564" s="13" t="s">
        <v>75</v>
      </c>
      <c r="AY564" s="236" t="s">
        <v>151</v>
      </c>
    </row>
    <row r="565" s="14" customFormat="1">
      <c r="A565" s="14"/>
      <c r="B565" s="237"/>
      <c r="C565" s="238"/>
      <c r="D565" s="227" t="s">
        <v>162</v>
      </c>
      <c r="E565" s="239" t="s">
        <v>19</v>
      </c>
      <c r="F565" s="240" t="s">
        <v>164</v>
      </c>
      <c r="G565" s="238"/>
      <c r="H565" s="241">
        <v>5</v>
      </c>
      <c r="I565" s="242"/>
      <c r="J565" s="238"/>
      <c r="K565" s="238"/>
      <c r="L565" s="243"/>
      <c r="M565" s="244"/>
      <c r="N565" s="245"/>
      <c r="O565" s="245"/>
      <c r="P565" s="245"/>
      <c r="Q565" s="245"/>
      <c r="R565" s="245"/>
      <c r="S565" s="245"/>
      <c r="T565" s="246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47" t="s">
        <v>162</v>
      </c>
      <c r="AU565" s="247" t="s">
        <v>158</v>
      </c>
      <c r="AV565" s="14" t="s">
        <v>157</v>
      </c>
      <c r="AW565" s="14" t="s">
        <v>36</v>
      </c>
      <c r="AX565" s="14" t="s">
        <v>83</v>
      </c>
      <c r="AY565" s="247" t="s">
        <v>151</v>
      </c>
    </row>
    <row r="566" s="2" customFormat="1" ht="24.15" customHeight="1">
      <c r="A566" s="40"/>
      <c r="B566" s="41"/>
      <c r="C566" s="207" t="s">
        <v>914</v>
      </c>
      <c r="D566" s="207" t="s">
        <v>153</v>
      </c>
      <c r="E566" s="208" t="s">
        <v>915</v>
      </c>
      <c r="F566" s="209" t="s">
        <v>916</v>
      </c>
      <c r="G566" s="210" t="s">
        <v>179</v>
      </c>
      <c r="H566" s="211">
        <v>5.9699999999999998</v>
      </c>
      <c r="I566" s="212"/>
      <c r="J566" s="213">
        <f>ROUND(I566*H566,2)</f>
        <v>0</v>
      </c>
      <c r="K566" s="209" t="s">
        <v>156</v>
      </c>
      <c r="L566" s="46"/>
      <c r="M566" s="214" t="s">
        <v>19</v>
      </c>
      <c r="N566" s="215" t="s">
        <v>47</v>
      </c>
      <c r="O566" s="86"/>
      <c r="P566" s="216">
        <f>O566*H566</f>
        <v>0</v>
      </c>
      <c r="Q566" s="216">
        <v>0.0014245</v>
      </c>
      <c r="R566" s="216">
        <f>Q566*H566</f>
        <v>0.0085042649999999987</v>
      </c>
      <c r="S566" s="216">
        <v>0</v>
      </c>
      <c r="T566" s="217">
        <f>S566*H566</f>
        <v>0</v>
      </c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R566" s="218" t="s">
        <v>256</v>
      </c>
      <c r="AT566" s="218" t="s">
        <v>153</v>
      </c>
      <c r="AU566" s="218" t="s">
        <v>158</v>
      </c>
      <c r="AY566" s="19" t="s">
        <v>151</v>
      </c>
      <c r="BE566" s="219">
        <f>IF(N566="základní",J566,0)</f>
        <v>0</v>
      </c>
      <c r="BF566" s="219">
        <f>IF(N566="snížená",J566,0)</f>
        <v>0</v>
      </c>
      <c r="BG566" s="219">
        <f>IF(N566="zákl. přenesená",J566,0)</f>
        <v>0</v>
      </c>
      <c r="BH566" s="219">
        <f>IF(N566="sníž. přenesená",J566,0)</f>
        <v>0</v>
      </c>
      <c r="BI566" s="219">
        <f>IF(N566="nulová",J566,0)</f>
        <v>0</v>
      </c>
      <c r="BJ566" s="19" t="s">
        <v>158</v>
      </c>
      <c r="BK566" s="219">
        <f>ROUND(I566*H566,2)</f>
        <v>0</v>
      </c>
      <c r="BL566" s="19" t="s">
        <v>256</v>
      </c>
      <c r="BM566" s="218" t="s">
        <v>917</v>
      </c>
    </row>
    <row r="567" s="2" customFormat="1">
      <c r="A567" s="40"/>
      <c r="B567" s="41"/>
      <c r="C567" s="42"/>
      <c r="D567" s="220" t="s">
        <v>160</v>
      </c>
      <c r="E567" s="42"/>
      <c r="F567" s="221" t="s">
        <v>918</v>
      </c>
      <c r="G567" s="42"/>
      <c r="H567" s="42"/>
      <c r="I567" s="222"/>
      <c r="J567" s="42"/>
      <c r="K567" s="42"/>
      <c r="L567" s="46"/>
      <c r="M567" s="223"/>
      <c r="N567" s="224"/>
      <c r="O567" s="86"/>
      <c r="P567" s="86"/>
      <c r="Q567" s="86"/>
      <c r="R567" s="86"/>
      <c r="S567" s="86"/>
      <c r="T567" s="87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T567" s="19" t="s">
        <v>160</v>
      </c>
      <c r="AU567" s="19" t="s">
        <v>158</v>
      </c>
    </row>
    <row r="568" s="15" customFormat="1">
      <c r="A568" s="15"/>
      <c r="B568" s="248"/>
      <c r="C568" s="249"/>
      <c r="D568" s="227" t="s">
        <v>162</v>
      </c>
      <c r="E568" s="250" t="s">
        <v>19</v>
      </c>
      <c r="F568" s="251" t="s">
        <v>905</v>
      </c>
      <c r="G568" s="249"/>
      <c r="H568" s="250" t="s">
        <v>19</v>
      </c>
      <c r="I568" s="252"/>
      <c r="J568" s="249"/>
      <c r="K568" s="249"/>
      <c r="L568" s="253"/>
      <c r="M568" s="254"/>
      <c r="N568" s="255"/>
      <c r="O568" s="255"/>
      <c r="P568" s="255"/>
      <c r="Q568" s="255"/>
      <c r="R568" s="255"/>
      <c r="S568" s="255"/>
      <c r="T568" s="256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57" t="s">
        <v>162</v>
      </c>
      <c r="AU568" s="257" t="s">
        <v>158</v>
      </c>
      <c r="AV568" s="15" t="s">
        <v>83</v>
      </c>
      <c r="AW568" s="15" t="s">
        <v>36</v>
      </c>
      <c r="AX568" s="15" t="s">
        <v>75</v>
      </c>
      <c r="AY568" s="257" t="s">
        <v>151</v>
      </c>
    </row>
    <row r="569" s="13" customFormat="1">
      <c r="A569" s="13"/>
      <c r="B569" s="225"/>
      <c r="C569" s="226"/>
      <c r="D569" s="227" t="s">
        <v>162</v>
      </c>
      <c r="E569" s="228" t="s">
        <v>19</v>
      </c>
      <c r="F569" s="229" t="s">
        <v>907</v>
      </c>
      <c r="G569" s="226"/>
      <c r="H569" s="230">
        <v>5.9699999999999998</v>
      </c>
      <c r="I569" s="231"/>
      <c r="J569" s="226"/>
      <c r="K569" s="226"/>
      <c r="L569" s="232"/>
      <c r="M569" s="233"/>
      <c r="N569" s="234"/>
      <c r="O569" s="234"/>
      <c r="P569" s="234"/>
      <c r="Q569" s="234"/>
      <c r="R569" s="234"/>
      <c r="S569" s="234"/>
      <c r="T569" s="235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6" t="s">
        <v>162</v>
      </c>
      <c r="AU569" s="236" t="s">
        <v>158</v>
      </c>
      <c r="AV569" s="13" t="s">
        <v>158</v>
      </c>
      <c r="AW569" s="13" t="s">
        <v>36</v>
      </c>
      <c r="AX569" s="13" t="s">
        <v>75</v>
      </c>
      <c r="AY569" s="236" t="s">
        <v>151</v>
      </c>
    </row>
    <row r="570" s="14" customFormat="1">
      <c r="A570" s="14"/>
      <c r="B570" s="237"/>
      <c r="C570" s="238"/>
      <c r="D570" s="227" t="s">
        <v>162</v>
      </c>
      <c r="E570" s="239" t="s">
        <v>19</v>
      </c>
      <c r="F570" s="240" t="s">
        <v>164</v>
      </c>
      <c r="G570" s="238"/>
      <c r="H570" s="241">
        <v>5.9699999999999998</v>
      </c>
      <c r="I570" s="242"/>
      <c r="J570" s="238"/>
      <c r="K570" s="238"/>
      <c r="L570" s="243"/>
      <c r="M570" s="244"/>
      <c r="N570" s="245"/>
      <c r="O570" s="245"/>
      <c r="P570" s="245"/>
      <c r="Q570" s="245"/>
      <c r="R570" s="245"/>
      <c r="S570" s="245"/>
      <c r="T570" s="246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7" t="s">
        <v>162</v>
      </c>
      <c r="AU570" s="247" t="s">
        <v>158</v>
      </c>
      <c r="AV570" s="14" t="s">
        <v>157</v>
      </c>
      <c r="AW570" s="14" t="s">
        <v>36</v>
      </c>
      <c r="AX570" s="14" t="s">
        <v>83</v>
      </c>
      <c r="AY570" s="247" t="s">
        <v>151</v>
      </c>
    </row>
    <row r="571" s="2" customFormat="1" ht="24.15" customHeight="1">
      <c r="A571" s="40"/>
      <c r="B571" s="41"/>
      <c r="C571" s="207" t="s">
        <v>919</v>
      </c>
      <c r="D571" s="207" t="s">
        <v>153</v>
      </c>
      <c r="E571" s="208" t="s">
        <v>920</v>
      </c>
      <c r="F571" s="209" t="s">
        <v>921</v>
      </c>
      <c r="G571" s="210" t="s">
        <v>90</v>
      </c>
      <c r="H571" s="211">
        <v>3.0600000000000001</v>
      </c>
      <c r="I571" s="212"/>
      <c r="J571" s="213">
        <f>ROUND(I571*H571,2)</f>
        <v>0</v>
      </c>
      <c r="K571" s="209" t="s">
        <v>156</v>
      </c>
      <c r="L571" s="46"/>
      <c r="M571" s="214" t="s">
        <v>19</v>
      </c>
      <c r="N571" s="215" t="s">
        <v>47</v>
      </c>
      <c r="O571" s="86"/>
      <c r="P571" s="216">
        <f>O571*H571</f>
        <v>0</v>
      </c>
      <c r="Q571" s="216">
        <v>4.5000000000000003E-05</v>
      </c>
      <c r="R571" s="216">
        <f>Q571*H571</f>
        <v>0.00013770000000000001</v>
      </c>
      <c r="S571" s="216">
        <v>0</v>
      </c>
      <c r="T571" s="217">
        <f>S571*H571</f>
        <v>0</v>
      </c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R571" s="218" t="s">
        <v>256</v>
      </c>
      <c r="AT571" s="218" t="s">
        <v>153</v>
      </c>
      <c r="AU571" s="218" t="s">
        <v>158</v>
      </c>
      <c r="AY571" s="19" t="s">
        <v>151</v>
      </c>
      <c r="BE571" s="219">
        <f>IF(N571="základní",J571,0)</f>
        <v>0</v>
      </c>
      <c r="BF571" s="219">
        <f>IF(N571="snížená",J571,0)</f>
        <v>0</v>
      </c>
      <c r="BG571" s="219">
        <f>IF(N571="zákl. přenesená",J571,0)</f>
        <v>0</v>
      </c>
      <c r="BH571" s="219">
        <f>IF(N571="sníž. přenesená",J571,0)</f>
        <v>0</v>
      </c>
      <c r="BI571" s="219">
        <f>IF(N571="nulová",J571,0)</f>
        <v>0</v>
      </c>
      <c r="BJ571" s="19" t="s">
        <v>158</v>
      </c>
      <c r="BK571" s="219">
        <f>ROUND(I571*H571,2)</f>
        <v>0</v>
      </c>
      <c r="BL571" s="19" t="s">
        <v>256</v>
      </c>
      <c r="BM571" s="218" t="s">
        <v>922</v>
      </c>
    </row>
    <row r="572" s="2" customFormat="1">
      <c r="A572" s="40"/>
      <c r="B572" s="41"/>
      <c r="C572" s="42"/>
      <c r="D572" s="220" t="s">
        <v>160</v>
      </c>
      <c r="E572" s="42"/>
      <c r="F572" s="221" t="s">
        <v>923</v>
      </c>
      <c r="G572" s="42"/>
      <c r="H572" s="42"/>
      <c r="I572" s="222"/>
      <c r="J572" s="42"/>
      <c r="K572" s="42"/>
      <c r="L572" s="46"/>
      <c r="M572" s="223"/>
      <c r="N572" s="224"/>
      <c r="O572" s="86"/>
      <c r="P572" s="86"/>
      <c r="Q572" s="86"/>
      <c r="R572" s="86"/>
      <c r="S572" s="86"/>
      <c r="T572" s="87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T572" s="19" t="s">
        <v>160</v>
      </c>
      <c r="AU572" s="19" t="s">
        <v>158</v>
      </c>
    </row>
    <row r="573" s="13" customFormat="1">
      <c r="A573" s="13"/>
      <c r="B573" s="225"/>
      <c r="C573" s="226"/>
      <c r="D573" s="227" t="s">
        <v>162</v>
      </c>
      <c r="E573" s="228" t="s">
        <v>19</v>
      </c>
      <c r="F573" s="229" t="s">
        <v>93</v>
      </c>
      <c r="G573" s="226"/>
      <c r="H573" s="230">
        <v>3.8399999999999999</v>
      </c>
      <c r="I573" s="231"/>
      <c r="J573" s="226"/>
      <c r="K573" s="226"/>
      <c r="L573" s="232"/>
      <c r="M573" s="233"/>
      <c r="N573" s="234"/>
      <c r="O573" s="234"/>
      <c r="P573" s="234"/>
      <c r="Q573" s="234"/>
      <c r="R573" s="234"/>
      <c r="S573" s="234"/>
      <c r="T573" s="235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6" t="s">
        <v>162</v>
      </c>
      <c r="AU573" s="236" t="s">
        <v>158</v>
      </c>
      <c r="AV573" s="13" t="s">
        <v>158</v>
      </c>
      <c r="AW573" s="13" t="s">
        <v>36</v>
      </c>
      <c r="AX573" s="13" t="s">
        <v>75</v>
      </c>
      <c r="AY573" s="236" t="s">
        <v>151</v>
      </c>
    </row>
    <row r="574" s="13" customFormat="1">
      <c r="A574" s="13"/>
      <c r="B574" s="225"/>
      <c r="C574" s="226"/>
      <c r="D574" s="227" t="s">
        <v>162</v>
      </c>
      <c r="E574" s="228" t="s">
        <v>19</v>
      </c>
      <c r="F574" s="229" t="s">
        <v>882</v>
      </c>
      <c r="G574" s="226"/>
      <c r="H574" s="230">
        <v>-0.78000000000000003</v>
      </c>
      <c r="I574" s="231"/>
      <c r="J574" s="226"/>
      <c r="K574" s="226"/>
      <c r="L574" s="232"/>
      <c r="M574" s="233"/>
      <c r="N574" s="234"/>
      <c r="O574" s="234"/>
      <c r="P574" s="234"/>
      <c r="Q574" s="234"/>
      <c r="R574" s="234"/>
      <c r="S574" s="234"/>
      <c r="T574" s="235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6" t="s">
        <v>162</v>
      </c>
      <c r="AU574" s="236" t="s">
        <v>158</v>
      </c>
      <c r="AV574" s="13" t="s">
        <v>158</v>
      </c>
      <c r="AW574" s="13" t="s">
        <v>36</v>
      </c>
      <c r="AX574" s="13" t="s">
        <v>75</v>
      </c>
      <c r="AY574" s="236" t="s">
        <v>151</v>
      </c>
    </row>
    <row r="575" s="14" customFormat="1">
      <c r="A575" s="14"/>
      <c r="B575" s="237"/>
      <c r="C575" s="238"/>
      <c r="D575" s="227" t="s">
        <v>162</v>
      </c>
      <c r="E575" s="239" t="s">
        <v>19</v>
      </c>
      <c r="F575" s="240" t="s">
        <v>164</v>
      </c>
      <c r="G575" s="238"/>
      <c r="H575" s="241">
        <v>3.0599999999999996</v>
      </c>
      <c r="I575" s="242"/>
      <c r="J575" s="238"/>
      <c r="K575" s="238"/>
      <c r="L575" s="243"/>
      <c r="M575" s="244"/>
      <c r="N575" s="245"/>
      <c r="O575" s="245"/>
      <c r="P575" s="245"/>
      <c r="Q575" s="245"/>
      <c r="R575" s="245"/>
      <c r="S575" s="245"/>
      <c r="T575" s="246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7" t="s">
        <v>162</v>
      </c>
      <c r="AU575" s="247" t="s">
        <v>158</v>
      </c>
      <c r="AV575" s="14" t="s">
        <v>157</v>
      </c>
      <c r="AW575" s="14" t="s">
        <v>36</v>
      </c>
      <c r="AX575" s="14" t="s">
        <v>83</v>
      </c>
      <c r="AY575" s="247" t="s">
        <v>151</v>
      </c>
    </row>
    <row r="576" s="2" customFormat="1" ht="44.25" customHeight="1">
      <c r="A576" s="40"/>
      <c r="B576" s="41"/>
      <c r="C576" s="207" t="s">
        <v>924</v>
      </c>
      <c r="D576" s="207" t="s">
        <v>153</v>
      </c>
      <c r="E576" s="208" t="s">
        <v>925</v>
      </c>
      <c r="F576" s="209" t="s">
        <v>926</v>
      </c>
      <c r="G576" s="210" t="s">
        <v>461</v>
      </c>
      <c r="H576" s="268"/>
      <c r="I576" s="212"/>
      <c r="J576" s="213">
        <f>ROUND(I576*H576,2)</f>
        <v>0</v>
      </c>
      <c r="K576" s="209" t="s">
        <v>156</v>
      </c>
      <c r="L576" s="46"/>
      <c r="M576" s="214" t="s">
        <v>19</v>
      </c>
      <c r="N576" s="215" t="s">
        <v>47</v>
      </c>
      <c r="O576" s="86"/>
      <c r="P576" s="216">
        <f>O576*H576</f>
        <v>0</v>
      </c>
      <c r="Q576" s="216">
        <v>0</v>
      </c>
      <c r="R576" s="216">
        <f>Q576*H576</f>
        <v>0</v>
      </c>
      <c r="S576" s="216">
        <v>0</v>
      </c>
      <c r="T576" s="217">
        <f>S576*H576</f>
        <v>0</v>
      </c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R576" s="218" t="s">
        <v>256</v>
      </c>
      <c r="AT576" s="218" t="s">
        <v>153</v>
      </c>
      <c r="AU576" s="218" t="s">
        <v>158</v>
      </c>
      <c r="AY576" s="19" t="s">
        <v>151</v>
      </c>
      <c r="BE576" s="219">
        <f>IF(N576="základní",J576,0)</f>
        <v>0</v>
      </c>
      <c r="BF576" s="219">
        <f>IF(N576="snížená",J576,0)</f>
        <v>0</v>
      </c>
      <c r="BG576" s="219">
        <f>IF(N576="zákl. přenesená",J576,0)</f>
        <v>0</v>
      </c>
      <c r="BH576" s="219">
        <f>IF(N576="sníž. přenesená",J576,0)</f>
        <v>0</v>
      </c>
      <c r="BI576" s="219">
        <f>IF(N576="nulová",J576,0)</f>
        <v>0</v>
      </c>
      <c r="BJ576" s="19" t="s">
        <v>158</v>
      </c>
      <c r="BK576" s="219">
        <f>ROUND(I576*H576,2)</f>
        <v>0</v>
      </c>
      <c r="BL576" s="19" t="s">
        <v>256</v>
      </c>
      <c r="BM576" s="218" t="s">
        <v>927</v>
      </c>
    </row>
    <row r="577" s="2" customFormat="1">
      <c r="A577" s="40"/>
      <c r="B577" s="41"/>
      <c r="C577" s="42"/>
      <c r="D577" s="220" t="s">
        <v>160</v>
      </c>
      <c r="E577" s="42"/>
      <c r="F577" s="221" t="s">
        <v>928</v>
      </c>
      <c r="G577" s="42"/>
      <c r="H577" s="42"/>
      <c r="I577" s="222"/>
      <c r="J577" s="42"/>
      <c r="K577" s="42"/>
      <c r="L577" s="46"/>
      <c r="M577" s="223"/>
      <c r="N577" s="224"/>
      <c r="O577" s="86"/>
      <c r="P577" s="86"/>
      <c r="Q577" s="86"/>
      <c r="R577" s="86"/>
      <c r="S577" s="86"/>
      <c r="T577" s="87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T577" s="19" t="s">
        <v>160</v>
      </c>
      <c r="AU577" s="19" t="s">
        <v>158</v>
      </c>
    </row>
    <row r="578" s="2" customFormat="1" ht="55.5" customHeight="1">
      <c r="A578" s="40"/>
      <c r="B578" s="41"/>
      <c r="C578" s="207" t="s">
        <v>929</v>
      </c>
      <c r="D578" s="207" t="s">
        <v>153</v>
      </c>
      <c r="E578" s="208" t="s">
        <v>930</v>
      </c>
      <c r="F578" s="209" t="s">
        <v>931</v>
      </c>
      <c r="G578" s="210" t="s">
        <v>461</v>
      </c>
      <c r="H578" s="268"/>
      <c r="I578" s="212"/>
      <c r="J578" s="213">
        <f>ROUND(I578*H578,2)</f>
        <v>0</v>
      </c>
      <c r="K578" s="209" t="s">
        <v>156</v>
      </c>
      <c r="L578" s="46"/>
      <c r="M578" s="214" t="s">
        <v>19</v>
      </c>
      <c r="N578" s="215" t="s">
        <v>47</v>
      </c>
      <c r="O578" s="86"/>
      <c r="P578" s="216">
        <f>O578*H578</f>
        <v>0</v>
      </c>
      <c r="Q578" s="216">
        <v>0</v>
      </c>
      <c r="R578" s="216">
        <f>Q578*H578</f>
        <v>0</v>
      </c>
      <c r="S578" s="216">
        <v>0</v>
      </c>
      <c r="T578" s="217">
        <f>S578*H578</f>
        <v>0</v>
      </c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R578" s="218" t="s">
        <v>256</v>
      </c>
      <c r="AT578" s="218" t="s">
        <v>153</v>
      </c>
      <c r="AU578" s="218" t="s">
        <v>158</v>
      </c>
      <c r="AY578" s="19" t="s">
        <v>151</v>
      </c>
      <c r="BE578" s="219">
        <f>IF(N578="základní",J578,0)</f>
        <v>0</v>
      </c>
      <c r="BF578" s="219">
        <f>IF(N578="snížená",J578,0)</f>
        <v>0</v>
      </c>
      <c r="BG578" s="219">
        <f>IF(N578="zákl. přenesená",J578,0)</f>
        <v>0</v>
      </c>
      <c r="BH578" s="219">
        <f>IF(N578="sníž. přenesená",J578,0)</f>
        <v>0</v>
      </c>
      <c r="BI578" s="219">
        <f>IF(N578="nulová",J578,0)</f>
        <v>0</v>
      </c>
      <c r="BJ578" s="19" t="s">
        <v>158</v>
      </c>
      <c r="BK578" s="219">
        <f>ROUND(I578*H578,2)</f>
        <v>0</v>
      </c>
      <c r="BL578" s="19" t="s">
        <v>256</v>
      </c>
      <c r="BM578" s="218" t="s">
        <v>932</v>
      </c>
    </row>
    <row r="579" s="2" customFormat="1">
      <c r="A579" s="40"/>
      <c r="B579" s="41"/>
      <c r="C579" s="42"/>
      <c r="D579" s="220" t="s">
        <v>160</v>
      </c>
      <c r="E579" s="42"/>
      <c r="F579" s="221" t="s">
        <v>933</v>
      </c>
      <c r="G579" s="42"/>
      <c r="H579" s="42"/>
      <c r="I579" s="222"/>
      <c r="J579" s="42"/>
      <c r="K579" s="42"/>
      <c r="L579" s="46"/>
      <c r="M579" s="223"/>
      <c r="N579" s="224"/>
      <c r="O579" s="86"/>
      <c r="P579" s="86"/>
      <c r="Q579" s="86"/>
      <c r="R579" s="86"/>
      <c r="S579" s="86"/>
      <c r="T579" s="87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T579" s="19" t="s">
        <v>160</v>
      </c>
      <c r="AU579" s="19" t="s">
        <v>158</v>
      </c>
    </row>
    <row r="580" s="12" customFormat="1" ht="22.8" customHeight="1">
      <c r="A580" s="12"/>
      <c r="B580" s="191"/>
      <c r="C580" s="192"/>
      <c r="D580" s="193" t="s">
        <v>74</v>
      </c>
      <c r="E580" s="205" t="s">
        <v>934</v>
      </c>
      <c r="F580" s="205" t="s">
        <v>935</v>
      </c>
      <c r="G580" s="192"/>
      <c r="H580" s="192"/>
      <c r="I580" s="195"/>
      <c r="J580" s="206">
        <f>BK580</f>
        <v>0</v>
      </c>
      <c r="K580" s="192"/>
      <c r="L580" s="197"/>
      <c r="M580" s="198"/>
      <c r="N580" s="199"/>
      <c r="O580" s="199"/>
      <c r="P580" s="200">
        <f>SUM(P581:P627)</f>
        <v>0</v>
      </c>
      <c r="Q580" s="199"/>
      <c r="R580" s="200">
        <f>SUM(R581:R627)</f>
        <v>0.43190756450000001</v>
      </c>
      <c r="S580" s="199"/>
      <c r="T580" s="201">
        <f>SUM(T581:T627)</f>
        <v>0.7995000000000001</v>
      </c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R580" s="202" t="s">
        <v>158</v>
      </c>
      <c r="AT580" s="203" t="s">
        <v>74</v>
      </c>
      <c r="AU580" s="203" t="s">
        <v>83</v>
      </c>
      <c r="AY580" s="202" t="s">
        <v>151</v>
      </c>
      <c r="BK580" s="204">
        <f>SUM(BK581:BK627)</f>
        <v>0</v>
      </c>
    </row>
    <row r="581" s="2" customFormat="1" ht="21.75" customHeight="1">
      <c r="A581" s="40"/>
      <c r="B581" s="41"/>
      <c r="C581" s="207" t="s">
        <v>936</v>
      </c>
      <c r="D581" s="207" t="s">
        <v>153</v>
      </c>
      <c r="E581" s="208" t="s">
        <v>937</v>
      </c>
      <c r="F581" s="209" t="s">
        <v>938</v>
      </c>
      <c r="G581" s="210" t="s">
        <v>90</v>
      </c>
      <c r="H581" s="211">
        <v>31.98</v>
      </c>
      <c r="I581" s="212"/>
      <c r="J581" s="213">
        <f>ROUND(I581*H581,2)</f>
        <v>0</v>
      </c>
      <c r="K581" s="209" t="s">
        <v>156</v>
      </c>
      <c r="L581" s="46"/>
      <c r="M581" s="214" t="s">
        <v>19</v>
      </c>
      <c r="N581" s="215" t="s">
        <v>47</v>
      </c>
      <c r="O581" s="86"/>
      <c r="P581" s="216">
        <f>O581*H581</f>
        <v>0</v>
      </c>
      <c r="Q581" s="216">
        <v>0</v>
      </c>
      <c r="R581" s="216">
        <f>Q581*H581</f>
        <v>0</v>
      </c>
      <c r="S581" s="216">
        <v>0.025000000000000001</v>
      </c>
      <c r="T581" s="217">
        <f>S581*H581</f>
        <v>0.7995000000000001</v>
      </c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R581" s="218" t="s">
        <v>256</v>
      </c>
      <c r="AT581" s="218" t="s">
        <v>153</v>
      </c>
      <c r="AU581" s="218" t="s">
        <v>158</v>
      </c>
      <c r="AY581" s="19" t="s">
        <v>151</v>
      </c>
      <c r="BE581" s="219">
        <f>IF(N581="základní",J581,0)</f>
        <v>0</v>
      </c>
      <c r="BF581" s="219">
        <f>IF(N581="snížená",J581,0)</f>
        <v>0</v>
      </c>
      <c r="BG581" s="219">
        <f>IF(N581="zákl. přenesená",J581,0)</f>
        <v>0</v>
      </c>
      <c r="BH581" s="219">
        <f>IF(N581="sníž. přenesená",J581,0)</f>
        <v>0</v>
      </c>
      <c r="BI581" s="219">
        <f>IF(N581="nulová",J581,0)</f>
        <v>0</v>
      </c>
      <c r="BJ581" s="19" t="s">
        <v>158</v>
      </c>
      <c r="BK581" s="219">
        <f>ROUND(I581*H581,2)</f>
        <v>0</v>
      </c>
      <c r="BL581" s="19" t="s">
        <v>256</v>
      </c>
      <c r="BM581" s="218" t="s">
        <v>939</v>
      </c>
    </row>
    <row r="582" s="2" customFormat="1">
      <c r="A582" s="40"/>
      <c r="B582" s="41"/>
      <c r="C582" s="42"/>
      <c r="D582" s="220" t="s">
        <v>160</v>
      </c>
      <c r="E582" s="42"/>
      <c r="F582" s="221" t="s">
        <v>940</v>
      </c>
      <c r="G582" s="42"/>
      <c r="H582" s="42"/>
      <c r="I582" s="222"/>
      <c r="J582" s="42"/>
      <c r="K582" s="42"/>
      <c r="L582" s="46"/>
      <c r="M582" s="223"/>
      <c r="N582" s="224"/>
      <c r="O582" s="86"/>
      <c r="P582" s="86"/>
      <c r="Q582" s="86"/>
      <c r="R582" s="86"/>
      <c r="S582" s="86"/>
      <c r="T582" s="87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T582" s="19" t="s">
        <v>160</v>
      </c>
      <c r="AU582" s="19" t="s">
        <v>158</v>
      </c>
    </row>
    <row r="583" s="13" customFormat="1">
      <c r="A583" s="13"/>
      <c r="B583" s="225"/>
      <c r="C583" s="226"/>
      <c r="D583" s="227" t="s">
        <v>162</v>
      </c>
      <c r="E583" s="228" t="s">
        <v>19</v>
      </c>
      <c r="F583" s="229" t="s">
        <v>941</v>
      </c>
      <c r="G583" s="226"/>
      <c r="H583" s="230">
        <v>19.34</v>
      </c>
      <c r="I583" s="231"/>
      <c r="J583" s="226"/>
      <c r="K583" s="226"/>
      <c r="L583" s="232"/>
      <c r="M583" s="233"/>
      <c r="N583" s="234"/>
      <c r="O583" s="234"/>
      <c r="P583" s="234"/>
      <c r="Q583" s="234"/>
      <c r="R583" s="234"/>
      <c r="S583" s="234"/>
      <c r="T583" s="235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6" t="s">
        <v>162</v>
      </c>
      <c r="AU583" s="236" t="s">
        <v>158</v>
      </c>
      <c r="AV583" s="13" t="s">
        <v>158</v>
      </c>
      <c r="AW583" s="13" t="s">
        <v>36</v>
      </c>
      <c r="AX583" s="13" t="s">
        <v>75</v>
      </c>
      <c r="AY583" s="236" t="s">
        <v>151</v>
      </c>
    </row>
    <row r="584" s="13" customFormat="1">
      <c r="A584" s="13"/>
      <c r="B584" s="225"/>
      <c r="C584" s="226"/>
      <c r="D584" s="227" t="s">
        <v>162</v>
      </c>
      <c r="E584" s="228" t="s">
        <v>19</v>
      </c>
      <c r="F584" s="229" t="s">
        <v>942</v>
      </c>
      <c r="G584" s="226"/>
      <c r="H584" s="230">
        <v>12.640000000000001</v>
      </c>
      <c r="I584" s="231"/>
      <c r="J584" s="226"/>
      <c r="K584" s="226"/>
      <c r="L584" s="232"/>
      <c r="M584" s="233"/>
      <c r="N584" s="234"/>
      <c r="O584" s="234"/>
      <c r="P584" s="234"/>
      <c r="Q584" s="234"/>
      <c r="R584" s="234"/>
      <c r="S584" s="234"/>
      <c r="T584" s="235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6" t="s">
        <v>162</v>
      </c>
      <c r="AU584" s="236" t="s">
        <v>158</v>
      </c>
      <c r="AV584" s="13" t="s">
        <v>158</v>
      </c>
      <c r="AW584" s="13" t="s">
        <v>36</v>
      </c>
      <c r="AX584" s="13" t="s">
        <v>75</v>
      </c>
      <c r="AY584" s="236" t="s">
        <v>151</v>
      </c>
    </row>
    <row r="585" s="14" customFormat="1">
      <c r="A585" s="14"/>
      <c r="B585" s="237"/>
      <c r="C585" s="238"/>
      <c r="D585" s="227" t="s">
        <v>162</v>
      </c>
      <c r="E585" s="239" t="s">
        <v>19</v>
      </c>
      <c r="F585" s="240" t="s">
        <v>164</v>
      </c>
      <c r="G585" s="238"/>
      <c r="H585" s="241">
        <v>31.98</v>
      </c>
      <c r="I585" s="242"/>
      <c r="J585" s="238"/>
      <c r="K585" s="238"/>
      <c r="L585" s="243"/>
      <c r="M585" s="244"/>
      <c r="N585" s="245"/>
      <c r="O585" s="245"/>
      <c r="P585" s="245"/>
      <c r="Q585" s="245"/>
      <c r="R585" s="245"/>
      <c r="S585" s="245"/>
      <c r="T585" s="246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47" t="s">
        <v>162</v>
      </c>
      <c r="AU585" s="247" t="s">
        <v>158</v>
      </c>
      <c r="AV585" s="14" t="s">
        <v>157</v>
      </c>
      <c r="AW585" s="14" t="s">
        <v>36</v>
      </c>
      <c r="AX585" s="14" t="s">
        <v>83</v>
      </c>
      <c r="AY585" s="247" t="s">
        <v>151</v>
      </c>
    </row>
    <row r="586" s="2" customFormat="1" ht="16.5" customHeight="1">
      <c r="A586" s="40"/>
      <c r="B586" s="41"/>
      <c r="C586" s="207" t="s">
        <v>943</v>
      </c>
      <c r="D586" s="207" t="s">
        <v>153</v>
      </c>
      <c r="E586" s="208" t="s">
        <v>944</v>
      </c>
      <c r="F586" s="209" t="s">
        <v>945</v>
      </c>
      <c r="G586" s="210" t="s">
        <v>179</v>
      </c>
      <c r="H586" s="211">
        <v>50.009999999999998</v>
      </c>
      <c r="I586" s="212"/>
      <c r="J586" s="213">
        <f>ROUND(I586*H586,2)</f>
        <v>0</v>
      </c>
      <c r="K586" s="209" t="s">
        <v>156</v>
      </c>
      <c r="L586" s="46"/>
      <c r="M586" s="214" t="s">
        <v>19</v>
      </c>
      <c r="N586" s="215" t="s">
        <v>47</v>
      </c>
      <c r="O586" s="86"/>
      <c r="P586" s="216">
        <f>O586*H586</f>
        <v>0</v>
      </c>
      <c r="Q586" s="216">
        <v>6.2999999999999998E-06</v>
      </c>
      <c r="R586" s="216">
        <f>Q586*H586</f>
        <v>0.00031506299999999998</v>
      </c>
      <c r="S586" s="216">
        <v>0</v>
      </c>
      <c r="T586" s="217">
        <f>S586*H586</f>
        <v>0</v>
      </c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R586" s="218" t="s">
        <v>256</v>
      </c>
      <c r="AT586" s="218" t="s">
        <v>153</v>
      </c>
      <c r="AU586" s="218" t="s">
        <v>158</v>
      </c>
      <c r="AY586" s="19" t="s">
        <v>151</v>
      </c>
      <c r="BE586" s="219">
        <f>IF(N586="základní",J586,0)</f>
        <v>0</v>
      </c>
      <c r="BF586" s="219">
        <f>IF(N586="snížená",J586,0)</f>
        <v>0</v>
      </c>
      <c r="BG586" s="219">
        <f>IF(N586="zákl. přenesená",J586,0)</f>
        <v>0</v>
      </c>
      <c r="BH586" s="219">
        <f>IF(N586="sníž. přenesená",J586,0)</f>
        <v>0</v>
      </c>
      <c r="BI586" s="219">
        <f>IF(N586="nulová",J586,0)</f>
        <v>0</v>
      </c>
      <c r="BJ586" s="19" t="s">
        <v>158</v>
      </c>
      <c r="BK586" s="219">
        <f>ROUND(I586*H586,2)</f>
        <v>0</v>
      </c>
      <c r="BL586" s="19" t="s">
        <v>256</v>
      </c>
      <c r="BM586" s="218" t="s">
        <v>946</v>
      </c>
    </row>
    <row r="587" s="2" customFormat="1">
      <c r="A587" s="40"/>
      <c r="B587" s="41"/>
      <c r="C587" s="42"/>
      <c r="D587" s="220" t="s">
        <v>160</v>
      </c>
      <c r="E587" s="42"/>
      <c r="F587" s="221" t="s">
        <v>947</v>
      </c>
      <c r="G587" s="42"/>
      <c r="H587" s="42"/>
      <c r="I587" s="222"/>
      <c r="J587" s="42"/>
      <c r="K587" s="42"/>
      <c r="L587" s="46"/>
      <c r="M587" s="223"/>
      <c r="N587" s="224"/>
      <c r="O587" s="86"/>
      <c r="P587" s="86"/>
      <c r="Q587" s="86"/>
      <c r="R587" s="86"/>
      <c r="S587" s="86"/>
      <c r="T587" s="87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T587" s="19" t="s">
        <v>160</v>
      </c>
      <c r="AU587" s="19" t="s">
        <v>158</v>
      </c>
    </row>
    <row r="588" s="13" customFormat="1">
      <c r="A588" s="13"/>
      <c r="B588" s="225"/>
      <c r="C588" s="226"/>
      <c r="D588" s="227" t="s">
        <v>162</v>
      </c>
      <c r="E588" s="228" t="s">
        <v>19</v>
      </c>
      <c r="F588" s="229" t="s">
        <v>948</v>
      </c>
      <c r="G588" s="226"/>
      <c r="H588" s="230">
        <v>10.44</v>
      </c>
      <c r="I588" s="231"/>
      <c r="J588" s="226"/>
      <c r="K588" s="226"/>
      <c r="L588" s="232"/>
      <c r="M588" s="233"/>
      <c r="N588" s="234"/>
      <c r="O588" s="234"/>
      <c r="P588" s="234"/>
      <c r="Q588" s="234"/>
      <c r="R588" s="234"/>
      <c r="S588" s="234"/>
      <c r="T588" s="235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6" t="s">
        <v>162</v>
      </c>
      <c r="AU588" s="236" t="s">
        <v>158</v>
      </c>
      <c r="AV588" s="13" t="s">
        <v>158</v>
      </c>
      <c r="AW588" s="13" t="s">
        <v>36</v>
      </c>
      <c r="AX588" s="13" t="s">
        <v>75</v>
      </c>
      <c r="AY588" s="236" t="s">
        <v>151</v>
      </c>
    </row>
    <row r="589" s="13" customFormat="1">
      <c r="A589" s="13"/>
      <c r="B589" s="225"/>
      <c r="C589" s="226"/>
      <c r="D589" s="227" t="s">
        <v>162</v>
      </c>
      <c r="E589" s="228" t="s">
        <v>19</v>
      </c>
      <c r="F589" s="229" t="s">
        <v>949</v>
      </c>
      <c r="G589" s="226"/>
      <c r="H589" s="230">
        <v>14.140000000000001</v>
      </c>
      <c r="I589" s="231"/>
      <c r="J589" s="226"/>
      <c r="K589" s="226"/>
      <c r="L589" s="232"/>
      <c r="M589" s="233"/>
      <c r="N589" s="234"/>
      <c r="O589" s="234"/>
      <c r="P589" s="234"/>
      <c r="Q589" s="234"/>
      <c r="R589" s="234"/>
      <c r="S589" s="234"/>
      <c r="T589" s="235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6" t="s">
        <v>162</v>
      </c>
      <c r="AU589" s="236" t="s">
        <v>158</v>
      </c>
      <c r="AV589" s="13" t="s">
        <v>158</v>
      </c>
      <c r="AW589" s="13" t="s">
        <v>36</v>
      </c>
      <c r="AX589" s="13" t="s">
        <v>75</v>
      </c>
      <c r="AY589" s="236" t="s">
        <v>151</v>
      </c>
    </row>
    <row r="590" s="13" customFormat="1">
      <c r="A590" s="13"/>
      <c r="B590" s="225"/>
      <c r="C590" s="226"/>
      <c r="D590" s="227" t="s">
        <v>162</v>
      </c>
      <c r="E590" s="228" t="s">
        <v>19</v>
      </c>
      <c r="F590" s="229" t="s">
        <v>950</v>
      </c>
      <c r="G590" s="226"/>
      <c r="H590" s="230">
        <v>13.810000000000001</v>
      </c>
      <c r="I590" s="231"/>
      <c r="J590" s="226"/>
      <c r="K590" s="226"/>
      <c r="L590" s="232"/>
      <c r="M590" s="233"/>
      <c r="N590" s="234"/>
      <c r="O590" s="234"/>
      <c r="P590" s="234"/>
      <c r="Q590" s="234"/>
      <c r="R590" s="234"/>
      <c r="S590" s="234"/>
      <c r="T590" s="235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6" t="s">
        <v>162</v>
      </c>
      <c r="AU590" s="236" t="s">
        <v>158</v>
      </c>
      <c r="AV590" s="13" t="s">
        <v>158</v>
      </c>
      <c r="AW590" s="13" t="s">
        <v>36</v>
      </c>
      <c r="AX590" s="13" t="s">
        <v>75</v>
      </c>
      <c r="AY590" s="236" t="s">
        <v>151</v>
      </c>
    </row>
    <row r="591" s="13" customFormat="1">
      <c r="A591" s="13"/>
      <c r="B591" s="225"/>
      <c r="C591" s="226"/>
      <c r="D591" s="227" t="s">
        <v>162</v>
      </c>
      <c r="E591" s="228" t="s">
        <v>19</v>
      </c>
      <c r="F591" s="229" t="s">
        <v>951</v>
      </c>
      <c r="G591" s="226"/>
      <c r="H591" s="230">
        <v>11.619999999999999</v>
      </c>
      <c r="I591" s="231"/>
      <c r="J591" s="226"/>
      <c r="K591" s="226"/>
      <c r="L591" s="232"/>
      <c r="M591" s="233"/>
      <c r="N591" s="234"/>
      <c r="O591" s="234"/>
      <c r="P591" s="234"/>
      <c r="Q591" s="234"/>
      <c r="R591" s="234"/>
      <c r="S591" s="234"/>
      <c r="T591" s="235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6" t="s">
        <v>162</v>
      </c>
      <c r="AU591" s="236" t="s">
        <v>158</v>
      </c>
      <c r="AV591" s="13" t="s">
        <v>158</v>
      </c>
      <c r="AW591" s="13" t="s">
        <v>36</v>
      </c>
      <c r="AX591" s="13" t="s">
        <v>75</v>
      </c>
      <c r="AY591" s="236" t="s">
        <v>151</v>
      </c>
    </row>
    <row r="592" s="14" customFormat="1">
      <c r="A592" s="14"/>
      <c r="B592" s="237"/>
      <c r="C592" s="238"/>
      <c r="D592" s="227" t="s">
        <v>162</v>
      </c>
      <c r="E592" s="239" t="s">
        <v>19</v>
      </c>
      <c r="F592" s="240" t="s">
        <v>164</v>
      </c>
      <c r="G592" s="238"/>
      <c r="H592" s="241">
        <v>50.009999999999998</v>
      </c>
      <c r="I592" s="242"/>
      <c r="J592" s="238"/>
      <c r="K592" s="238"/>
      <c r="L592" s="243"/>
      <c r="M592" s="244"/>
      <c r="N592" s="245"/>
      <c r="O592" s="245"/>
      <c r="P592" s="245"/>
      <c r="Q592" s="245"/>
      <c r="R592" s="245"/>
      <c r="S592" s="245"/>
      <c r="T592" s="246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7" t="s">
        <v>162</v>
      </c>
      <c r="AU592" s="247" t="s">
        <v>158</v>
      </c>
      <c r="AV592" s="14" t="s">
        <v>157</v>
      </c>
      <c r="AW592" s="14" t="s">
        <v>36</v>
      </c>
      <c r="AX592" s="14" t="s">
        <v>83</v>
      </c>
      <c r="AY592" s="247" t="s">
        <v>151</v>
      </c>
    </row>
    <row r="593" s="2" customFormat="1" ht="16.5" customHeight="1">
      <c r="A593" s="40"/>
      <c r="B593" s="41"/>
      <c r="C593" s="258" t="s">
        <v>952</v>
      </c>
      <c r="D593" s="258" t="s">
        <v>262</v>
      </c>
      <c r="E593" s="259" t="s">
        <v>953</v>
      </c>
      <c r="F593" s="260" t="s">
        <v>954</v>
      </c>
      <c r="G593" s="261" t="s">
        <v>179</v>
      </c>
      <c r="H593" s="262">
        <v>54.011000000000003</v>
      </c>
      <c r="I593" s="263"/>
      <c r="J593" s="264">
        <f>ROUND(I593*H593,2)</f>
        <v>0</v>
      </c>
      <c r="K593" s="260" t="s">
        <v>156</v>
      </c>
      <c r="L593" s="265"/>
      <c r="M593" s="266" t="s">
        <v>19</v>
      </c>
      <c r="N593" s="267" t="s">
        <v>47</v>
      </c>
      <c r="O593" s="86"/>
      <c r="P593" s="216">
        <f>O593*H593</f>
        <v>0</v>
      </c>
      <c r="Q593" s="216">
        <v>0.00020000000000000001</v>
      </c>
      <c r="R593" s="216">
        <f>Q593*H593</f>
        <v>0.010802200000000001</v>
      </c>
      <c r="S593" s="216">
        <v>0</v>
      </c>
      <c r="T593" s="217">
        <f>S593*H593</f>
        <v>0</v>
      </c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R593" s="218" t="s">
        <v>375</v>
      </c>
      <c r="AT593" s="218" t="s">
        <v>262</v>
      </c>
      <c r="AU593" s="218" t="s">
        <v>158</v>
      </c>
      <c r="AY593" s="19" t="s">
        <v>151</v>
      </c>
      <c r="BE593" s="219">
        <f>IF(N593="základní",J593,0)</f>
        <v>0</v>
      </c>
      <c r="BF593" s="219">
        <f>IF(N593="snížená",J593,0)</f>
        <v>0</v>
      </c>
      <c r="BG593" s="219">
        <f>IF(N593="zákl. přenesená",J593,0)</f>
        <v>0</v>
      </c>
      <c r="BH593" s="219">
        <f>IF(N593="sníž. přenesená",J593,0)</f>
        <v>0</v>
      </c>
      <c r="BI593" s="219">
        <f>IF(N593="nulová",J593,0)</f>
        <v>0</v>
      </c>
      <c r="BJ593" s="19" t="s">
        <v>158</v>
      </c>
      <c r="BK593" s="219">
        <f>ROUND(I593*H593,2)</f>
        <v>0</v>
      </c>
      <c r="BL593" s="19" t="s">
        <v>256</v>
      </c>
      <c r="BM593" s="218" t="s">
        <v>955</v>
      </c>
    </row>
    <row r="594" s="13" customFormat="1">
      <c r="A594" s="13"/>
      <c r="B594" s="225"/>
      <c r="C594" s="226"/>
      <c r="D594" s="227" t="s">
        <v>162</v>
      </c>
      <c r="E594" s="226"/>
      <c r="F594" s="229" t="s">
        <v>956</v>
      </c>
      <c r="G594" s="226"/>
      <c r="H594" s="230">
        <v>54.011000000000003</v>
      </c>
      <c r="I594" s="231"/>
      <c r="J594" s="226"/>
      <c r="K594" s="226"/>
      <c r="L594" s="232"/>
      <c r="M594" s="233"/>
      <c r="N594" s="234"/>
      <c r="O594" s="234"/>
      <c r="P594" s="234"/>
      <c r="Q594" s="234"/>
      <c r="R594" s="234"/>
      <c r="S594" s="234"/>
      <c r="T594" s="235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6" t="s">
        <v>162</v>
      </c>
      <c r="AU594" s="236" t="s">
        <v>158</v>
      </c>
      <c r="AV594" s="13" t="s">
        <v>158</v>
      </c>
      <c r="AW594" s="13" t="s">
        <v>4</v>
      </c>
      <c r="AX594" s="13" t="s">
        <v>83</v>
      </c>
      <c r="AY594" s="236" t="s">
        <v>151</v>
      </c>
    </row>
    <row r="595" s="2" customFormat="1" ht="21.75" customHeight="1">
      <c r="A595" s="40"/>
      <c r="B595" s="41"/>
      <c r="C595" s="207" t="s">
        <v>957</v>
      </c>
      <c r="D595" s="207" t="s">
        <v>153</v>
      </c>
      <c r="E595" s="208" t="s">
        <v>958</v>
      </c>
      <c r="F595" s="209" t="s">
        <v>959</v>
      </c>
      <c r="G595" s="210" t="s">
        <v>179</v>
      </c>
      <c r="H595" s="211">
        <v>3.5</v>
      </c>
      <c r="I595" s="212"/>
      <c r="J595" s="213">
        <f>ROUND(I595*H595,2)</f>
        <v>0</v>
      </c>
      <c r="K595" s="209" t="s">
        <v>156</v>
      </c>
      <c r="L595" s="46"/>
      <c r="M595" s="214" t="s">
        <v>19</v>
      </c>
      <c r="N595" s="215" t="s">
        <v>47</v>
      </c>
      <c r="O595" s="86"/>
      <c r="P595" s="216">
        <f>O595*H595</f>
        <v>0</v>
      </c>
      <c r="Q595" s="216">
        <v>4.1999999999999998E-05</v>
      </c>
      <c r="R595" s="216">
        <f>Q595*H595</f>
        <v>0.000147</v>
      </c>
      <c r="S595" s="216">
        <v>0</v>
      </c>
      <c r="T595" s="217">
        <f>S595*H595</f>
        <v>0</v>
      </c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R595" s="218" t="s">
        <v>256</v>
      </c>
      <c r="AT595" s="218" t="s">
        <v>153</v>
      </c>
      <c r="AU595" s="218" t="s">
        <v>158</v>
      </c>
      <c r="AY595" s="19" t="s">
        <v>151</v>
      </c>
      <c r="BE595" s="219">
        <f>IF(N595="základní",J595,0)</f>
        <v>0</v>
      </c>
      <c r="BF595" s="219">
        <f>IF(N595="snížená",J595,0)</f>
        <v>0</v>
      </c>
      <c r="BG595" s="219">
        <f>IF(N595="zákl. přenesená",J595,0)</f>
        <v>0</v>
      </c>
      <c r="BH595" s="219">
        <f>IF(N595="sníž. přenesená",J595,0)</f>
        <v>0</v>
      </c>
      <c r="BI595" s="219">
        <f>IF(N595="nulová",J595,0)</f>
        <v>0</v>
      </c>
      <c r="BJ595" s="19" t="s">
        <v>158</v>
      </c>
      <c r="BK595" s="219">
        <f>ROUND(I595*H595,2)</f>
        <v>0</v>
      </c>
      <c r="BL595" s="19" t="s">
        <v>256</v>
      </c>
      <c r="BM595" s="218" t="s">
        <v>960</v>
      </c>
    </row>
    <row r="596" s="2" customFormat="1">
      <c r="A596" s="40"/>
      <c r="B596" s="41"/>
      <c r="C596" s="42"/>
      <c r="D596" s="220" t="s">
        <v>160</v>
      </c>
      <c r="E596" s="42"/>
      <c r="F596" s="221" t="s">
        <v>961</v>
      </c>
      <c r="G596" s="42"/>
      <c r="H596" s="42"/>
      <c r="I596" s="222"/>
      <c r="J596" s="42"/>
      <c r="K596" s="42"/>
      <c r="L596" s="46"/>
      <c r="M596" s="223"/>
      <c r="N596" s="224"/>
      <c r="O596" s="86"/>
      <c r="P596" s="86"/>
      <c r="Q596" s="86"/>
      <c r="R596" s="86"/>
      <c r="S596" s="86"/>
      <c r="T596" s="87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T596" s="19" t="s">
        <v>160</v>
      </c>
      <c r="AU596" s="19" t="s">
        <v>158</v>
      </c>
    </row>
    <row r="597" s="13" customFormat="1">
      <c r="A597" s="13"/>
      <c r="B597" s="225"/>
      <c r="C597" s="226"/>
      <c r="D597" s="227" t="s">
        <v>162</v>
      </c>
      <c r="E597" s="228" t="s">
        <v>19</v>
      </c>
      <c r="F597" s="229" t="s">
        <v>962</v>
      </c>
      <c r="G597" s="226"/>
      <c r="H597" s="230">
        <v>1.6000000000000001</v>
      </c>
      <c r="I597" s="231"/>
      <c r="J597" s="226"/>
      <c r="K597" s="226"/>
      <c r="L597" s="232"/>
      <c r="M597" s="233"/>
      <c r="N597" s="234"/>
      <c r="O597" s="234"/>
      <c r="P597" s="234"/>
      <c r="Q597" s="234"/>
      <c r="R597" s="234"/>
      <c r="S597" s="234"/>
      <c r="T597" s="235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6" t="s">
        <v>162</v>
      </c>
      <c r="AU597" s="236" t="s">
        <v>158</v>
      </c>
      <c r="AV597" s="13" t="s">
        <v>158</v>
      </c>
      <c r="AW597" s="13" t="s">
        <v>36</v>
      </c>
      <c r="AX597" s="13" t="s">
        <v>75</v>
      </c>
      <c r="AY597" s="236" t="s">
        <v>151</v>
      </c>
    </row>
    <row r="598" s="13" customFormat="1">
      <c r="A598" s="13"/>
      <c r="B598" s="225"/>
      <c r="C598" s="226"/>
      <c r="D598" s="227" t="s">
        <v>162</v>
      </c>
      <c r="E598" s="228" t="s">
        <v>19</v>
      </c>
      <c r="F598" s="229" t="s">
        <v>963</v>
      </c>
      <c r="G598" s="226"/>
      <c r="H598" s="230">
        <v>0.69999999999999996</v>
      </c>
      <c r="I598" s="231"/>
      <c r="J598" s="226"/>
      <c r="K598" s="226"/>
      <c r="L598" s="232"/>
      <c r="M598" s="233"/>
      <c r="N598" s="234"/>
      <c r="O598" s="234"/>
      <c r="P598" s="234"/>
      <c r="Q598" s="234"/>
      <c r="R598" s="234"/>
      <c r="S598" s="234"/>
      <c r="T598" s="235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6" t="s">
        <v>162</v>
      </c>
      <c r="AU598" s="236" t="s">
        <v>158</v>
      </c>
      <c r="AV598" s="13" t="s">
        <v>158</v>
      </c>
      <c r="AW598" s="13" t="s">
        <v>36</v>
      </c>
      <c r="AX598" s="13" t="s">
        <v>75</v>
      </c>
      <c r="AY598" s="236" t="s">
        <v>151</v>
      </c>
    </row>
    <row r="599" s="13" customFormat="1">
      <c r="A599" s="13"/>
      <c r="B599" s="225"/>
      <c r="C599" s="226"/>
      <c r="D599" s="227" t="s">
        <v>162</v>
      </c>
      <c r="E599" s="228" t="s">
        <v>19</v>
      </c>
      <c r="F599" s="229" t="s">
        <v>964</v>
      </c>
      <c r="G599" s="226"/>
      <c r="H599" s="230">
        <v>1.2</v>
      </c>
      <c r="I599" s="231"/>
      <c r="J599" s="226"/>
      <c r="K599" s="226"/>
      <c r="L599" s="232"/>
      <c r="M599" s="233"/>
      <c r="N599" s="234"/>
      <c r="O599" s="234"/>
      <c r="P599" s="234"/>
      <c r="Q599" s="234"/>
      <c r="R599" s="234"/>
      <c r="S599" s="234"/>
      <c r="T599" s="235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6" t="s">
        <v>162</v>
      </c>
      <c r="AU599" s="236" t="s">
        <v>158</v>
      </c>
      <c r="AV599" s="13" t="s">
        <v>158</v>
      </c>
      <c r="AW599" s="13" t="s">
        <v>36</v>
      </c>
      <c r="AX599" s="13" t="s">
        <v>75</v>
      </c>
      <c r="AY599" s="236" t="s">
        <v>151</v>
      </c>
    </row>
    <row r="600" s="14" customFormat="1">
      <c r="A600" s="14"/>
      <c r="B600" s="237"/>
      <c r="C600" s="238"/>
      <c r="D600" s="227" t="s">
        <v>162</v>
      </c>
      <c r="E600" s="239" t="s">
        <v>19</v>
      </c>
      <c r="F600" s="240" t="s">
        <v>164</v>
      </c>
      <c r="G600" s="238"/>
      <c r="H600" s="241">
        <v>3.5</v>
      </c>
      <c r="I600" s="242"/>
      <c r="J600" s="238"/>
      <c r="K600" s="238"/>
      <c r="L600" s="243"/>
      <c r="M600" s="244"/>
      <c r="N600" s="245"/>
      <c r="O600" s="245"/>
      <c r="P600" s="245"/>
      <c r="Q600" s="245"/>
      <c r="R600" s="245"/>
      <c r="S600" s="245"/>
      <c r="T600" s="246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47" t="s">
        <v>162</v>
      </c>
      <c r="AU600" s="247" t="s">
        <v>158</v>
      </c>
      <c r="AV600" s="14" t="s">
        <v>157</v>
      </c>
      <c r="AW600" s="14" t="s">
        <v>36</v>
      </c>
      <c r="AX600" s="14" t="s">
        <v>83</v>
      </c>
      <c r="AY600" s="247" t="s">
        <v>151</v>
      </c>
    </row>
    <row r="601" s="2" customFormat="1" ht="16.5" customHeight="1">
      <c r="A601" s="40"/>
      <c r="B601" s="41"/>
      <c r="C601" s="258" t="s">
        <v>965</v>
      </c>
      <c r="D601" s="258" t="s">
        <v>262</v>
      </c>
      <c r="E601" s="259" t="s">
        <v>966</v>
      </c>
      <c r="F601" s="260" t="s">
        <v>967</v>
      </c>
      <c r="G601" s="261" t="s">
        <v>179</v>
      </c>
      <c r="H601" s="262">
        <v>3.7799999999999998</v>
      </c>
      <c r="I601" s="263"/>
      <c r="J601" s="264">
        <f>ROUND(I601*H601,2)</f>
        <v>0</v>
      </c>
      <c r="K601" s="260" t="s">
        <v>156</v>
      </c>
      <c r="L601" s="265"/>
      <c r="M601" s="266" t="s">
        <v>19</v>
      </c>
      <c r="N601" s="267" t="s">
        <v>47</v>
      </c>
      <c r="O601" s="86"/>
      <c r="P601" s="216">
        <f>O601*H601</f>
        <v>0</v>
      </c>
      <c r="Q601" s="216">
        <v>0.00021000000000000001</v>
      </c>
      <c r="R601" s="216">
        <f>Q601*H601</f>
        <v>0.0007938</v>
      </c>
      <c r="S601" s="216">
        <v>0</v>
      </c>
      <c r="T601" s="217">
        <f>S601*H601</f>
        <v>0</v>
      </c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R601" s="218" t="s">
        <v>375</v>
      </c>
      <c r="AT601" s="218" t="s">
        <v>262</v>
      </c>
      <c r="AU601" s="218" t="s">
        <v>158</v>
      </c>
      <c r="AY601" s="19" t="s">
        <v>151</v>
      </c>
      <c r="BE601" s="219">
        <f>IF(N601="základní",J601,0)</f>
        <v>0</v>
      </c>
      <c r="BF601" s="219">
        <f>IF(N601="snížená",J601,0)</f>
        <v>0</v>
      </c>
      <c r="BG601" s="219">
        <f>IF(N601="zákl. přenesená",J601,0)</f>
        <v>0</v>
      </c>
      <c r="BH601" s="219">
        <f>IF(N601="sníž. přenesená",J601,0)</f>
        <v>0</v>
      </c>
      <c r="BI601" s="219">
        <f>IF(N601="nulová",J601,0)</f>
        <v>0</v>
      </c>
      <c r="BJ601" s="19" t="s">
        <v>158</v>
      </c>
      <c r="BK601" s="219">
        <f>ROUND(I601*H601,2)</f>
        <v>0</v>
      </c>
      <c r="BL601" s="19" t="s">
        <v>256</v>
      </c>
      <c r="BM601" s="218" t="s">
        <v>968</v>
      </c>
    </row>
    <row r="602" s="13" customFormat="1">
      <c r="A602" s="13"/>
      <c r="B602" s="225"/>
      <c r="C602" s="226"/>
      <c r="D602" s="227" t="s">
        <v>162</v>
      </c>
      <c r="E602" s="226"/>
      <c r="F602" s="229" t="s">
        <v>969</v>
      </c>
      <c r="G602" s="226"/>
      <c r="H602" s="230">
        <v>3.7799999999999998</v>
      </c>
      <c r="I602" s="231"/>
      <c r="J602" s="226"/>
      <c r="K602" s="226"/>
      <c r="L602" s="232"/>
      <c r="M602" s="233"/>
      <c r="N602" s="234"/>
      <c r="O602" s="234"/>
      <c r="P602" s="234"/>
      <c r="Q602" s="234"/>
      <c r="R602" s="234"/>
      <c r="S602" s="234"/>
      <c r="T602" s="235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6" t="s">
        <v>162</v>
      </c>
      <c r="AU602" s="236" t="s">
        <v>158</v>
      </c>
      <c r="AV602" s="13" t="s">
        <v>158</v>
      </c>
      <c r="AW602" s="13" t="s">
        <v>4</v>
      </c>
      <c r="AX602" s="13" t="s">
        <v>83</v>
      </c>
      <c r="AY602" s="236" t="s">
        <v>151</v>
      </c>
    </row>
    <row r="603" s="2" customFormat="1" ht="37.8" customHeight="1">
      <c r="A603" s="40"/>
      <c r="B603" s="41"/>
      <c r="C603" s="207" t="s">
        <v>970</v>
      </c>
      <c r="D603" s="207" t="s">
        <v>153</v>
      </c>
      <c r="E603" s="208" t="s">
        <v>971</v>
      </c>
      <c r="F603" s="209" t="s">
        <v>972</v>
      </c>
      <c r="G603" s="210" t="s">
        <v>90</v>
      </c>
      <c r="H603" s="211">
        <v>45.899999999999999</v>
      </c>
      <c r="I603" s="212"/>
      <c r="J603" s="213">
        <f>ROUND(I603*H603,2)</f>
        <v>0</v>
      </c>
      <c r="K603" s="209" t="s">
        <v>156</v>
      </c>
      <c r="L603" s="46"/>
      <c r="M603" s="214" t="s">
        <v>19</v>
      </c>
      <c r="N603" s="215" t="s">
        <v>47</v>
      </c>
      <c r="O603" s="86"/>
      <c r="P603" s="216">
        <f>O603*H603</f>
        <v>0</v>
      </c>
      <c r="Q603" s="216">
        <v>0</v>
      </c>
      <c r="R603" s="216">
        <f>Q603*H603</f>
        <v>0</v>
      </c>
      <c r="S603" s="216">
        <v>0</v>
      </c>
      <c r="T603" s="217">
        <f>S603*H603</f>
        <v>0</v>
      </c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R603" s="218" t="s">
        <v>256</v>
      </c>
      <c r="AT603" s="218" t="s">
        <v>153</v>
      </c>
      <c r="AU603" s="218" t="s">
        <v>158</v>
      </c>
      <c r="AY603" s="19" t="s">
        <v>151</v>
      </c>
      <c r="BE603" s="219">
        <f>IF(N603="základní",J603,0)</f>
        <v>0</v>
      </c>
      <c r="BF603" s="219">
        <f>IF(N603="snížená",J603,0)</f>
        <v>0</v>
      </c>
      <c r="BG603" s="219">
        <f>IF(N603="zákl. přenesená",J603,0)</f>
        <v>0</v>
      </c>
      <c r="BH603" s="219">
        <f>IF(N603="sníž. přenesená",J603,0)</f>
        <v>0</v>
      </c>
      <c r="BI603" s="219">
        <f>IF(N603="nulová",J603,0)</f>
        <v>0</v>
      </c>
      <c r="BJ603" s="19" t="s">
        <v>158</v>
      </c>
      <c r="BK603" s="219">
        <f>ROUND(I603*H603,2)</f>
        <v>0</v>
      </c>
      <c r="BL603" s="19" t="s">
        <v>256</v>
      </c>
      <c r="BM603" s="218" t="s">
        <v>973</v>
      </c>
    </row>
    <row r="604" s="2" customFormat="1">
      <c r="A604" s="40"/>
      <c r="B604" s="41"/>
      <c r="C604" s="42"/>
      <c r="D604" s="220" t="s">
        <v>160</v>
      </c>
      <c r="E604" s="42"/>
      <c r="F604" s="221" t="s">
        <v>974</v>
      </c>
      <c r="G604" s="42"/>
      <c r="H604" s="42"/>
      <c r="I604" s="222"/>
      <c r="J604" s="42"/>
      <c r="K604" s="42"/>
      <c r="L604" s="46"/>
      <c r="M604" s="223"/>
      <c r="N604" s="224"/>
      <c r="O604" s="86"/>
      <c r="P604" s="86"/>
      <c r="Q604" s="86"/>
      <c r="R604" s="86"/>
      <c r="S604" s="86"/>
      <c r="T604" s="87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T604" s="19" t="s">
        <v>160</v>
      </c>
      <c r="AU604" s="19" t="s">
        <v>158</v>
      </c>
    </row>
    <row r="605" s="13" customFormat="1">
      <c r="A605" s="13"/>
      <c r="B605" s="225"/>
      <c r="C605" s="226"/>
      <c r="D605" s="227" t="s">
        <v>162</v>
      </c>
      <c r="E605" s="228" t="s">
        <v>19</v>
      </c>
      <c r="F605" s="229" t="s">
        <v>97</v>
      </c>
      <c r="G605" s="226"/>
      <c r="H605" s="230">
        <v>45.899999999999999</v>
      </c>
      <c r="I605" s="231"/>
      <c r="J605" s="226"/>
      <c r="K605" s="226"/>
      <c r="L605" s="232"/>
      <c r="M605" s="233"/>
      <c r="N605" s="234"/>
      <c r="O605" s="234"/>
      <c r="P605" s="234"/>
      <c r="Q605" s="234"/>
      <c r="R605" s="234"/>
      <c r="S605" s="234"/>
      <c r="T605" s="235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6" t="s">
        <v>162</v>
      </c>
      <c r="AU605" s="236" t="s">
        <v>158</v>
      </c>
      <c r="AV605" s="13" t="s">
        <v>158</v>
      </c>
      <c r="AW605" s="13" t="s">
        <v>36</v>
      </c>
      <c r="AX605" s="13" t="s">
        <v>75</v>
      </c>
      <c r="AY605" s="236" t="s">
        <v>151</v>
      </c>
    </row>
    <row r="606" s="14" customFormat="1">
      <c r="A606" s="14"/>
      <c r="B606" s="237"/>
      <c r="C606" s="238"/>
      <c r="D606" s="227" t="s">
        <v>162</v>
      </c>
      <c r="E606" s="239" t="s">
        <v>19</v>
      </c>
      <c r="F606" s="240" t="s">
        <v>164</v>
      </c>
      <c r="G606" s="238"/>
      <c r="H606" s="241">
        <v>45.899999999999999</v>
      </c>
      <c r="I606" s="242"/>
      <c r="J606" s="238"/>
      <c r="K606" s="238"/>
      <c r="L606" s="243"/>
      <c r="M606" s="244"/>
      <c r="N606" s="245"/>
      <c r="O606" s="245"/>
      <c r="P606" s="245"/>
      <c r="Q606" s="245"/>
      <c r="R606" s="245"/>
      <c r="S606" s="245"/>
      <c r="T606" s="246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47" t="s">
        <v>162</v>
      </c>
      <c r="AU606" s="247" t="s">
        <v>158</v>
      </c>
      <c r="AV606" s="14" t="s">
        <v>157</v>
      </c>
      <c r="AW606" s="14" t="s">
        <v>36</v>
      </c>
      <c r="AX606" s="14" t="s">
        <v>83</v>
      </c>
      <c r="AY606" s="247" t="s">
        <v>151</v>
      </c>
    </row>
    <row r="607" s="2" customFormat="1" ht="24.15" customHeight="1">
      <c r="A607" s="40"/>
      <c r="B607" s="41"/>
      <c r="C607" s="258" t="s">
        <v>975</v>
      </c>
      <c r="D607" s="258" t="s">
        <v>262</v>
      </c>
      <c r="E607" s="259" t="s">
        <v>976</v>
      </c>
      <c r="F607" s="260" t="s">
        <v>977</v>
      </c>
      <c r="G607" s="261" t="s">
        <v>90</v>
      </c>
      <c r="H607" s="262">
        <v>49.572000000000003</v>
      </c>
      <c r="I607" s="263"/>
      <c r="J607" s="264">
        <f>ROUND(I607*H607,2)</f>
        <v>0</v>
      </c>
      <c r="K607" s="260" t="s">
        <v>156</v>
      </c>
      <c r="L607" s="265"/>
      <c r="M607" s="266" t="s">
        <v>19</v>
      </c>
      <c r="N607" s="267" t="s">
        <v>47</v>
      </c>
      <c r="O607" s="86"/>
      <c r="P607" s="216">
        <f>O607*H607</f>
        <v>0</v>
      </c>
      <c r="Q607" s="216">
        <v>0.0064000000000000003</v>
      </c>
      <c r="R607" s="216">
        <f>Q607*H607</f>
        <v>0.31726080000000001</v>
      </c>
      <c r="S607" s="216">
        <v>0</v>
      </c>
      <c r="T607" s="217">
        <f>S607*H607</f>
        <v>0</v>
      </c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218" t="s">
        <v>375</v>
      </c>
      <c r="AT607" s="218" t="s">
        <v>262</v>
      </c>
      <c r="AU607" s="218" t="s">
        <v>158</v>
      </c>
      <c r="AY607" s="19" t="s">
        <v>151</v>
      </c>
      <c r="BE607" s="219">
        <f>IF(N607="základní",J607,0)</f>
        <v>0</v>
      </c>
      <c r="BF607" s="219">
        <f>IF(N607="snížená",J607,0)</f>
        <v>0</v>
      </c>
      <c r="BG607" s="219">
        <f>IF(N607="zákl. přenesená",J607,0)</f>
        <v>0</v>
      </c>
      <c r="BH607" s="219">
        <f>IF(N607="sníž. přenesená",J607,0)</f>
        <v>0</v>
      </c>
      <c r="BI607" s="219">
        <f>IF(N607="nulová",J607,0)</f>
        <v>0</v>
      </c>
      <c r="BJ607" s="19" t="s">
        <v>158</v>
      </c>
      <c r="BK607" s="219">
        <f>ROUND(I607*H607,2)</f>
        <v>0</v>
      </c>
      <c r="BL607" s="19" t="s">
        <v>256</v>
      </c>
      <c r="BM607" s="218" t="s">
        <v>978</v>
      </c>
    </row>
    <row r="608" s="13" customFormat="1">
      <c r="A608" s="13"/>
      <c r="B608" s="225"/>
      <c r="C608" s="226"/>
      <c r="D608" s="227" t="s">
        <v>162</v>
      </c>
      <c r="E608" s="226"/>
      <c r="F608" s="229" t="s">
        <v>979</v>
      </c>
      <c r="G608" s="226"/>
      <c r="H608" s="230">
        <v>49.572000000000003</v>
      </c>
      <c r="I608" s="231"/>
      <c r="J608" s="226"/>
      <c r="K608" s="226"/>
      <c r="L608" s="232"/>
      <c r="M608" s="233"/>
      <c r="N608" s="234"/>
      <c r="O608" s="234"/>
      <c r="P608" s="234"/>
      <c r="Q608" s="234"/>
      <c r="R608" s="234"/>
      <c r="S608" s="234"/>
      <c r="T608" s="235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6" t="s">
        <v>162</v>
      </c>
      <c r="AU608" s="236" t="s">
        <v>158</v>
      </c>
      <c r="AV608" s="13" t="s">
        <v>158</v>
      </c>
      <c r="AW608" s="13" t="s">
        <v>4</v>
      </c>
      <c r="AX608" s="13" t="s">
        <v>83</v>
      </c>
      <c r="AY608" s="236" t="s">
        <v>151</v>
      </c>
    </row>
    <row r="609" s="2" customFormat="1" ht="24.15" customHeight="1">
      <c r="A609" s="40"/>
      <c r="B609" s="41"/>
      <c r="C609" s="207" t="s">
        <v>980</v>
      </c>
      <c r="D609" s="207" t="s">
        <v>153</v>
      </c>
      <c r="E609" s="208" t="s">
        <v>981</v>
      </c>
      <c r="F609" s="209" t="s">
        <v>982</v>
      </c>
      <c r="G609" s="210" t="s">
        <v>90</v>
      </c>
      <c r="H609" s="211">
        <v>45.899999999999999</v>
      </c>
      <c r="I609" s="212"/>
      <c r="J609" s="213">
        <f>ROUND(I609*H609,2)</f>
        <v>0</v>
      </c>
      <c r="K609" s="209" t="s">
        <v>156</v>
      </c>
      <c r="L609" s="46"/>
      <c r="M609" s="214" t="s">
        <v>19</v>
      </c>
      <c r="N609" s="215" t="s">
        <v>47</v>
      </c>
      <c r="O609" s="86"/>
      <c r="P609" s="216">
        <f>O609*H609</f>
        <v>0</v>
      </c>
      <c r="Q609" s="216">
        <v>0</v>
      </c>
      <c r="R609" s="216">
        <f>Q609*H609</f>
        <v>0</v>
      </c>
      <c r="S609" s="216">
        <v>0</v>
      </c>
      <c r="T609" s="217">
        <f>S609*H609</f>
        <v>0</v>
      </c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R609" s="218" t="s">
        <v>256</v>
      </c>
      <c r="AT609" s="218" t="s">
        <v>153</v>
      </c>
      <c r="AU609" s="218" t="s">
        <v>158</v>
      </c>
      <c r="AY609" s="19" t="s">
        <v>151</v>
      </c>
      <c r="BE609" s="219">
        <f>IF(N609="základní",J609,0)</f>
        <v>0</v>
      </c>
      <c r="BF609" s="219">
        <f>IF(N609="snížená",J609,0)</f>
        <v>0</v>
      </c>
      <c r="BG609" s="219">
        <f>IF(N609="zákl. přenesená",J609,0)</f>
        <v>0</v>
      </c>
      <c r="BH609" s="219">
        <f>IF(N609="sníž. přenesená",J609,0)</f>
        <v>0</v>
      </c>
      <c r="BI609" s="219">
        <f>IF(N609="nulová",J609,0)</f>
        <v>0</v>
      </c>
      <c r="BJ609" s="19" t="s">
        <v>158</v>
      </c>
      <c r="BK609" s="219">
        <f>ROUND(I609*H609,2)</f>
        <v>0</v>
      </c>
      <c r="BL609" s="19" t="s">
        <v>256</v>
      </c>
      <c r="BM609" s="218" t="s">
        <v>983</v>
      </c>
    </row>
    <row r="610" s="2" customFormat="1">
      <c r="A610" s="40"/>
      <c r="B610" s="41"/>
      <c r="C610" s="42"/>
      <c r="D610" s="220" t="s">
        <v>160</v>
      </c>
      <c r="E610" s="42"/>
      <c r="F610" s="221" t="s">
        <v>984</v>
      </c>
      <c r="G610" s="42"/>
      <c r="H610" s="42"/>
      <c r="I610" s="222"/>
      <c r="J610" s="42"/>
      <c r="K610" s="42"/>
      <c r="L610" s="46"/>
      <c r="M610" s="223"/>
      <c r="N610" s="224"/>
      <c r="O610" s="86"/>
      <c r="P610" s="86"/>
      <c r="Q610" s="86"/>
      <c r="R610" s="86"/>
      <c r="S610" s="86"/>
      <c r="T610" s="87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T610" s="19" t="s">
        <v>160</v>
      </c>
      <c r="AU610" s="19" t="s">
        <v>158</v>
      </c>
    </row>
    <row r="611" s="13" customFormat="1">
      <c r="A611" s="13"/>
      <c r="B611" s="225"/>
      <c r="C611" s="226"/>
      <c r="D611" s="227" t="s">
        <v>162</v>
      </c>
      <c r="E611" s="228" t="s">
        <v>19</v>
      </c>
      <c r="F611" s="229" t="s">
        <v>97</v>
      </c>
      <c r="G611" s="226"/>
      <c r="H611" s="230">
        <v>45.899999999999999</v>
      </c>
      <c r="I611" s="231"/>
      <c r="J611" s="226"/>
      <c r="K611" s="226"/>
      <c r="L611" s="232"/>
      <c r="M611" s="233"/>
      <c r="N611" s="234"/>
      <c r="O611" s="234"/>
      <c r="P611" s="234"/>
      <c r="Q611" s="234"/>
      <c r="R611" s="234"/>
      <c r="S611" s="234"/>
      <c r="T611" s="235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6" t="s">
        <v>162</v>
      </c>
      <c r="AU611" s="236" t="s">
        <v>158</v>
      </c>
      <c r="AV611" s="13" t="s">
        <v>158</v>
      </c>
      <c r="AW611" s="13" t="s">
        <v>36</v>
      </c>
      <c r="AX611" s="13" t="s">
        <v>75</v>
      </c>
      <c r="AY611" s="236" t="s">
        <v>151</v>
      </c>
    </row>
    <row r="612" s="14" customFormat="1">
      <c r="A612" s="14"/>
      <c r="B612" s="237"/>
      <c r="C612" s="238"/>
      <c r="D612" s="227" t="s">
        <v>162</v>
      </c>
      <c r="E612" s="239" t="s">
        <v>19</v>
      </c>
      <c r="F612" s="240" t="s">
        <v>164</v>
      </c>
      <c r="G612" s="238"/>
      <c r="H612" s="241">
        <v>45.899999999999999</v>
      </c>
      <c r="I612" s="242"/>
      <c r="J612" s="238"/>
      <c r="K612" s="238"/>
      <c r="L612" s="243"/>
      <c r="M612" s="244"/>
      <c r="N612" s="245"/>
      <c r="O612" s="245"/>
      <c r="P612" s="245"/>
      <c r="Q612" s="245"/>
      <c r="R612" s="245"/>
      <c r="S612" s="245"/>
      <c r="T612" s="246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47" t="s">
        <v>162</v>
      </c>
      <c r="AU612" s="247" t="s">
        <v>158</v>
      </c>
      <c r="AV612" s="14" t="s">
        <v>157</v>
      </c>
      <c r="AW612" s="14" t="s">
        <v>36</v>
      </c>
      <c r="AX612" s="14" t="s">
        <v>83</v>
      </c>
      <c r="AY612" s="247" t="s">
        <v>151</v>
      </c>
    </row>
    <row r="613" s="2" customFormat="1" ht="16.5" customHeight="1">
      <c r="A613" s="40"/>
      <c r="B613" s="41"/>
      <c r="C613" s="258" t="s">
        <v>985</v>
      </c>
      <c r="D613" s="258" t="s">
        <v>262</v>
      </c>
      <c r="E613" s="259" t="s">
        <v>986</v>
      </c>
      <c r="F613" s="260" t="s">
        <v>987</v>
      </c>
      <c r="G613" s="261" t="s">
        <v>90</v>
      </c>
      <c r="H613" s="262">
        <v>49.572000000000003</v>
      </c>
      <c r="I613" s="263"/>
      <c r="J613" s="264">
        <f>ROUND(I613*H613,2)</f>
        <v>0</v>
      </c>
      <c r="K613" s="260" t="s">
        <v>156</v>
      </c>
      <c r="L613" s="265"/>
      <c r="M613" s="266" t="s">
        <v>19</v>
      </c>
      <c r="N613" s="267" t="s">
        <v>47</v>
      </c>
      <c r="O613" s="86"/>
      <c r="P613" s="216">
        <f>O613*H613</f>
        <v>0</v>
      </c>
      <c r="Q613" s="216">
        <v>0.0018</v>
      </c>
      <c r="R613" s="216">
        <f>Q613*H613</f>
        <v>0.089229600000000006</v>
      </c>
      <c r="S613" s="216">
        <v>0</v>
      </c>
      <c r="T613" s="217">
        <f>S613*H613</f>
        <v>0</v>
      </c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R613" s="218" t="s">
        <v>375</v>
      </c>
      <c r="AT613" s="218" t="s">
        <v>262</v>
      </c>
      <c r="AU613" s="218" t="s">
        <v>158</v>
      </c>
      <c r="AY613" s="19" t="s">
        <v>151</v>
      </c>
      <c r="BE613" s="219">
        <f>IF(N613="základní",J613,0)</f>
        <v>0</v>
      </c>
      <c r="BF613" s="219">
        <f>IF(N613="snížená",J613,0)</f>
        <v>0</v>
      </c>
      <c r="BG613" s="219">
        <f>IF(N613="zákl. přenesená",J613,0)</f>
        <v>0</v>
      </c>
      <c r="BH613" s="219">
        <f>IF(N613="sníž. přenesená",J613,0)</f>
        <v>0</v>
      </c>
      <c r="BI613" s="219">
        <f>IF(N613="nulová",J613,0)</f>
        <v>0</v>
      </c>
      <c r="BJ613" s="19" t="s">
        <v>158</v>
      </c>
      <c r="BK613" s="219">
        <f>ROUND(I613*H613,2)</f>
        <v>0</v>
      </c>
      <c r="BL613" s="19" t="s">
        <v>256</v>
      </c>
      <c r="BM613" s="218" t="s">
        <v>988</v>
      </c>
    </row>
    <row r="614" s="13" customFormat="1">
      <c r="A614" s="13"/>
      <c r="B614" s="225"/>
      <c r="C614" s="226"/>
      <c r="D614" s="227" t="s">
        <v>162</v>
      </c>
      <c r="E614" s="226"/>
      <c r="F614" s="229" t="s">
        <v>979</v>
      </c>
      <c r="G614" s="226"/>
      <c r="H614" s="230">
        <v>49.572000000000003</v>
      </c>
      <c r="I614" s="231"/>
      <c r="J614" s="226"/>
      <c r="K614" s="226"/>
      <c r="L614" s="232"/>
      <c r="M614" s="233"/>
      <c r="N614" s="234"/>
      <c r="O614" s="234"/>
      <c r="P614" s="234"/>
      <c r="Q614" s="234"/>
      <c r="R614" s="234"/>
      <c r="S614" s="234"/>
      <c r="T614" s="235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6" t="s">
        <v>162</v>
      </c>
      <c r="AU614" s="236" t="s">
        <v>158</v>
      </c>
      <c r="AV614" s="13" t="s">
        <v>158</v>
      </c>
      <c r="AW614" s="13" t="s">
        <v>4</v>
      </c>
      <c r="AX614" s="13" t="s">
        <v>83</v>
      </c>
      <c r="AY614" s="236" t="s">
        <v>151</v>
      </c>
    </row>
    <row r="615" s="2" customFormat="1" ht="21.75" customHeight="1">
      <c r="A615" s="40"/>
      <c r="B615" s="41"/>
      <c r="C615" s="207" t="s">
        <v>989</v>
      </c>
      <c r="D615" s="207" t="s">
        <v>153</v>
      </c>
      <c r="E615" s="208" t="s">
        <v>990</v>
      </c>
      <c r="F615" s="209" t="s">
        <v>991</v>
      </c>
      <c r="G615" s="210" t="s">
        <v>179</v>
      </c>
      <c r="H615" s="211">
        <v>52.899999999999999</v>
      </c>
      <c r="I615" s="212"/>
      <c r="J615" s="213">
        <f>ROUND(I615*H615,2)</f>
        <v>0</v>
      </c>
      <c r="K615" s="209" t="s">
        <v>156</v>
      </c>
      <c r="L615" s="46"/>
      <c r="M615" s="214" t="s">
        <v>19</v>
      </c>
      <c r="N615" s="215" t="s">
        <v>47</v>
      </c>
      <c r="O615" s="86"/>
      <c r="P615" s="216">
        <f>O615*H615</f>
        <v>0</v>
      </c>
      <c r="Q615" s="216">
        <v>1.4935E-05</v>
      </c>
      <c r="R615" s="216">
        <f>Q615*H615</f>
        <v>0.00079006149999999995</v>
      </c>
      <c r="S615" s="216">
        <v>0</v>
      </c>
      <c r="T615" s="217">
        <f>S615*H615</f>
        <v>0</v>
      </c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R615" s="218" t="s">
        <v>256</v>
      </c>
      <c r="AT615" s="218" t="s">
        <v>153</v>
      </c>
      <c r="AU615" s="218" t="s">
        <v>158</v>
      </c>
      <c r="AY615" s="19" t="s">
        <v>151</v>
      </c>
      <c r="BE615" s="219">
        <f>IF(N615="základní",J615,0)</f>
        <v>0</v>
      </c>
      <c r="BF615" s="219">
        <f>IF(N615="snížená",J615,0)</f>
        <v>0</v>
      </c>
      <c r="BG615" s="219">
        <f>IF(N615="zákl. přenesená",J615,0)</f>
        <v>0</v>
      </c>
      <c r="BH615" s="219">
        <f>IF(N615="sníž. přenesená",J615,0)</f>
        <v>0</v>
      </c>
      <c r="BI615" s="219">
        <f>IF(N615="nulová",J615,0)</f>
        <v>0</v>
      </c>
      <c r="BJ615" s="19" t="s">
        <v>158</v>
      </c>
      <c r="BK615" s="219">
        <f>ROUND(I615*H615,2)</f>
        <v>0</v>
      </c>
      <c r="BL615" s="19" t="s">
        <v>256</v>
      </c>
      <c r="BM615" s="218" t="s">
        <v>992</v>
      </c>
    </row>
    <row r="616" s="2" customFormat="1">
      <c r="A616" s="40"/>
      <c r="B616" s="41"/>
      <c r="C616" s="42"/>
      <c r="D616" s="220" t="s">
        <v>160</v>
      </c>
      <c r="E616" s="42"/>
      <c r="F616" s="221" t="s">
        <v>993</v>
      </c>
      <c r="G616" s="42"/>
      <c r="H616" s="42"/>
      <c r="I616" s="222"/>
      <c r="J616" s="42"/>
      <c r="K616" s="42"/>
      <c r="L616" s="46"/>
      <c r="M616" s="223"/>
      <c r="N616" s="224"/>
      <c r="O616" s="86"/>
      <c r="P616" s="86"/>
      <c r="Q616" s="86"/>
      <c r="R616" s="86"/>
      <c r="S616" s="86"/>
      <c r="T616" s="87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T616" s="19" t="s">
        <v>160</v>
      </c>
      <c r="AU616" s="19" t="s">
        <v>158</v>
      </c>
    </row>
    <row r="617" s="13" customFormat="1">
      <c r="A617" s="13"/>
      <c r="B617" s="225"/>
      <c r="C617" s="226"/>
      <c r="D617" s="227" t="s">
        <v>162</v>
      </c>
      <c r="E617" s="228" t="s">
        <v>19</v>
      </c>
      <c r="F617" s="229" t="s">
        <v>994</v>
      </c>
      <c r="G617" s="226"/>
      <c r="H617" s="230">
        <v>10.32</v>
      </c>
      <c r="I617" s="231"/>
      <c r="J617" s="226"/>
      <c r="K617" s="226"/>
      <c r="L617" s="232"/>
      <c r="M617" s="233"/>
      <c r="N617" s="234"/>
      <c r="O617" s="234"/>
      <c r="P617" s="234"/>
      <c r="Q617" s="234"/>
      <c r="R617" s="234"/>
      <c r="S617" s="234"/>
      <c r="T617" s="235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6" t="s">
        <v>162</v>
      </c>
      <c r="AU617" s="236" t="s">
        <v>158</v>
      </c>
      <c r="AV617" s="13" t="s">
        <v>158</v>
      </c>
      <c r="AW617" s="13" t="s">
        <v>36</v>
      </c>
      <c r="AX617" s="13" t="s">
        <v>75</v>
      </c>
      <c r="AY617" s="236" t="s">
        <v>151</v>
      </c>
    </row>
    <row r="618" s="13" customFormat="1">
      <c r="A618" s="13"/>
      <c r="B618" s="225"/>
      <c r="C618" s="226"/>
      <c r="D618" s="227" t="s">
        <v>162</v>
      </c>
      <c r="E618" s="228" t="s">
        <v>19</v>
      </c>
      <c r="F618" s="229" t="s">
        <v>995</v>
      </c>
      <c r="G618" s="226"/>
      <c r="H618" s="230">
        <v>17.140000000000001</v>
      </c>
      <c r="I618" s="231"/>
      <c r="J618" s="226"/>
      <c r="K618" s="226"/>
      <c r="L618" s="232"/>
      <c r="M618" s="233"/>
      <c r="N618" s="234"/>
      <c r="O618" s="234"/>
      <c r="P618" s="234"/>
      <c r="Q618" s="234"/>
      <c r="R618" s="234"/>
      <c r="S618" s="234"/>
      <c r="T618" s="235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6" t="s">
        <v>162</v>
      </c>
      <c r="AU618" s="236" t="s">
        <v>158</v>
      </c>
      <c r="AV618" s="13" t="s">
        <v>158</v>
      </c>
      <c r="AW618" s="13" t="s">
        <v>36</v>
      </c>
      <c r="AX618" s="13" t="s">
        <v>75</v>
      </c>
      <c r="AY618" s="236" t="s">
        <v>151</v>
      </c>
    </row>
    <row r="619" s="13" customFormat="1">
      <c r="A619" s="13"/>
      <c r="B619" s="225"/>
      <c r="C619" s="226"/>
      <c r="D619" s="227" t="s">
        <v>162</v>
      </c>
      <c r="E619" s="228" t="s">
        <v>19</v>
      </c>
      <c r="F619" s="229" t="s">
        <v>950</v>
      </c>
      <c r="G619" s="226"/>
      <c r="H619" s="230">
        <v>13.810000000000001</v>
      </c>
      <c r="I619" s="231"/>
      <c r="J619" s="226"/>
      <c r="K619" s="226"/>
      <c r="L619" s="232"/>
      <c r="M619" s="233"/>
      <c r="N619" s="234"/>
      <c r="O619" s="234"/>
      <c r="P619" s="234"/>
      <c r="Q619" s="234"/>
      <c r="R619" s="234"/>
      <c r="S619" s="234"/>
      <c r="T619" s="235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6" t="s">
        <v>162</v>
      </c>
      <c r="AU619" s="236" t="s">
        <v>158</v>
      </c>
      <c r="AV619" s="13" t="s">
        <v>158</v>
      </c>
      <c r="AW619" s="13" t="s">
        <v>36</v>
      </c>
      <c r="AX619" s="13" t="s">
        <v>75</v>
      </c>
      <c r="AY619" s="236" t="s">
        <v>151</v>
      </c>
    </row>
    <row r="620" s="13" customFormat="1">
      <c r="A620" s="13"/>
      <c r="B620" s="225"/>
      <c r="C620" s="226"/>
      <c r="D620" s="227" t="s">
        <v>162</v>
      </c>
      <c r="E620" s="228" t="s">
        <v>19</v>
      </c>
      <c r="F620" s="229" t="s">
        <v>996</v>
      </c>
      <c r="G620" s="226"/>
      <c r="H620" s="230">
        <v>11.630000000000001</v>
      </c>
      <c r="I620" s="231"/>
      <c r="J620" s="226"/>
      <c r="K620" s="226"/>
      <c r="L620" s="232"/>
      <c r="M620" s="233"/>
      <c r="N620" s="234"/>
      <c r="O620" s="234"/>
      <c r="P620" s="234"/>
      <c r="Q620" s="234"/>
      <c r="R620" s="234"/>
      <c r="S620" s="234"/>
      <c r="T620" s="235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6" t="s">
        <v>162</v>
      </c>
      <c r="AU620" s="236" t="s">
        <v>158</v>
      </c>
      <c r="AV620" s="13" t="s">
        <v>158</v>
      </c>
      <c r="AW620" s="13" t="s">
        <v>36</v>
      </c>
      <c r="AX620" s="13" t="s">
        <v>75</v>
      </c>
      <c r="AY620" s="236" t="s">
        <v>151</v>
      </c>
    </row>
    <row r="621" s="14" customFormat="1">
      <c r="A621" s="14"/>
      <c r="B621" s="237"/>
      <c r="C621" s="238"/>
      <c r="D621" s="227" t="s">
        <v>162</v>
      </c>
      <c r="E621" s="239" t="s">
        <v>19</v>
      </c>
      <c r="F621" s="240" t="s">
        <v>164</v>
      </c>
      <c r="G621" s="238"/>
      <c r="H621" s="241">
        <v>52.900000000000006</v>
      </c>
      <c r="I621" s="242"/>
      <c r="J621" s="238"/>
      <c r="K621" s="238"/>
      <c r="L621" s="243"/>
      <c r="M621" s="244"/>
      <c r="N621" s="245"/>
      <c r="O621" s="245"/>
      <c r="P621" s="245"/>
      <c r="Q621" s="245"/>
      <c r="R621" s="245"/>
      <c r="S621" s="245"/>
      <c r="T621" s="246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7" t="s">
        <v>162</v>
      </c>
      <c r="AU621" s="247" t="s">
        <v>158</v>
      </c>
      <c r="AV621" s="14" t="s">
        <v>157</v>
      </c>
      <c r="AW621" s="14" t="s">
        <v>36</v>
      </c>
      <c r="AX621" s="14" t="s">
        <v>83</v>
      </c>
      <c r="AY621" s="247" t="s">
        <v>151</v>
      </c>
    </row>
    <row r="622" s="2" customFormat="1" ht="16.5" customHeight="1">
      <c r="A622" s="40"/>
      <c r="B622" s="41"/>
      <c r="C622" s="258" t="s">
        <v>997</v>
      </c>
      <c r="D622" s="258" t="s">
        <v>262</v>
      </c>
      <c r="E622" s="259" t="s">
        <v>998</v>
      </c>
      <c r="F622" s="260" t="s">
        <v>999</v>
      </c>
      <c r="G622" s="261" t="s">
        <v>179</v>
      </c>
      <c r="H622" s="262">
        <v>57.131999999999998</v>
      </c>
      <c r="I622" s="263"/>
      <c r="J622" s="264">
        <f>ROUND(I622*H622,2)</f>
        <v>0</v>
      </c>
      <c r="K622" s="260" t="s">
        <v>156</v>
      </c>
      <c r="L622" s="265"/>
      <c r="M622" s="266" t="s">
        <v>19</v>
      </c>
      <c r="N622" s="267" t="s">
        <v>47</v>
      </c>
      <c r="O622" s="86"/>
      <c r="P622" s="216">
        <f>O622*H622</f>
        <v>0</v>
      </c>
      <c r="Q622" s="216">
        <v>0.00022000000000000001</v>
      </c>
      <c r="R622" s="216">
        <f>Q622*H622</f>
        <v>0.01256904</v>
      </c>
      <c r="S622" s="216">
        <v>0</v>
      </c>
      <c r="T622" s="217">
        <f>S622*H622</f>
        <v>0</v>
      </c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R622" s="218" t="s">
        <v>375</v>
      </c>
      <c r="AT622" s="218" t="s">
        <v>262</v>
      </c>
      <c r="AU622" s="218" t="s">
        <v>158</v>
      </c>
      <c r="AY622" s="19" t="s">
        <v>151</v>
      </c>
      <c r="BE622" s="219">
        <f>IF(N622="základní",J622,0)</f>
        <v>0</v>
      </c>
      <c r="BF622" s="219">
        <f>IF(N622="snížená",J622,0)</f>
        <v>0</v>
      </c>
      <c r="BG622" s="219">
        <f>IF(N622="zákl. přenesená",J622,0)</f>
        <v>0</v>
      </c>
      <c r="BH622" s="219">
        <f>IF(N622="sníž. přenesená",J622,0)</f>
        <v>0</v>
      </c>
      <c r="BI622" s="219">
        <f>IF(N622="nulová",J622,0)</f>
        <v>0</v>
      </c>
      <c r="BJ622" s="19" t="s">
        <v>158</v>
      </c>
      <c r="BK622" s="219">
        <f>ROUND(I622*H622,2)</f>
        <v>0</v>
      </c>
      <c r="BL622" s="19" t="s">
        <v>256</v>
      </c>
      <c r="BM622" s="218" t="s">
        <v>1000</v>
      </c>
    </row>
    <row r="623" s="13" customFormat="1">
      <c r="A623" s="13"/>
      <c r="B623" s="225"/>
      <c r="C623" s="226"/>
      <c r="D623" s="227" t="s">
        <v>162</v>
      </c>
      <c r="E623" s="226"/>
      <c r="F623" s="229" t="s">
        <v>1001</v>
      </c>
      <c r="G623" s="226"/>
      <c r="H623" s="230">
        <v>57.131999999999998</v>
      </c>
      <c r="I623" s="231"/>
      <c r="J623" s="226"/>
      <c r="K623" s="226"/>
      <c r="L623" s="232"/>
      <c r="M623" s="233"/>
      <c r="N623" s="234"/>
      <c r="O623" s="234"/>
      <c r="P623" s="234"/>
      <c r="Q623" s="234"/>
      <c r="R623" s="234"/>
      <c r="S623" s="234"/>
      <c r="T623" s="235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6" t="s">
        <v>162</v>
      </c>
      <c r="AU623" s="236" t="s">
        <v>158</v>
      </c>
      <c r="AV623" s="13" t="s">
        <v>158</v>
      </c>
      <c r="AW623" s="13" t="s">
        <v>4</v>
      </c>
      <c r="AX623" s="13" t="s">
        <v>83</v>
      </c>
      <c r="AY623" s="236" t="s">
        <v>151</v>
      </c>
    </row>
    <row r="624" s="2" customFormat="1" ht="49.05" customHeight="1">
      <c r="A624" s="40"/>
      <c r="B624" s="41"/>
      <c r="C624" s="207" t="s">
        <v>1002</v>
      </c>
      <c r="D624" s="207" t="s">
        <v>153</v>
      </c>
      <c r="E624" s="208" t="s">
        <v>1003</v>
      </c>
      <c r="F624" s="209" t="s">
        <v>1004</v>
      </c>
      <c r="G624" s="210" t="s">
        <v>461</v>
      </c>
      <c r="H624" s="268"/>
      <c r="I624" s="212"/>
      <c r="J624" s="213">
        <f>ROUND(I624*H624,2)</f>
        <v>0</v>
      </c>
      <c r="K624" s="209" t="s">
        <v>156</v>
      </c>
      <c r="L624" s="46"/>
      <c r="M624" s="214" t="s">
        <v>19</v>
      </c>
      <c r="N624" s="215" t="s">
        <v>47</v>
      </c>
      <c r="O624" s="86"/>
      <c r="P624" s="216">
        <f>O624*H624</f>
        <v>0</v>
      </c>
      <c r="Q624" s="216">
        <v>0</v>
      </c>
      <c r="R624" s="216">
        <f>Q624*H624</f>
        <v>0</v>
      </c>
      <c r="S624" s="216">
        <v>0</v>
      </c>
      <c r="T624" s="217">
        <f>S624*H624</f>
        <v>0</v>
      </c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R624" s="218" t="s">
        <v>256</v>
      </c>
      <c r="AT624" s="218" t="s">
        <v>153</v>
      </c>
      <c r="AU624" s="218" t="s">
        <v>158</v>
      </c>
      <c r="AY624" s="19" t="s">
        <v>151</v>
      </c>
      <c r="BE624" s="219">
        <f>IF(N624="základní",J624,0)</f>
        <v>0</v>
      </c>
      <c r="BF624" s="219">
        <f>IF(N624="snížená",J624,0)</f>
        <v>0</v>
      </c>
      <c r="BG624" s="219">
        <f>IF(N624="zákl. přenesená",J624,0)</f>
        <v>0</v>
      </c>
      <c r="BH624" s="219">
        <f>IF(N624="sníž. přenesená",J624,0)</f>
        <v>0</v>
      </c>
      <c r="BI624" s="219">
        <f>IF(N624="nulová",J624,0)</f>
        <v>0</v>
      </c>
      <c r="BJ624" s="19" t="s">
        <v>158</v>
      </c>
      <c r="BK624" s="219">
        <f>ROUND(I624*H624,2)</f>
        <v>0</v>
      </c>
      <c r="BL624" s="19" t="s">
        <v>256</v>
      </c>
      <c r="BM624" s="218" t="s">
        <v>1005</v>
      </c>
    </row>
    <row r="625" s="2" customFormat="1">
      <c r="A625" s="40"/>
      <c r="B625" s="41"/>
      <c r="C625" s="42"/>
      <c r="D625" s="220" t="s">
        <v>160</v>
      </c>
      <c r="E625" s="42"/>
      <c r="F625" s="221" t="s">
        <v>1006</v>
      </c>
      <c r="G625" s="42"/>
      <c r="H625" s="42"/>
      <c r="I625" s="222"/>
      <c r="J625" s="42"/>
      <c r="K625" s="42"/>
      <c r="L625" s="46"/>
      <c r="M625" s="223"/>
      <c r="N625" s="224"/>
      <c r="O625" s="86"/>
      <c r="P625" s="86"/>
      <c r="Q625" s="86"/>
      <c r="R625" s="86"/>
      <c r="S625" s="86"/>
      <c r="T625" s="87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T625" s="19" t="s">
        <v>160</v>
      </c>
      <c r="AU625" s="19" t="s">
        <v>158</v>
      </c>
    </row>
    <row r="626" s="2" customFormat="1" ht="55.5" customHeight="1">
      <c r="A626" s="40"/>
      <c r="B626" s="41"/>
      <c r="C626" s="207" t="s">
        <v>1007</v>
      </c>
      <c r="D626" s="207" t="s">
        <v>153</v>
      </c>
      <c r="E626" s="208" t="s">
        <v>1008</v>
      </c>
      <c r="F626" s="209" t="s">
        <v>1009</v>
      </c>
      <c r="G626" s="210" t="s">
        <v>461</v>
      </c>
      <c r="H626" s="268"/>
      <c r="I626" s="212"/>
      <c r="J626" s="213">
        <f>ROUND(I626*H626,2)</f>
        <v>0</v>
      </c>
      <c r="K626" s="209" t="s">
        <v>156</v>
      </c>
      <c r="L626" s="46"/>
      <c r="M626" s="214" t="s">
        <v>19</v>
      </c>
      <c r="N626" s="215" t="s">
        <v>47</v>
      </c>
      <c r="O626" s="86"/>
      <c r="P626" s="216">
        <f>O626*H626</f>
        <v>0</v>
      </c>
      <c r="Q626" s="216">
        <v>0</v>
      </c>
      <c r="R626" s="216">
        <f>Q626*H626</f>
        <v>0</v>
      </c>
      <c r="S626" s="216">
        <v>0</v>
      </c>
      <c r="T626" s="217">
        <f>S626*H626</f>
        <v>0</v>
      </c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R626" s="218" t="s">
        <v>256</v>
      </c>
      <c r="AT626" s="218" t="s">
        <v>153</v>
      </c>
      <c r="AU626" s="218" t="s">
        <v>158</v>
      </c>
      <c r="AY626" s="19" t="s">
        <v>151</v>
      </c>
      <c r="BE626" s="219">
        <f>IF(N626="základní",J626,0)</f>
        <v>0</v>
      </c>
      <c r="BF626" s="219">
        <f>IF(N626="snížená",J626,0)</f>
        <v>0</v>
      </c>
      <c r="BG626" s="219">
        <f>IF(N626="zákl. přenesená",J626,0)</f>
        <v>0</v>
      </c>
      <c r="BH626" s="219">
        <f>IF(N626="sníž. přenesená",J626,0)</f>
        <v>0</v>
      </c>
      <c r="BI626" s="219">
        <f>IF(N626="nulová",J626,0)</f>
        <v>0</v>
      </c>
      <c r="BJ626" s="19" t="s">
        <v>158</v>
      </c>
      <c r="BK626" s="219">
        <f>ROUND(I626*H626,2)</f>
        <v>0</v>
      </c>
      <c r="BL626" s="19" t="s">
        <v>256</v>
      </c>
      <c r="BM626" s="218" t="s">
        <v>1010</v>
      </c>
    </row>
    <row r="627" s="2" customFormat="1">
      <c r="A627" s="40"/>
      <c r="B627" s="41"/>
      <c r="C627" s="42"/>
      <c r="D627" s="220" t="s">
        <v>160</v>
      </c>
      <c r="E627" s="42"/>
      <c r="F627" s="221" t="s">
        <v>1011</v>
      </c>
      <c r="G627" s="42"/>
      <c r="H627" s="42"/>
      <c r="I627" s="222"/>
      <c r="J627" s="42"/>
      <c r="K627" s="42"/>
      <c r="L627" s="46"/>
      <c r="M627" s="223"/>
      <c r="N627" s="224"/>
      <c r="O627" s="86"/>
      <c r="P627" s="86"/>
      <c r="Q627" s="86"/>
      <c r="R627" s="86"/>
      <c r="S627" s="86"/>
      <c r="T627" s="87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T627" s="19" t="s">
        <v>160</v>
      </c>
      <c r="AU627" s="19" t="s">
        <v>158</v>
      </c>
    </row>
    <row r="628" s="12" customFormat="1" ht="22.8" customHeight="1">
      <c r="A628" s="12"/>
      <c r="B628" s="191"/>
      <c r="C628" s="192"/>
      <c r="D628" s="193" t="s">
        <v>74</v>
      </c>
      <c r="E628" s="205" t="s">
        <v>1012</v>
      </c>
      <c r="F628" s="205" t="s">
        <v>1013</v>
      </c>
      <c r="G628" s="192"/>
      <c r="H628" s="192"/>
      <c r="I628" s="195"/>
      <c r="J628" s="206">
        <f>BK628</f>
        <v>0</v>
      </c>
      <c r="K628" s="192"/>
      <c r="L628" s="197"/>
      <c r="M628" s="198"/>
      <c r="N628" s="199"/>
      <c r="O628" s="199"/>
      <c r="P628" s="200">
        <f>SUM(P629:P650)</f>
        <v>0</v>
      </c>
      <c r="Q628" s="199"/>
      <c r="R628" s="200">
        <f>SUM(R629:R650)</f>
        <v>0</v>
      </c>
      <c r="S628" s="199"/>
      <c r="T628" s="201">
        <f>SUM(T629:T650)</f>
        <v>0.047189500000000002</v>
      </c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R628" s="202" t="s">
        <v>158</v>
      </c>
      <c r="AT628" s="203" t="s">
        <v>74</v>
      </c>
      <c r="AU628" s="203" t="s">
        <v>83</v>
      </c>
      <c r="AY628" s="202" t="s">
        <v>151</v>
      </c>
      <c r="BK628" s="204">
        <f>SUM(BK629:BK650)</f>
        <v>0</v>
      </c>
    </row>
    <row r="629" s="2" customFormat="1" ht="24.15" customHeight="1">
      <c r="A629" s="40"/>
      <c r="B629" s="41"/>
      <c r="C629" s="207" t="s">
        <v>1014</v>
      </c>
      <c r="D629" s="207" t="s">
        <v>153</v>
      </c>
      <c r="E629" s="208" t="s">
        <v>1015</v>
      </c>
      <c r="F629" s="209" t="s">
        <v>1016</v>
      </c>
      <c r="G629" s="210" t="s">
        <v>90</v>
      </c>
      <c r="H629" s="211">
        <v>15.673</v>
      </c>
      <c r="I629" s="212"/>
      <c r="J629" s="213">
        <f>ROUND(I629*H629,2)</f>
        <v>0</v>
      </c>
      <c r="K629" s="209" t="s">
        <v>156</v>
      </c>
      <c r="L629" s="46"/>
      <c r="M629" s="214" t="s">
        <v>19</v>
      </c>
      <c r="N629" s="215" t="s">
        <v>47</v>
      </c>
      <c r="O629" s="86"/>
      <c r="P629" s="216">
        <f>O629*H629</f>
        <v>0</v>
      </c>
      <c r="Q629" s="216">
        <v>0</v>
      </c>
      <c r="R629" s="216">
        <f>Q629*H629</f>
        <v>0</v>
      </c>
      <c r="S629" s="216">
        <v>0.0025000000000000001</v>
      </c>
      <c r="T629" s="217">
        <f>S629*H629</f>
        <v>0.039182500000000002</v>
      </c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R629" s="218" t="s">
        <v>256</v>
      </c>
      <c r="AT629" s="218" t="s">
        <v>153</v>
      </c>
      <c r="AU629" s="218" t="s">
        <v>158</v>
      </c>
      <c r="AY629" s="19" t="s">
        <v>151</v>
      </c>
      <c r="BE629" s="219">
        <f>IF(N629="základní",J629,0)</f>
        <v>0</v>
      </c>
      <c r="BF629" s="219">
        <f>IF(N629="snížená",J629,0)</f>
        <v>0</v>
      </c>
      <c r="BG629" s="219">
        <f>IF(N629="zákl. přenesená",J629,0)</f>
        <v>0</v>
      </c>
      <c r="BH629" s="219">
        <f>IF(N629="sníž. přenesená",J629,0)</f>
        <v>0</v>
      </c>
      <c r="BI629" s="219">
        <f>IF(N629="nulová",J629,0)</f>
        <v>0</v>
      </c>
      <c r="BJ629" s="19" t="s">
        <v>158</v>
      </c>
      <c r="BK629" s="219">
        <f>ROUND(I629*H629,2)</f>
        <v>0</v>
      </c>
      <c r="BL629" s="19" t="s">
        <v>256</v>
      </c>
      <c r="BM629" s="218" t="s">
        <v>1017</v>
      </c>
    </row>
    <row r="630" s="2" customFormat="1">
      <c r="A630" s="40"/>
      <c r="B630" s="41"/>
      <c r="C630" s="42"/>
      <c r="D630" s="220" t="s">
        <v>160</v>
      </c>
      <c r="E630" s="42"/>
      <c r="F630" s="221" t="s">
        <v>1018</v>
      </c>
      <c r="G630" s="42"/>
      <c r="H630" s="42"/>
      <c r="I630" s="222"/>
      <c r="J630" s="42"/>
      <c r="K630" s="42"/>
      <c r="L630" s="46"/>
      <c r="M630" s="223"/>
      <c r="N630" s="224"/>
      <c r="O630" s="86"/>
      <c r="P630" s="86"/>
      <c r="Q630" s="86"/>
      <c r="R630" s="86"/>
      <c r="S630" s="86"/>
      <c r="T630" s="87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T630" s="19" t="s">
        <v>160</v>
      </c>
      <c r="AU630" s="19" t="s">
        <v>158</v>
      </c>
    </row>
    <row r="631" s="13" customFormat="1">
      <c r="A631" s="13"/>
      <c r="B631" s="225"/>
      <c r="C631" s="226"/>
      <c r="D631" s="227" t="s">
        <v>162</v>
      </c>
      <c r="E631" s="228" t="s">
        <v>19</v>
      </c>
      <c r="F631" s="229" t="s">
        <v>1019</v>
      </c>
      <c r="G631" s="226"/>
      <c r="H631" s="230">
        <v>6.5499999999999998</v>
      </c>
      <c r="I631" s="231"/>
      <c r="J631" s="226"/>
      <c r="K631" s="226"/>
      <c r="L631" s="232"/>
      <c r="M631" s="233"/>
      <c r="N631" s="234"/>
      <c r="O631" s="234"/>
      <c r="P631" s="234"/>
      <c r="Q631" s="234"/>
      <c r="R631" s="234"/>
      <c r="S631" s="234"/>
      <c r="T631" s="235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6" t="s">
        <v>162</v>
      </c>
      <c r="AU631" s="236" t="s">
        <v>158</v>
      </c>
      <c r="AV631" s="13" t="s">
        <v>158</v>
      </c>
      <c r="AW631" s="13" t="s">
        <v>36</v>
      </c>
      <c r="AX631" s="13" t="s">
        <v>75</v>
      </c>
      <c r="AY631" s="236" t="s">
        <v>151</v>
      </c>
    </row>
    <row r="632" s="13" customFormat="1">
      <c r="A632" s="13"/>
      <c r="B632" s="225"/>
      <c r="C632" s="226"/>
      <c r="D632" s="227" t="s">
        <v>162</v>
      </c>
      <c r="E632" s="228" t="s">
        <v>19</v>
      </c>
      <c r="F632" s="229" t="s">
        <v>1020</v>
      </c>
      <c r="G632" s="226"/>
      <c r="H632" s="230">
        <v>7.54</v>
      </c>
      <c r="I632" s="231"/>
      <c r="J632" s="226"/>
      <c r="K632" s="226"/>
      <c r="L632" s="232"/>
      <c r="M632" s="233"/>
      <c r="N632" s="234"/>
      <c r="O632" s="234"/>
      <c r="P632" s="234"/>
      <c r="Q632" s="234"/>
      <c r="R632" s="234"/>
      <c r="S632" s="234"/>
      <c r="T632" s="235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36" t="s">
        <v>162</v>
      </c>
      <c r="AU632" s="236" t="s">
        <v>158</v>
      </c>
      <c r="AV632" s="13" t="s">
        <v>158</v>
      </c>
      <c r="AW632" s="13" t="s">
        <v>36</v>
      </c>
      <c r="AX632" s="13" t="s">
        <v>75</v>
      </c>
      <c r="AY632" s="236" t="s">
        <v>151</v>
      </c>
    </row>
    <row r="633" s="13" customFormat="1">
      <c r="A633" s="13"/>
      <c r="B633" s="225"/>
      <c r="C633" s="226"/>
      <c r="D633" s="227" t="s">
        <v>162</v>
      </c>
      <c r="E633" s="228" t="s">
        <v>19</v>
      </c>
      <c r="F633" s="229" t="s">
        <v>1021</v>
      </c>
      <c r="G633" s="226"/>
      <c r="H633" s="230">
        <v>1.583</v>
      </c>
      <c r="I633" s="231"/>
      <c r="J633" s="226"/>
      <c r="K633" s="226"/>
      <c r="L633" s="232"/>
      <c r="M633" s="233"/>
      <c r="N633" s="234"/>
      <c r="O633" s="234"/>
      <c r="P633" s="234"/>
      <c r="Q633" s="234"/>
      <c r="R633" s="234"/>
      <c r="S633" s="234"/>
      <c r="T633" s="235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6" t="s">
        <v>162</v>
      </c>
      <c r="AU633" s="236" t="s">
        <v>158</v>
      </c>
      <c r="AV633" s="13" t="s">
        <v>158</v>
      </c>
      <c r="AW633" s="13" t="s">
        <v>36</v>
      </c>
      <c r="AX633" s="13" t="s">
        <v>75</v>
      </c>
      <c r="AY633" s="236" t="s">
        <v>151</v>
      </c>
    </row>
    <row r="634" s="14" customFormat="1">
      <c r="A634" s="14"/>
      <c r="B634" s="237"/>
      <c r="C634" s="238"/>
      <c r="D634" s="227" t="s">
        <v>162</v>
      </c>
      <c r="E634" s="239" t="s">
        <v>19</v>
      </c>
      <c r="F634" s="240" t="s">
        <v>164</v>
      </c>
      <c r="G634" s="238"/>
      <c r="H634" s="241">
        <v>15.673</v>
      </c>
      <c r="I634" s="242"/>
      <c r="J634" s="238"/>
      <c r="K634" s="238"/>
      <c r="L634" s="243"/>
      <c r="M634" s="244"/>
      <c r="N634" s="245"/>
      <c r="O634" s="245"/>
      <c r="P634" s="245"/>
      <c r="Q634" s="245"/>
      <c r="R634" s="245"/>
      <c r="S634" s="245"/>
      <c r="T634" s="246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7" t="s">
        <v>162</v>
      </c>
      <c r="AU634" s="247" t="s">
        <v>158</v>
      </c>
      <c r="AV634" s="14" t="s">
        <v>157</v>
      </c>
      <c r="AW634" s="14" t="s">
        <v>36</v>
      </c>
      <c r="AX634" s="14" t="s">
        <v>83</v>
      </c>
      <c r="AY634" s="247" t="s">
        <v>151</v>
      </c>
    </row>
    <row r="635" s="2" customFormat="1" ht="21.75" customHeight="1">
      <c r="A635" s="40"/>
      <c r="B635" s="41"/>
      <c r="C635" s="207" t="s">
        <v>1022</v>
      </c>
      <c r="D635" s="207" t="s">
        <v>153</v>
      </c>
      <c r="E635" s="208" t="s">
        <v>1023</v>
      </c>
      <c r="F635" s="209" t="s">
        <v>1024</v>
      </c>
      <c r="G635" s="210" t="s">
        <v>179</v>
      </c>
      <c r="H635" s="211">
        <v>26.690000000000001</v>
      </c>
      <c r="I635" s="212"/>
      <c r="J635" s="213">
        <f>ROUND(I635*H635,2)</f>
        <v>0</v>
      </c>
      <c r="K635" s="209" t="s">
        <v>156</v>
      </c>
      <c r="L635" s="46"/>
      <c r="M635" s="214" t="s">
        <v>19</v>
      </c>
      <c r="N635" s="215" t="s">
        <v>47</v>
      </c>
      <c r="O635" s="86"/>
      <c r="P635" s="216">
        <f>O635*H635</f>
        <v>0</v>
      </c>
      <c r="Q635" s="216">
        <v>0</v>
      </c>
      <c r="R635" s="216">
        <f>Q635*H635</f>
        <v>0</v>
      </c>
      <c r="S635" s="216">
        <v>0.00029999999999999997</v>
      </c>
      <c r="T635" s="217">
        <f>S635*H635</f>
        <v>0.0080070000000000002</v>
      </c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R635" s="218" t="s">
        <v>256</v>
      </c>
      <c r="AT635" s="218" t="s">
        <v>153</v>
      </c>
      <c r="AU635" s="218" t="s">
        <v>158</v>
      </c>
      <c r="AY635" s="19" t="s">
        <v>151</v>
      </c>
      <c r="BE635" s="219">
        <f>IF(N635="základní",J635,0)</f>
        <v>0</v>
      </c>
      <c r="BF635" s="219">
        <f>IF(N635="snížená",J635,0)</f>
        <v>0</v>
      </c>
      <c r="BG635" s="219">
        <f>IF(N635="zákl. přenesená",J635,0)</f>
        <v>0</v>
      </c>
      <c r="BH635" s="219">
        <f>IF(N635="sníž. přenesená",J635,0)</f>
        <v>0</v>
      </c>
      <c r="BI635" s="219">
        <f>IF(N635="nulová",J635,0)</f>
        <v>0</v>
      </c>
      <c r="BJ635" s="19" t="s">
        <v>158</v>
      </c>
      <c r="BK635" s="219">
        <f>ROUND(I635*H635,2)</f>
        <v>0</v>
      </c>
      <c r="BL635" s="19" t="s">
        <v>256</v>
      </c>
      <c r="BM635" s="218" t="s">
        <v>1025</v>
      </c>
    </row>
    <row r="636" s="2" customFormat="1">
      <c r="A636" s="40"/>
      <c r="B636" s="41"/>
      <c r="C636" s="42"/>
      <c r="D636" s="220" t="s">
        <v>160</v>
      </c>
      <c r="E636" s="42"/>
      <c r="F636" s="221" t="s">
        <v>1026</v>
      </c>
      <c r="G636" s="42"/>
      <c r="H636" s="42"/>
      <c r="I636" s="222"/>
      <c r="J636" s="42"/>
      <c r="K636" s="42"/>
      <c r="L636" s="46"/>
      <c r="M636" s="223"/>
      <c r="N636" s="224"/>
      <c r="O636" s="86"/>
      <c r="P636" s="86"/>
      <c r="Q636" s="86"/>
      <c r="R636" s="86"/>
      <c r="S636" s="86"/>
      <c r="T636" s="87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T636" s="19" t="s">
        <v>160</v>
      </c>
      <c r="AU636" s="19" t="s">
        <v>158</v>
      </c>
    </row>
    <row r="637" s="13" customFormat="1">
      <c r="A637" s="13"/>
      <c r="B637" s="225"/>
      <c r="C637" s="226"/>
      <c r="D637" s="227" t="s">
        <v>162</v>
      </c>
      <c r="E637" s="228" t="s">
        <v>19</v>
      </c>
      <c r="F637" s="229" t="s">
        <v>1027</v>
      </c>
      <c r="G637" s="226"/>
      <c r="H637" s="230">
        <v>10.35</v>
      </c>
      <c r="I637" s="231"/>
      <c r="J637" s="226"/>
      <c r="K637" s="226"/>
      <c r="L637" s="232"/>
      <c r="M637" s="233"/>
      <c r="N637" s="234"/>
      <c r="O637" s="234"/>
      <c r="P637" s="234"/>
      <c r="Q637" s="234"/>
      <c r="R637" s="234"/>
      <c r="S637" s="234"/>
      <c r="T637" s="235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6" t="s">
        <v>162</v>
      </c>
      <c r="AU637" s="236" t="s">
        <v>158</v>
      </c>
      <c r="AV637" s="13" t="s">
        <v>158</v>
      </c>
      <c r="AW637" s="13" t="s">
        <v>36</v>
      </c>
      <c r="AX637" s="13" t="s">
        <v>75</v>
      </c>
      <c r="AY637" s="236" t="s">
        <v>151</v>
      </c>
    </row>
    <row r="638" s="13" customFormat="1">
      <c r="A638" s="13"/>
      <c r="B638" s="225"/>
      <c r="C638" s="226"/>
      <c r="D638" s="227" t="s">
        <v>162</v>
      </c>
      <c r="E638" s="228" t="s">
        <v>19</v>
      </c>
      <c r="F638" s="229" t="s">
        <v>996</v>
      </c>
      <c r="G638" s="226"/>
      <c r="H638" s="230">
        <v>11.630000000000001</v>
      </c>
      <c r="I638" s="231"/>
      <c r="J638" s="226"/>
      <c r="K638" s="226"/>
      <c r="L638" s="232"/>
      <c r="M638" s="233"/>
      <c r="N638" s="234"/>
      <c r="O638" s="234"/>
      <c r="P638" s="234"/>
      <c r="Q638" s="234"/>
      <c r="R638" s="234"/>
      <c r="S638" s="234"/>
      <c r="T638" s="235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6" t="s">
        <v>162</v>
      </c>
      <c r="AU638" s="236" t="s">
        <v>158</v>
      </c>
      <c r="AV638" s="13" t="s">
        <v>158</v>
      </c>
      <c r="AW638" s="13" t="s">
        <v>36</v>
      </c>
      <c r="AX638" s="13" t="s">
        <v>75</v>
      </c>
      <c r="AY638" s="236" t="s">
        <v>151</v>
      </c>
    </row>
    <row r="639" s="13" customFormat="1">
      <c r="A639" s="13"/>
      <c r="B639" s="225"/>
      <c r="C639" s="226"/>
      <c r="D639" s="227" t="s">
        <v>162</v>
      </c>
      <c r="E639" s="228" t="s">
        <v>19</v>
      </c>
      <c r="F639" s="229" t="s">
        <v>1028</v>
      </c>
      <c r="G639" s="226"/>
      <c r="H639" s="230">
        <v>4.71</v>
      </c>
      <c r="I639" s="231"/>
      <c r="J639" s="226"/>
      <c r="K639" s="226"/>
      <c r="L639" s="232"/>
      <c r="M639" s="233"/>
      <c r="N639" s="234"/>
      <c r="O639" s="234"/>
      <c r="P639" s="234"/>
      <c r="Q639" s="234"/>
      <c r="R639" s="234"/>
      <c r="S639" s="234"/>
      <c r="T639" s="235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6" t="s">
        <v>162</v>
      </c>
      <c r="AU639" s="236" t="s">
        <v>158</v>
      </c>
      <c r="AV639" s="13" t="s">
        <v>158</v>
      </c>
      <c r="AW639" s="13" t="s">
        <v>36</v>
      </c>
      <c r="AX639" s="13" t="s">
        <v>75</v>
      </c>
      <c r="AY639" s="236" t="s">
        <v>151</v>
      </c>
    </row>
    <row r="640" s="14" customFormat="1">
      <c r="A640" s="14"/>
      <c r="B640" s="237"/>
      <c r="C640" s="238"/>
      <c r="D640" s="227" t="s">
        <v>162</v>
      </c>
      <c r="E640" s="239" t="s">
        <v>19</v>
      </c>
      <c r="F640" s="240" t="s">
        <v>164</v>
      </c>
      <c r="G640" s="238"/>
      <c r="H640" s="241">
        <v>26.690000000000001</v>
      </c>
      <c r="I640" s="242"/>
      <c r="J640" s="238"/>
      <c r="K640" s="238"/>
      <c r="L640" s="243"/>
      <c r="M640" s="244"/>
      <c r="N640" s="245"/>
      <c r="O640" s="245"/>
      <c r="P640" s="245"/>
      <c r="Q640" s="245"/>
      <c r="R640" s="245"/>
      <c r="S640" s="245"/>
      <c r="T640" s="246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7" t="s">
        <v>162</v>
      </c>
      <c r="AU640" s="247" t="s">
        <v>158</v>
      </c>
      <c r="AV640" s="14" t="s">
        <v>157</v>
      </c>
      <c r="AW640" s="14" t="s">
        <v>36</v>
      </c>
      <c r="AX640" s="14" t="s">
        <v>83</v>
      </c>
      <c r="AY640" s="247" t="s">
        <v>151</v>
      </c>
    </row>
    <row r="641" s="2" customFormat="1" ht="16.5" customHeight="1">
      <c r="A641" s="40"/>
      <c r="B641" s="41"/>
      <c r="C641" s="207" t="s">
        <v>1029</v>
      </c>
      <c r="D641" s="207" t="s">
        <v>153</v>
      </c>
      <c r="E641" s="208" t="s">
        <v>1030</v>
      </c>
      <c r="F641" s="209" t="s">
        <v>1031</v>
      </c>
      <c r="G641" s="210" t="s">
        <v>90</v>
      </c>
      <c r="H641" s="211">
        <v>15.673</v>
      </c>
      <c r="I641" s="212"/>
      <c r="J641" s="213">
        <f>ROUND(I641*H641,2)</f>
        <v>0</v>
      </c>
      <c r="K641" s="209" t="s">
        <v>156</v>
      </c>
      <c r="L641" s="46"/>
      <c r="M641" s="214" t="s">
        <v>19</v>
      </c>
      <c r="N641" s="215" t="s">
        <v>47</v>
      </c>
      <c r="O641" s="86"/>
      <c r="P641" s="216">
        <f>O641*H641</f>
        <v>0</v>
      </c>
      <c r="Q641" s="216">
        <v>0</v>
      </c>
      <c r="R641" s="216">
        <f>Q641*H641</f>
        <v>0</v>
      </c>
      <c r="S641" s="216">
        <v>0</v>
      </c>
      <c r="T641" s="217">
        <f>S641*H641</f>
        <v>0</v>
      </c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R641" s="218" t="s">
        <v>256</v>
      </c>
      <c r="AT641" s="218" t="s">
        <v>153</v>
      </c>
      <c r="AU641" s="218" t="s">
        <v>158</v>
      </c>
      <c r="AY641" s="19" t="s">
        <v>151</v>
      </c>
      <c r="BE641" s="219">
        <f>IF(N641="základní",J641,0)</f>
        <v>0</v>
      </c>
      <c r="BF641" s="219">
        <f>IF(N641="snížená",J641,0)</f>
        <v>0</v>
      </c>
      <c r="BG641" s="219">
        <f>IF(N641="zákl. přenesená",J641,0)</f>
        <v>0</v>
      </c>
      <c r="BH641" s="219">
        <f>IF(N641="sníž. přenesená",J641,0)</f>
        <v>0</v>
      </c>
      <c r="BI641" s="219">
        <f>IF(N641="nulová",J641,0)</f>
        <v>0</v>
      </c>
      <c r="BJ641" s="19" t="s">
        <v>158</v>
      </c>
      <c r="BK641" s="219">
        <f>ROUND(I641*H641,2)</f>
        <v>0</v>
      </c>
      <c r="BL641" s="19" t="s">
        <v>256</v>
      </c>
      <c r="BM641" s="218" t="s">
        <v>1032</v>
      </c>
    </row>
    <row r="642" s="2" customFormat="1">
      <c r="A642" s="40"/>
      <c r="B642" s="41"/>
      <c r="C642" s="42"/>
      <c r="D642" s="220" t="s">
        <v>160</v>
      </c>
      <c r="E642" s="42"/>
      <c r="F642" s="221" t="s">
        <v>1033</v>
      </c>
      <c r="G642" s="42"/>
      <c r="H642" s="42"/>
      <c r="I642" s="222"/>
      <c r="J642" s="42"/>
      <c r="K642" s="42"/>
      <c r="L642" s="46"/>
      <c r="M642" s="223"/>
      <c r="N642" s="224"/>
      <c r="O642" s="86"/>
      <c r="P642" s="86"/>
      <c r="Q642" s="86"/>
      <c r="R642" s="86"/>
      <c r="S642" s="86"/>
      <c r="T642" s="87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T642" s="19" t="s">
        <v>160</v>
      </c>
      <c r="AU642" s="19" t="s">
        <v>158</v>
      </c>
    </row>
    <row r="643" s="13" customFormat="1">
      <c r="A643" s="13"/>
      <c r="B643" s="225"/>
      <c r="C643" s="226"/>
      <c r="D643" s="227" t="s">
        <v>162</v>
      </c>
      <c r="E643" s="228" t="s">
        <v>19</v>
      </c>
      <c r="F643" s="229" t="s">
        <v>1019</v>
      </c>
      <c r="G643" s="226"/>
      <c r="H643" s="230">
        <v>6.5499999999999998</v>
      </c>
      <c r="I643" s="231"/>
      <c r="J643" s="226"/>
      <c r="K643" s="226"/>
      <c r="L643" s="232"/>
      <c r="M643" s="233"/>
      <c r="N643" s="234"/>
      <c r="O643" s="234"/>
      <c r="P643" s="234"/>
      <c r="Q643" s="234"/>
      <c r="R643" s="234"/>
      <c r="S643" s="234"/>
      <c r="T643" s="235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6" t="s">
        <v>162</v>
      </c>
      <c r="AU643" s="236" t="s">
        <v>158</v>
      </c>
      <c r="AV643" s="13" t="s">
        <v>158</v>
      </c>
      <c r="AW643" s="13" t="s">
        <v>36</v>
      </c>
      <c r="AX643" s="13" t="s">
        <v>75</v>
      </c>
      <c r="AY643" s="236" t="s">
        <v>151</v>
      </c>
    </row>
    <row r="644" s="13" customFormat="1">
      <c r="A644" s="13"/>
      <c r="B644" s="225"/>
      <c r="C644" s="226"/>
      <c r="D644" s="227" t="s">
        <v>162</v>
      </c>
      <c r="E644" s="228" t="s">
        <v>19</v>
      </c>
      <c r="F644" s="229" t="s">
        <v>1020</v>
      </c>
      <c r="G644" s="226"/>
      <c r="H644" s="230">
        <v>7.54</v>
      </c>
      <c r="I644" s="231"/>
      <c r="J644" s="226"/>
      <c r="K644" s="226"/>
      <c r="L644" s="232"/>
      <c r="M644" s="233"/>
      <c r="N644" s="234"/>
      <c r="O644" s="234"/>
      <c r="P644" s="234"/>
      <c r="Q644" s="234"/>
      <c r="R644" s="234"/>
      <c r="S644" s="234"/>
      <c r="T644" s="235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6" t="s">
        <v>162</v>
      </c>
      <c r="AU644" s="236" t="s">
        <v>158</v>
      </c>
      <c r="AV644" s="13" t="s">
        <v>158</v>
      </c>
      <c r="AW644" s="13" t="s">
        <v>36</v>
      </c>
      <c r="AX644" s="13" t="s">
        <v>75</v>
      </c>
      <c r="AY644" s="236" t="s">
        <v>151</v>
      </c>
    </row>
    <row r="645" s="13" customFormat="1">
      <c r="A645" s="13"/>
      <c r="B645" s="225"/>
      <c r="C645" s="226"/>
      <c r="D645" s="227" t="s">
        <v>162</v>
      </c>
      <c r="E645" s="228" t="s">
        <v>19</v>
      </c>
      <c r="F645" s="229" t="s">
        <v>1021</v>
      </c>
      <c r="G645" s="226"/>
      <c r="H645" s="230">
        <v>1.583</v>
      </c>
      <c r="I645" s="231"/>
      <c r="J645" s="226"/>
      <c r="K645" s="226"/>
      <c r="L645" s="232"/>
      <c r="M645" s="233"/>
      <c r="N645" s="234"/>
      <c r="O645" s="234"/>
      <c r="P645" s="234"/>
      <c r="Q645" s="234"/>
      <c r="R645" s="234"/>
      <c r="S645" s="234"/>
      <c r="T645" s="235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6" t="s">
        <v>162</v>
      </c>
      <c r="AU645" s="236" t="s">
        <v>158</v>
      </c>
      <c r="AV645" s="13" t="s">
        <v>158</v>
      </c>
      <c r="AW645" s="13" t="s">
        <v>36</v>
      </c>
      <c r="AX645" s="13" t="s">
        <v>75</v>
      </c>
      <c r="AY645" s="236" t="s">
        <v>151</v>
      </c>
    </row>
    <row r="646" s="14" customFormat="1">
      <c r="A646" s="14"/>
      <c r="B646" s="237"/>
      <c r="C646" s="238"/>
      <c r="D646" s="227" t="s">
        <v>162</v>
      </c>
      <c r="E646" s="239" t="s">
        <v>19</v>
      </c>
      <c r="F646" s="240" t="s">
        <v>164</v>
      </c>
      <c r="G646" s="238"/>
      <c r="H646" s="241">
        <v>15.673</v>
      </c>
      <c r="I646" s="242"/>
      <c r="J646" s="238"/>
      <c r="K646" s="238"/>
      <c r="L646" s="243"/>
      <c r="M646" s="244"/>
      <c r="N646" s="245"/>
      <c r="O646" s="245"/>
      <c r="P646" s="245"/>
      <c r="Q646" s="245"/>
      <c r="R646" s="245"/>
      <c r="S646" s="245"/>
      <c r="T646" s="246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7" t="s">
        <v>162</v>
      </c>
      <c r="AU646" s="247" t="s">
        <v>158</v>
      </c>
      <c r="AV646" s="14" t="s">
        <v>157</v>
      </c>
      <c r="AW646" s="14" t="s">
        <v>36</v>
      </c>
      <c r="AX646" s="14" t="s">
        <v>83</v>
      </c>
      <c r="AY646" s="247" t="s">
        <v>151</v>
      </c>
    </row>
    <row r="647" s="2" customFormat="1" ht="49.05" customHeight="1">
      <c r="A647" s="40"/>
      <c r="B647" s="41"/>
      <c r="C647" s="207" t="s">
        <v>1034</v>
      </c>
      <c r="D647" s="207" t="s">
        <v>153</v>
      </c>
      <c r="E647" s="208" t="s">
        <v>1035</v>
      </c>
      <c r="F647" s="209" t="s">
        <v>1036</v>
      </c>
      <c r="G647" s="210" t="s">
        <v>461</v>
      </c>
      <c r="H647" s="268"/>
      <c r="I647" s="212"/>
      <c r="J647" s="213">
        <f>ROUND(I647*H647,2)</f>
        <v>0</v>
      </c>
      <c r="K647" s="209" t="s">
        <v>156</v>
      </c>
      <c r="L647" s="46"/>
      <c r="M647" s="214" t="s">
        <v>19</v>
      </c>
      <c r="N647" s="215" t="s">
        <v>47</v>
      </c>
      <c r="O647" s="86"/>
      <c r="P647" s="216">
        <f>O647*H647</f>
        <v>0</v>
      </c>
      <c r="Q647" s="216">
        <v>0</v>
      </c>
      <c r="R647" s="216">
        <f>Q647*H647</f>
        <v>0</v>
      </c>
      <c r="S647" s="216">
        <v>0</v>
      </c>
      <c r="T647" s="217">
        <f>S647*H647</f>
        <v>0</v>
      </c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R647" s="218" t="s">
        <v>256</v>
      </c>
      <c r="AT647" s="218" t="s">
        <v>153</v>
      </c>
      <c r="AU647" s="218" t="s">
        <v>158</v>
      </c>
      <c r="AY647" s="19" t="s">
        <v>151</v>
      </c>
      <c r="BE647" s="219">
        <f>IF(N647="základní",J647,0)</f>
        <v>0</v>
      </c>
      <c r="BF647" s="219">
        <f>IF(N647="snížená",J647,0)</f>
        <v>0</v>
      </c>
      <c r="BG647" s="219">
        <f>IF(N647="zákl. přenesená",J647,0)</f>
        <v>0</v>
      </c>
      <c r="BH647" s="219">
        <f>IF(N647="sníž. přenesená",J647,0)</f>
        <v>0</v>
      </c>
      <c r="BI647" s="219">
        <f>IF(N647="nulová",J647,0)</f>
        <v>0</v>
      </c>
      <c r="BJ647" s="19" t="s">
        <v>158</v>
      </c>
      <c r="BK647" s="219">
        <f>ROUND(I647*H647,2)</f>
        <v>0</v>
      </c>
      <c r="BL647" s="19" t="s">
        <v>256</v>
      </c>
      <c r="BM647" s="218" t="s">
        <v>1037</v>
      </c>
    </row>
    <row r="648" s="2" customFormat="1">
      <c r="A648" s="40"/>
      <c r="B648" s="41"/>
      <c r="C648" s="42"/>
      <c r="D648" s="220" t="s">
        <v>160</v>
      </c>
      <c r="E648" s="42"/>
      <c r="F648" s="221" t="s">
        <v>1038</v>
      </c>
      <c r="G648" s="42"/>
      <c r="H648" s="42"/>
      <c r="I648" s="222"/>
      <c r="J648" s="42"/>
      <c r="K648" s="42"/>
      <c r="L648" s="46"/>
      <c r="M648" s="223"/>
      <c r="N648" s="224"/>
      <c r="O648" s="86"/>
      <c r="P648" s="86"/>
      <c r="Q648" s="86"/>
      <c r="R648" s="86"/>
      <c r="S648" s="86"/>
      <c r="T648" s="87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T648" s="19" t="s">
        <v>160</v>
      </c>
      <c r="AU648" s="19" t="s">
        <v>158</v>
      </c>
    </row>
    <row r="649" s="2" customFormat="1" ht="55.5" customHeight="1">
      <c r="A649" s="40"/>
      <c r="B649" s="41"/>
      <c r="C649" s="207" t="s">
        <v>1039</v>
      </c>
      <c r="D649" s="207" t="s">
        <v>153</v>
      </c>
      <c r="E649" s="208" t="s">
        <v>1040</v>
      </c>
      <c r="F649" s="209" t="s">
        <v>1041</v>
      </c>
      <c r="G649" s="210" t="s">
        <v>461</v>
      </c>
      <c r="H649" s="268"/>
      <c r="I649" s="212"/>
      <c r="J649" s="213">
        <f>ROUND(I649*H649,2)</f>
        <v>0</v>
      </c>
      <c r="K649" s="209" t="s">
        <v>156</v>
      </c>
      <c r="L649" s="46"/>
      <c r="M649" s="214" t="s">
        <v>19</v>
      </c>
      <c r="N649" s="215" t="s">
        <v>47</v>
      </c>
      <c r="O649" s="86"/>
      <c r="P649" s="216">
        <f>O649*H649</f>
        <v>0</v>
      </c>
      <c r="Q649" s="216">
        <v>0</v>
      </c>
      <c r="R649" s="216">
        <f>Q649*H649</f>
        <v>0</v>
      </c>
      <c r="S649" s="216">
        <v>0</v>
      </c>
      <c r="T649" s="217">
        <f>S649*H649</f>
        <v>0</v>
      </c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R649" s="218" t="s">
        <v>256</v>
      </c>
      <c r="AT649" s="218" t="s">
        <v>153</v>
      </c>
      <c r="AU649" s="218" t="s">
        <v>158</v>
      </c>
      <c r="AY649" s="19" t="s">
        <v>151</v>
      </c>
      <c r="BE649" s="219">
        <f>IF(N649="základní",J649,0)</f>
        <v>0</v>
      </c>
      <c r="BF649" s="219">
        <f>IF(N649="snížená",J649,0)</f>
        <v>0</v>
      </c>
      <c r="BG649" s="219">
        <f>IF(N649="zákl. přenesená",J649,0)</f>
        <v>0</v>
      </c>
      <c r="BH649" s="219">
        <f>IF(N649="sníž. přenesená",J649,0)</f>
        <v>0</v>
      </c>
      <c r="BI649" s="219">
        <f>IF(N649="nulová",J649,0)</f>
        <v>0</v>
      </c>
      <c r="BJ649" s="19" t="s">
        <v>158</v>
      </c>
      <c r="BK649" s="219">
        <f>ROUND(I649*H649,2)</f>
        <v>0</v>
      </c>
      <c r="BL649" s="19" t="s">
        <v>256</v>
      </c>
      <c r="BM649" s="218" t="s">
        <v>1042</v>
      </c>
    </row>
    <row r="650" s="2" customFormat="1">
      <c r="A650" s="40"/>
      <c r="B650" s="41"/>
      <c r="C650" s="42"/>
      <c r="D650" s="220" t="s">
        <v>160</v>
      </c>
      <c r="E650" s="42"/>
      <c r="F650" s="221" t="s">
        <v>1043</v>
      </c>
      <c r="G650" s="42"/>
      <c r="H650" s="42"/>
      <c r="I650" s="222"/>
      <c r="J650" s="42"/>
      <c r="K650" s="42"/>
      <c r="L650" s="46"/>
      <c r="M650" s="223"/>
      <c r="N650" s="224"/>
      <c r="O650" s="86"/>
      <c r="P650" s="86"/>
      <c r="Q650" s="86"/>
      <c r="R650" s="86"/>
      <c r="S650" s="86"/>
      <c r="T650" s="87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T650" s="19" t="s">
        <v>160</v>
      </c>
      <c r="AU650" s="19" t="s">
        <v>158</v>
      </c>
    </row>
    <row r="651" s="12" customFormat="1" ht="22.8" customHeight="1">
      <c r="A651" s="12"/>
      <c r="B651" s="191"/>
      <c r="C651" s="192"/>
      <c r="D651" s="193" t="s">
        <v>74</v>
      </c>
      <c r="E651" s="205" t="s">
        <v>1044</v>
      </c>
      <c r="F651" s="205" t="s">
        <v>1045</v>
      </c>
      <c r="G651" s="192"/>
      <c r="H651" s="192"/>
      <c r="I651" s="195"/>
      <c r="J651" s="206">
        <f>BK651</f>
        <v>0</v>
      </c>
      <c r="K651" s="192"/>
      <c r="L651" s="197"/>
      <c r="M651" s="198"/>
      <c r="N651" s="199"/>
      <c r="O651" s="199"/>
      <c r="P651" s="200">
        <f>SUM(P652:P710)</f>
        <v>0</v>
      </c>
      <c r="Q651" s="199"/>
      <c r="R651" s="200">
        <f>SUM(R652:R710)</f>
        <v>0.39576292000000002</v>
      </c>
      <c r="S651" s="199"/>
      <c r="T651" s="201">
        <f>SUM(T652:T710)</f>
        <v>0.28036</v>
      </c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R651" s="202" t="s">
        <v>158</v>
      </c>
      <c r="AT651" s="203" t="s">
        <v>74</v>
      </c>
      <c r="AU651" s="203" t="s">
        <v>83</v>
      </c>
      <c r="AY651" s="202" t="s">
        <v>151</v>
      </c>
      <c r="BK651" s="204">
        <f>SUM(BK652:BK710)</f>
        <v>0</v>
      </c>
    </row>
    <row r="652" s="2" customFormat="1" ht="24.15" customHeight="1">
      <c r="A652" s="40"/>
      <c r="B652" s="41"/>
      <c r="C652" s="207" t="s">
        <v>1046</v>
      </c>
      <c r="D652" s="207" t="s">
        <v>153</v>
      </c>
      <c r="E652" s="208" t="s">
        <v>1047</v>
      </c>
      <c r="F652" s="209" t="s">
        <v>1048</v>
      </c>
      <c r="G652" s="210" t="s">
        <v>90</v>
      </c>
      <c r="H652" s="211">
        <v>18.719999999999999</v>
      </c>
      <c r="I652" s="212"/>
      <c r="J652" s="213">
        <f>ROUND(I652*H652,2)</f>
        <v>0</v>
      </c>
      <c r="K652" s="209" t="s">
        <v>156</v>
      </c>
      <c r="L652" s="46"/>
      <c r="M652" s="214" t="s">
        <v>19</v>
      </c>
      <c r="N652" s="215" t="s">
        <v>47</v>
      </c>
      <c r="O652" s="86"/>
      <c r="P652" s="216">
        <f>O652*H652</f>
        <v>0</v>
      </c>
      <c r="Q652" s="216">
        <v>0</v>
      </c>
      <c r="R652" s="216">
        <f>Q652*H652</f>
        <v>0</v>
      </c>
      <c r="S652" s="216">
        <v>0</v>
      </c>
      <c r="T652" s="217">
        <f>S652*H652</f>
        <v>0</v>
      </c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R652" s="218" t="s">
        <v>256</v>
      </c>
      <c r="AT652" s="218" t="s">
        <v>153</v>
      </c>
      <c r="AU652" s="218" t="s">
        <v>158</v>
      </c>
      <c r="AY652" s="19" t="s">
        <v>151</v>
      </c>
      <c r="BE652" s="219">
        <f>IF(N652="základní",J652,0)</f>
        <v>0</v>
      </c>
      <c r="BF652" s="219">
        <f>IF(N652="snížená",J652,0)</f>
        <v>0</v>
      </c>
      <c r="BG652" s="219">
        <f>IF(N652="zákl. přenesená",J652,0)</f>
        <v>0</v>
      </c>
      <c r="BH652" s="219">
        <f>IF(N652="sníž. přenesená",J652,0)</f>
        <v>0</v>
      </c>
      <c r="BI652" s="219">
        <f>IF(N652="nulová",J652,0)</f>
        <v>0</v>
      </c>
      <c r="BJ652" s="19" t="s">
        <v>158</v>
      </c>
      <c r="BK652" s="219">
        <f>ROUND(I652*H652,2)</f>
        <v>0</v>
      </c>
      <c r="BL652" s="19" t="s">
        <v>256</v>
      </c>
      <c r="BM652" s="218" t="s">
        <v>1049</v>
      </c>
    </row>
    <row r="653" s="2" customFormat="1">
      <c r="A653" s="40"/>
      <c r="B653" s="41"/>
      <c r="C653" s="42"/>
      <c r="D653" s="220" t="s">
        <v>160</v>
      </c>
      <c r="E653" s="42"/>
      <c r="F653" s="221" t="s">
        <v>1050</v>
      </c>
      <c r="G653" s="42"/>
      <c r="H653" s="42"/>
      <c r="I653" s="222"/>
      <c r="J653" s="42"/>
      <c r="K653" s="42"/>
      <c r="L653" s="46"/>
      <c r="M653" s="223"/>
      <c r="N653" s="224"/>
      <c r="O653" s="86"/>
      <c r="P653" s="86"/>
      <c r="Q653" s="86"/>
      <c r="R653" s="86"/>
      <c r="S653" s="86"/>
      <c r="T653" s="87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T653" s="19" t="s">
        <v>160</v>
      </c>
      <c r="AU653" s="19" t="s">
        <v>158</v>
      </c>
    </row>
    <row r="654" s="13" customFormat="1">
      <c r="A654" s="13"/>
      <c r="B654" s="225"/>
      <c r="C654" s="226"/>
      <c r="D654" s="227" t="s">
        <v>162</v>
      </c>
      <c r="E654" s="228" t="s">
        <v>19</v>
      </c>
      <c r="F654" s="229" t="s">
        <v>100</v>
      </c>
      <c r="G654" s="226"/>
      <c r="H654" s="230">
        <v>18.719999999999999</v>
      </c>
      <c r="I654" s="231"/>
      <c r="J654" s="226"/>
      <c r="K654" s="226"/>
      <c r="L654" s="232"/>
      <c r="M654" s="233"/>
      <c r="N654" s="234"/>
      <c r="O654" s="234"/>
      <c r="P654" s="234"/>
      <c r="Q654" s="234"/>
      <c r="R654" s="234"/>
      <c r="S654" s="234"/>
      <c r="T654" s="235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6" t="s">
        <v>162</v>
      </c>
      <c r="AU654" s="236" t="s">
        <v>158</v>
      </c>
      <c r="AV654" s="13" t="s">
        <v>158</v>
      </c>
      <c r="AW654" s="13" t="s">
        <v>36</v>
      </c>
      <c r="AX654" s="13" t="s">
        <v>75</v>
      </c>
      <c r="AY654" s="236" t="s">
        <v>151</v>
      </c>
    </row>
    <row r="655" s="14" customFormat="1">
      <c r="A655" s="14"/>
      <c r="B655" s="237"/>
      <c r="C655" s="238"/>
      <c r="D655" s="227" t="s">
        <v>162</v>
      </c>
      <c r="E655" s="239" t="s">
        <v>19</v>
      </c>
      <c r="F655" s="240" t="s">
        <v>164</v>
      </c>
      <c r="G655" s="238"/>
      <c r="H655" s="241">
        <v>18.719999999999999</v>
      </c>
      <c r="I655" s="242"/>
      <c r="J655" s="238"/>
      <c r="K655" s="238"/>
      <c r="L655" s="243"/>
      <c r="M655" s="244"/>
      <c r="N655" s="245"/>
      <c r="O655" s="245"/>
      <c r="P655" s="245"/>
      <c r="Q655" s="245"/>
      <c r="R655" s="245"/>
      <c r="S655" s="245"/>
      <c r="T655" s="246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47" t="s">
        <v>162</v>
      </c>
      <c r="AU655" s="247" t="s">
        <v>158</v>
      </c>
      <c r="AV655" s="14" t="s">
        <v>157</v>
      </c>
      <c r="AW655" s="14" t="s">
        <v>36</v>
      </c>
      <c r="AX655" s="14" t="s">
        <v>83</v>
      </c>
      <c r="AY655" s="247" t="s">
        <v>151</v>
      </c>
    </row>
    <row r="656" s="2" customFormat="1" ht="24.15" customHeight="1">
      <c r="A656" s="40"/>
      <c r="B656" s="41"/>
      <c r="C656" s="207" t="s">
        <v>1051</v>
      </c>
      <c r="D656" s="207" t="s">
        <v>153</v>
      </c>
      <c r="E656" s="208" t="s">
        <v>1052</v>
      </c>
      <c r="F656" s="209" t="s">
        <v>1053</v>
      </c>
      <c r="G656" s="210" t="s">
        <v>90</v>
      </c>
      <c r="H656" s="211">
        <v>18.719999999999999</v>
      </c>
      <c r="I656" s="212"/>
      <c r="J656" s="213">
        <f>ROUND(I656*H656,2)</f>
        <v>0</v>
      </c>
      <c r="K656" s="209" t="s">
        <v>156</v>
      </c>
      <c r="L656" s="46"/>
      <c r="M656" s="214" t="s">
        <v>19</v>
      </c>
      <c r="N656" s="215" t="s">
        <v>47</v>
      </c>
      <c r="O656" s="86"/>
      <c r="P656" s="216">
        <f>O656*H656</f>
        <v>0</v>
      </c>
      <c r="Q656" s="216">
        <v>0.00029999999999999997</v>
      </c>
      <c r="R656" s="216">
        <f>Q656*H656</f>
        <v>0.0056159999999999995</v>
      </c>
      <c r="S656" s="216">
        <v>0</v>
      </c>
      <c r="T656" s="217">
        <f>S656*H656</f>
        <v>0</v>
      </c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R656" s="218" t="s">
        <v>256</v>
      </c>
      <c r="AT656" s="218" t="s">
        <v>153</v>
      </c>
      <c r="AU656" s="218" t="s">
        <v>158</v>
      </c>
      <c r="AY656" s="19" t="s">
        <v>151</v>
      </c>
      <c r="BE656" s="219">
        <f>IF(N656="základní",J656,0)</f>
        <v>0</v>
      </c>
      <c r="BF656" s="219">
        <f>IF(N656="snížená",J656,0)</f>
        <v>0</v>
      </c>
      <c r="BG656" s="219">
        <f>IF(N656="zákl. přenesená",J656,0)</f>
        <v>0</v>
      </c>
      <c r="BH656" s="219">
        <f>IF(N656="sníž. přenesená",J656,0)</f>
        <v>0</v>
      </c>
      <c r="BI656" s="219">
        <f>IF(N656="nulová",J656,0)</f>
        <v>0</v>
      </c>
      <c r="BJ656" s="19" t="s">
        <v>158</v>
      </c>
      <c r="BK656" s="219">
        <f>ROUND(I656*H656,2)</f>
        <v>0</v>
      </c>
      <c r="BL656" s="19" t="s">
        <v>256</v>
      </c>
      <c r="BM656" s="218" t="s">
        <v>1054</v>
      </c>
    </row>
    <row r="657" s="2" customFormat="1">
      <c r="A657" s="40"/>
      <c r="B657" s="41"/>
      <c r="C657" s="42"/>
      <c r="D657" s="220" t="s">
        <v>160</v>
      </c>
      <c r="E657" s="42"/>
      <c r="F657" s="221" t="s">
        <v>1055</v>
      </c>
      <c r="G657" s="42"/>
      <c r="H657" s="42"/>
      <c r="I657" s="222"/>
      <c r="J657" s="42"/>
      <c r="K657" s="42"/>
      <c r="L657" s="46"/>
      <c r="M657" s="223"/>
      <c r="N657" s="224"/>
      <c r="O657" s="86"/>
      <c r="P657" s="86"/>
      <c r="Q657" s="86"/>
      <c r="R657" s="86"/>
      <c r="S657" s="86"/>
      <c r="T657" s="87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T657" s="19" t="s">
        <v>160</v>
      </c>
      <c r="AU657" s="19" t="s">
        <v>158</v>
      </c>
    </row>
    <row r="658" s="13" customFormat="1">
      <c r="A658" s="13"/>
      <c r="B658" s="225"/>
      <c r="C658" s="226"/>
      <c r="D658" s="227" t="s">
        <v>162</v>
      </c>
      <c r="E658" s="228" t="s">
        <v>19</v>
      </c>
      <c r="F658" s="229" t="s">
        <v>100</v>
      </c>
      <c r="G658" s="226"/>
      <c r="H658" s="230">
        <v>18.719999999999999</v>
      </c>
      <c r="I658" s="231"/>
      <c r="J658" s="226"/>
      <c r="K658" s="226"/>
      <c r="L658" s="232"/>
      <c r="M658" s="233"/>
      <c r="N658" s="234"/>
      <c r="O658" s="234"/>
      <c r="P658" s="234"/>
      <c r="Q658" s="234"/>
      <c r="R658" s="234"/>
      <c r="S658" s="234"/>
      <c r="T658" s="235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6" t="s">
        <v>162</v>
      </c>
      <c r="AU658" s="236" t="s">
        <v>158</v>
      </c>
      <c r="AV658" s="13" t="s">
        <v>158</v>
      </c>
      <c r="AW658" s="13" t="s">
        <v>36</v>
      </c>
      <c r="AX658" s="13" t="s">
        <v>75</v>
      </c>
      <c r="AY658" s="236" t="s">
        <v>151</v>
      </c>
    </row>
    <row r="659" s="14" customFormat="1">
      <c r="A659" s="14"/>
      <c r="B659" s="237"/>
      <c r="C659" s="238"/>
      <c r="D659" s="227" t="s">
        <v>162</v>
      </c>
      <c r="E659" s="239" t="s">
        <v>19</v>
      </c>
      <c r="F659" s="240" t="s">
        <v>164</v>
      </c>
      <c r="G659" s="238"/>
      <c r="H659" s="241">
        <v>18.719999999999999</v>
      </c>
      <c r="I659" s="242"/>
      <c r="J659" s="238"/>
      <c r="K659" s="238"/>
      <c r="L659" s="243"/>
      <c r="M659" s="244"/>
      <c r="N659" s="245"/>
      <c r="O659" s="245"/>
      <c r="P659" s="245"/>
      <c r="Q659" s="245"/>
      <c r="R659" s="245"/>
      <c r="S659" s="245"/>
      <c r="T659" s="246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47" t="s">
        <v>162</v>
      </c>
      <c r="AU659" s="247" t="s">
        <v>158</v>
      </c>
      <c r="AV659" s="14" t="s">
        <v>157</v>
      </c>
      <c r="AW659" s="14" t="s">
        <v>36</v>
      </c>
      <c r="AX659" s="14" t="s">
        <v>83</v>
      </c>
      <c r="AY659" s="247" t="s">
        <v>151</v>
      </c>
    </row>
    <row r="660" s="2" customFormat="1" ht="24.15" customHeight="1">
      <c r="A660" s="40"/>
      <c r="B660" s="41"/>
      <c r="C660" s="207" t="s">
        <v>1056</v>
      </c>
      <c r="D660" s="207" t="s">
        <v>153</v>
      </c>
      <c r="E660" s="208" t="s">
        <v>1057</v>
      </c>
      <c r="F660" s="209" t="s">
        <v>1058</v>
      </c>
      <c r="G660" s="210" t="s">
        <v>90</v>
      </c>
      <c r="H660" s="211">
        <v>12.086</v>
      </c>
      <c r="I660" s="212"/>
      <c r="J660" s="213">
        <f>ROUND(I660*H660,2)</f>
        <v>0</v>
      </c>
      <c r="K660" s="209" t="s">
        <v>156</v>
      </c>
      <c r="L660" s="46"/>
      <c r="M660" s="214" t="s">
        <v>19</v>
      </c>
      <c r="N660" s="215" t="s">
        <v>47</v>
      </c>
      <c r="O660" s="86"/>
      <c r="P660" s="216">
        <f>O660*H660</f>
        <v>0</v>
      </c>
      <c r="Q660" s="216">
        <v>0.0015</v>
      </c>
      <c r="R660" s="216">
        <f>Q660*H660</f>
        <v>0.018128999999999999</v>
      </c>
      <c r="S660" s="216">
        <v>0</v>
      </c>
      <c r="T660" s="217">
        <f>S660*H660</f>
        <v>0</v>
      </c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R660" s="218" t="s">
        <v>256</v>
      </c>
      <c r="AT660" s="218" t="s">
        <v>153</v>
      </c>
      <c r="AU660" s="218" t="s">
        <v>158</v>
      </c>
      <c r="AY660" s="19" t="s">
        <v>151</v>
      </c>
      <c r="BE660" s="219">
        <f>IF(N660="základní",J660,0)</f>
        <v>0</v>
      </c>
      <c r="BF660" s="219">
        <f>IF(N660="snížená",J660,0)</f>
        <v>0</v>
      </c>
      <c r="BG660" s="219">
        <f>IF(N660="zákl. přenesená",J660,0)</f>
        <v>0</v>
      </c>
      <c r="BH660" s="219">
        <f>IF(N660="sníž. přenesená",J660,0)</f>
        <v>0</v>
      </c>
      <c r="BI660" s="219">
        <f>IF(N660="nulová",J660,0)</f>
        <v>0</v>
      </c>
      <c r="BJ660" s="19" t="s">
        <v>158</v>
      </c>
      <c r="BK660" s="219">
        <f>ROUND(I660*H660,2)</f>
        <v>0</v>
      </c>
      <c r="BL660" s="19" t="s">
        <v>256</v>
      </c>
      <c r="BM660" s="218" t="s">
        <v>1059</v>
      </c>
    </row>
    <row r="661" s="2" customFormat="1">
      <c r="A661" s="40"/>
      <c r="B661" s="41"/>
      <c r="C661" s="42"/>
      <c r="D661" s="220" t="s">
        <v>160</v>
      </c>
      <c r="E661" s="42"/>
      <c r="F661" s="221" t="s">
        <v>1060</v>
      </c>
      <c r="G661" s="42"/>
      <c r="H661" s="42"/>
      <c r="I661" s="222"/>
      <c r="J661" s="42"/>
      <c r="K661" s="42"/>
      <c r="L661" s="46"/>
      <c r="M661" s="223"/>
      <c r="N661" s="224"/>
      <c r="O661" s="86"/>
      <c r="P661" s="86"/>
      <c r="Q661" s="86"/>
      <c r="R661" s="86"/>
      <c r="S661" s="86"/>
      <c r="T661" s="87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T661" s="19" t="s">
        <v>160</v>
      </c>
      <c r="AU661" s="19" t="s">
        <v>158</v>
      </c>
    </row>
    <row r="662" s="15" customFormat="1">
      <c r="A662" s="15"/>
      <c r="B662" s="248"/>
      <c r="C662" s="249"/>
      <c r="D662" s="227" t="s">
        <v>162</v>
      </c>
      <c r="E662" s="250" t="s">
        <v>19</v>
      </c>
      <c r="F662" s="251" t="s">
        <v>898</v>
      </c>
      <c r="G662" s="249"/>
      <c r="H662" s="250" t="s">
        <v>19</v>
      </c>
      <c r="I662" s="252"/>
      <c r="J662" s="249"/>
      <c r="K662" s="249"/>
      <c r="L662" s="253"/>
      <c r="M662" s="254"/>
      <c r="N662" s="255"/>
      <c r="O662" s="255"/>
      <c r="P662" s="255"/>
      <c r="Q662" s="255"/>
      <c r="R662" s="255"/>
      <c r="S662" s="255"/>
      <c r="T662" s="256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57" t="s">
        <v>162</v>
      </c>
      <c r="AU662" s="257" t="s">
        <v>158</v>
      </c>
      <c r="AV662" s="15" t="s">
        <v>83</v>
      </c>
      <c r="AW662" s="15" t="s">
        <v>36</v>
      </c>
      <c r="AX662" s="15" t="s">
        <v>75</v>
      </c>
      <c r="AY662" s="257" t="s">
        <v>151</v>
      </c>
    </row>
    <row r="663" s="15" customFormat="1">
      <c r="A663" s="15"/>
      <c r="B663" s="248"/>
      <c r="C663" s="249"/>
      <c r="D663" s="227" t="s">
        <v>162</v>
      </c>
      <c r="E663" s="250" t="s">
        <v>19</v>
      </c>
      <c r="F663" s="251" t="s">
        <v>1061</v>
      </c>
      <c r="G663" s="249"/>
      <c r="H663" s="250" t="s">
        <v>19</v>
      </c>
      <c r="I663" s="252"/>
      <c r="J663" s="249"/>
      <c r="K663" s="249"/>
      <c r="L663" s="253"/>
      <c r="M663" s="254"/>
      <c r="N663" s="255"/>
      <c r="O663" s="255"/>
      <c r="P663" s="255"/>
      <c r="Q663" s="255"/>
      <c r="R663" s="255"/>
      <c r="S663" s="255"/>
      <c r="T663" s="256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57" t="s">
        <v>162</v>
      </c>
      <c r="AU663" s="257" t="s">
        <v>158</v>
      </c>
      <c r="AV663" s="15" t="s">
        <v>83</v>
      </c>
      <c r="AW663" s="15" t="s">
        <v>36</v>
      </c>
      <c r="AX663" s="15" t="s">
        <v>75</v>
      </c>
      <c r="AY663" s="257" t="s">
        <v>151</v>
      </c>
    </row>
    <row r="664" s="13" customFormat="1">
      <c r="A664" s="13"/>
      <c r="B664" s="225"/>
      <c r="C664" s="226"/>
      <c r="D664" s="227" t="s">
        <v>162</v>
      </c>
      <c r="E664" s="228" t="s">
        <v>19</v>
      </c>
      <c r="F664" s="229" t="s">
        <v>1062</v>
      </c>
      <c r="G664" s="226"/>
      <c r="H664" s="230">
        <v>12.086</v>
      </c>
      <c r="I664" s="231"/>
      <c r="J664" s="226"/>
      <c r="K664" s="226"/>
      <c r="L664" s="232"/>
      <c r="M664" s="233"/>
      <c r="N664" s="234"/>
      <c r="O664" s="234"/>
      <c r="P664" s="234"/>
      <c r="Q664" s="234"/>
      <c r="R664" s="234"/>
      <c r="S664" s="234"/>
      <c r="T664" s="235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6" t="s">
        <v>162</v>
      </c>
      <c r="AU664" s="236" t="s">
        <v>158</v>
      </c>
      <c r="AV664" s="13" t="s">
        <v>158</v>
      </c>
      <c r="AW664" s="13" t="s">
        <v>36</v>
      </c>
      <c r="AX664" s="13" t="s">
        <v>75</v>
      </c>
      <c r="AY664" s="236" t="s">
        <v>151</v>
      </c>
    </row>
    <row r="665" s="14" customFormat="1">
      <c r="A665" s="14"/>
      <c r="B665" s="237"/>
      <c r="C665" s="238"/>
      <c r="D665" s="227" t="s">
        <v>162</v>
      </c>
      <c r="E665" s="239" t="s">
        <v>19</v>
      </c>
      <c r="F665" s="240" t="s">
        <v>164</v>
      </c>
      <c r="G665" s="238"/>
      <c r="H665" s="241">
        <v>12.086</v>
      </c>
      <c r="I665" s="242"/>
      <c r="J665" s="238"/>
      <c r="K665" s="238"/>
      <c r="L665" s="243"/>
      <c r="M665" s="244"/>
      <c r="N665" s="245"/>
      <c r="O665" s="245"/>
      <c r="P665" s="245"/>
      <c r="Q665" s="245"/>
      <c r="R665" s="245"/>
      <c r="S665" s="245"/>
      <c r="T665" s="246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47" t="s">
        <v>162</v>
      </c>
      <c r="AU665" s="247" t="s">
        <v>158</v>
      </c>
      <c r="AV665" s="14" t="s">
        <v>157</v>
      </c>
      <c r="AW665" s="14" t="s">
        <v>36</v>
      </c>
      <c r="AX665" s="14" t="s">
        <v>83</v>
      </c>
      <c r="AY665" s="247" t="s">
        <v>151</v>
      </c>
    </row>
    <row r="666" s="2" customFormat="1" ht="24.15" customHeight="1">
      <c r="A666" s="40"/>
      <c r="B666" s="41"/>
      <c r="C666" s="207" t="s">
        <v>1063</v>
      </c>
      <c r="D666" s="207" t="s">
        <v>153</v>
      </c>
      <c r="E666" s="208" t="s">
        <v>1064</v>
      </c>
      <c r="F666" s="209" t="s">
        <v>1065</v>
      </c>
      <c r="G666" s="210" t="s">
        <v>179</v>
      </c>
      <c r="H666" s="211">
        <v>8</v>
      </c>
      <c r="I666" s="212"/>
      <c r="J666" s="213">
        <f>ROUND(I666*H666,2)</f>
        <v>0</v>
      </c>
      <c r="K666" s="209" t="s">
        <v>156</v>
      </c>
      <c r="L666" s="46"/>
      <c r="M666" s="214" t="s">
        <v>19</v>
      </c>
      <c r="N666" s="215" t="s">
        <v>47</v>
      </c>
      <c r="O666" s="86"/>
      <c r="P666" s="216">
        <f>O666*H666</f>
        <v>0</v>
      </c>
      <c r="Q666" s="216">
        <v>0.00027500000000000002</v>
      </c>
      <c r="R666" s="216">
        <f>Q666*H666</f>
        <v>0.0022000000000000001</v>
      </c>
      <c r="S666" s="216">
        <v>0</v>
      </c>
      <c r="T666" s="217">
        <f>S666*H666</f>
        <v>0</v>
      </c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R666" s="218" t="s">
        <v>256</v>
      </c>
      <c r="AT666" s="218" t="s">
        <v>153</v>
      </c>
      <c r="AU666" s="218" t="s">
        <v>158</v>
      </c>
      <c r="AY666" s="19" t="s">
        <v>151</v>
      </c>
      <c r="BE666" s="219">
        <f>IF(N666="základní",J666,0)</f>
        <v>0</v>
      </c>
      <c r="BF666" s="219">
        <f>IF(N666="snížená",J666,0)</f>
        <v>0</v>
      </c>
      <c r="BG666" s="219">
        <f>IF(N666="zákl. přenesená",J666,0)</f>
        <v>0</v>
      </c>
      <c r="BH666" s="219">
        <f>IF(N666="sníž. přenesená",J666,0)</f>
        <v>0</v>
      </c>
      <c r="BI666" s="219">
        <f>IF(N666="nulová",J666,0)</f>
        <v>0</v>
      </c>
      <c r="BJ666" s="19" t="s">
        <v>158</v>
      </c>
      <c r="BK666" s="219">
        <f>ROUND(I666*H666,2)</f>
        <v>0</v>
      </c>
      <c r="BL666" s="19" t="s">
        <v>256</v>
      </c>
      <c r="BM666" s="218" t="s">
        <v>1066</v>
      </c>
    </row>
    <row r="667" s="2" customFormat="1">
      <c r="A667" s="40"/>
      <c r="B667" s="41"/>
      <c r="C667" s="42"/>
      <c r="D667" s="220" t="s">
        <v>160</v>
      </c>
      <c r="E667" s="42"/>
      <c r="F667" s="221" t="s">
        <v>1067</v>
      </c>
      <c r="G667" s="42"/>
      <c r="H667" s="42"/>
      <c r="I667" s="222"/>
      <c r="J667" s="42"/>
      <c r="K667" s="42"/>
      <c r="L667" s="46"/>
      <c r="M667" s="223"/>
      <c r="N667" s="224"/>
      <c r="O667" s="86"/>
      <c r="P667" s="86"/>
      <c r="Q667" s="86"/>
      <c r="R667" s="86"/>
      <c r="S667" s="86"/>
      <c r="T667" s="87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T667" s="19" t="s">
        <v>160</v>
      </c>
      <c r="AU667" s="19" t="s">
        <v>158</v>
      </c>
    </row>
    <row r="668" s="15" customFormat="1">
      <c r="A668" s="15"/>
      <c r="B668" s="248"/>
      <c r="C668" s="249"/>
      <c r="D668" s="227" t="s">
        <v>162</v>
      </c>
      <c r="E668" s="250" t="s">
        <v>19</v>
      </c>
      <c r="F668" s="251" t="s">
        <v>1068</v>
      </c>
      <c r="G668" s="249"/>
      <c r="H668" s="250" t="s">
        <v>19</v>
      </c>
      <c r="I668" s="252"/>
      <c r="J668" s="249"/>
      <c r="K668" s="249"/>
      <c r="L668" s="253"/>
      <c r="M668" s="254"/>
      <c r="N668" s="255"/>
      <c r="O668" s="255"/>
      <c r="P668" s="255"/>
      <c r="Q668" s="255"/>
      <c r="R668" s="255"/>
      <c r="S668" s="255"/>
      <c r="T668" s="256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T668" s="257" t="s">
        <v>162</v>
      </c>
      <c r="AU668" s="257" t="s">
        <v>158</v>
      </c>
      <c r="AV668" s="15" t="s">
        <v>83</v>
      </c>
      <c r="AW668" s="15" t="s">
        <v>36</v>
      </c>
      <c r="AX668" s="15" t="s">
        <v>75</v>
      </c>
      <c r="AY668" s="257" t="s">
        <v>151</v>
      </c>
    </row>
    <row r="669" s="13" customFormat="1">
      <c r="A669" s="13"/>
      <c r="B669" s="225"/>
      <c r="C669" s="226"/>
      <c r="D669" s="227" t="s">
        <v>162</v>
      </c>
      <c r="E669" s="228" t="s">
        <v>19</v>
      </c>
      <c r="F669" s="229" t="s">
        <v>1069</v>
      </c>
      <c r="G669" s="226"/>
      <c r="H669" s="230">
        <v>8</v>
      </c>
      <c r="I669" s="231"/>
      <c r="J669" s="226"/>
      <c r="K669" s="226"/>
      <c r="L669" s="232"/>
      <c r="M669" s="233"/>
      <c r="N669" s="234"/>
      <c r="O669" s="234"/>
      <c r="P669" s="234"/>
      <c r="Q669" s="234"/>
      <c r="R669" s="234"/>
      <c r="S669" s="234"/>
      <c r="T669" s="235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6" t="s">
        <v>162</v>
      </c>
      <c r="AU669" s="236" t="s">
        <v>158</v>
      </c>
      <c r="AV669" s="13" t="s">
        <v>158</v>
      </c>
      <c r="AW669" s="13" t="s">
        <v>36</v>
      </c>
      <c r="AX669" s="13" t="s">
        <v>75</v>
      </c>
      <c r="AY669" s="236" t="s">
        <v>151</v>
      </c>
    </row>
    <row r="670" s="14" customFormat="1">
      <c r="A670" s="14"/>
      <c r="B670" s="237"/>
      <c r="C670" s="238"/>
      <c r="D670" s="227" t="s">
        <v>162</v>
      </c>
      <c r="E670" s="239" t="s">
        <v>19</v>
      </c>
      <c r="F670" s="240" t="s">
        <v>164</v>
      </c>
      <c r="G670" s="238"/>
      <c r="H670" s="241">
        <v>8</v>
      </c>
      <c r="I670" s="242"/>
      <c r="J670" s="238"/>
      <c r="K670" s="238"/>
      <c r="L670" s="243"/>
      <c r="M670" s="244"/>
      <c r="N670" s="245"/>
      <c r="O670" s="245"/>
      <c r="P670" s="245"/>
      <c r="Q670" s="245"/>
      <c r="R670" s="245"/>
      <c r="S670" s="245"/>
      <c r="T670" s="246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47" t="s">
        <v>162</v>
      </c>
      <c r="AU670" s="247" t="s">
        <v>158</v>
      </c>
      <c r="AV670" s="14" t="s">
        <v>157</v>
      </c>
      <c r="AW670" s="14" t="s">
        <v>36</v>
      </c>
      <c r="AX670" s="14" t="s">
        <v>83</v>
      </c>
      <c r="AY670" s="247" t="s">
        <v>151</v>
      </c>
    </row>
    <row r="671" s="2" customFormat="1" ht="24.15" customHeight="1">
      <c r="A671" s="40"/>
      <c r="B671" s="41"/>
      <c r="C671" s="207" t="s">
        <v>1070</v>
      </c>
      <c r="D671" s="207" t="s">
        <v>153</v>
      </c>
      <c r="E671" s="208" t="s">
        <v>1071</v>
      </c>
      <c r="F671" s="209" t="s">
        <v>1072</v>
      </c>
      <c r="G671" s="210" t="s">
        <v>173</v>
      </c>
      <c r="H671" s="211">
        <v>6</v>
      </c>
      <c r="I671" s="212"/>
      <c r="J671" s="213">
        <f>ROUND(I671*H671,2)</f>
        <v>0</v>
      </c>
      <c r="K671" s="209" t="s">
        <v>156</v>
      </c>
      <c r="L671" s="46"/>
      <c r="M671" s="214" t="s">
        <v>19</v>
      </c>
      <c r="N671" s="215" t="s">
        <v>47</v>
      </c>
      <c r="O671" s="86"/>
      <c r="P671" s="216">
        <f>O671*H671</f>
        <v>0</v>
      </c>
      <c r="Q671" s="216">
        <v>0.00021000000000000001</v>
      </c>
      <c r="R671" s="216">
        <f>Q671*H671</f>
        <v>0.0012600000000000001</v>
      </c>
      <c r="S671" s="216">
        <v>0</v>
      </c>
      <c r="T671" s="217">
        <f>S671*H671</f>
        <v>0</v>
      </c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R671" s="218" t="s">
        <v>256</v>
      </c>
      <c r="AT671" s="218" t="s">
        <v>153</v>
      </c>
      <c r="AU671" s="218" t="s">
        <v>158</v>
      </c>
      <c r="AY671" s="19" t="s">
        <v>151</v>
      </c>
      <c r="BE671" s="219">
        <f>IF(N671="základní",J671,0)</f>
        <v>0</v>
      </c>
      <c r="BF671" s="219">
        <f>IF(N671="snížená",J671,0)</f>
        <v>0</v>
      </c>
      <c r="BG671" s="219">
        <f>IF(N671="zákl. přenesená",J671,0)</f>
        <v>0</v>
      </c>
      <c r="BH671" s="219">
        <f>IF(N671="sníž. přenesená",J671,0)</f>
        <v>0</v>
      </c>
      <c r="BI671" s="219">
        <f>IF(N671="nulová",J671,0)</f>
        <v>0</v>
      </c>
      <c r="BJ671" s="19" t="s">
        <v>158</v>
      </c>
      <c r="BK671" s="219">
        <f>ROUND(I671*H671,2)</f>
        <v>0</v>
      </c>
      <c r="BL671" s="19" t="s">
        <v>256</v>
      </c>
      <c r="BM671" s="218" t="s">
        <v>1073</v>
      </c>
    </row>
    <row r="672" s="2" customFormat="1">
      <c r="A672" s="40"/>
      <c r="B672" s="41"/>
      <c r="C672" s="42"/>
      <c r="D672" s="220" t="s">
        <v>160</v>
      </c>
      <c r="E672" s="42"/>
      <c r="F672" s="221" t="s">
        <v>1074</v>
      </c>
      <c r="G672" s="42"/>
      <c r="H672" s="42"/>
      <c r="I672" s="222"/>
      <c r="J672" s="42"/>
      <c r="K672" s="42"/>
      <c r="L672" s="46"/>
      <c r="M672" s="223"/>
      <c r="N672" s="224"/>
      <c r="O672" s="86"/>
      <c r="P672" s="86"/>
      <c r="Q672" s="86"/>
      <c r="R672" s="86"/>
      <c r="S672" s="86"/>
      <c r="T672" s="87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T672" s="19" t="s">
        <v>160</v>
      </c>
      <c r="AU672" s="19" t="s">
        <v>158</v>
      </c>
    </row>
    <row r="673" s="15" customFormat="1">
      <c r="A673" s="15"/>
      <c r="B673" s="248"/>
      <c r="C673" s="249"/>
      <c r="D673" s="227" t="s">
        <v>162</v>
      </c>
      <c r="E673" s="250" t="s">
        <v>19</v>
      </c>
      <c r="F673" s="251" t="s">
        <v>1075</v>
      </c>
      <c r="G673" s="249"/>
      <c r="H673" s="250" t="s">
        <v>19</v>
      </c>
      <c r="I673" s="252"/>
      <c r="J673" s="249"/>
      <c r="K673" s="249"/>
      <c r="L673" s="253"/>
      <c r="M673" s="254"/>
      <c r="N673" s="255"/>
      <c r="O673" s="255"/>
      <c r="P673" s="255"/>
      <c r="Q673" s="255"/>
      <c r="R673" s="255"/>
      <c r="S673" s="255"/>
      <c r="T673" s="256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57" t="s">
        <v>162</v>
      </c>
      <c r="AU673" s="257" t="s">
        <v>158</v>
      </c>
      <c r="AV673" s="15" t="s">
        <v>83</v>
      </c>
      <c r="AW673" s="15" t="s">
        <v>36</v>
      </c>
      <c r="AX673" s="15" t="s">
        <v>75</v>
      </c>
      <c r="AY673" s="257" t="s">
        <v>151</v>
      </c>
    </row>
    <row r="674" s="13" customFormat="1">
      <c r="A674" s="13"/>
      <c r="B674" s="225"/>
      <c r="C674" s="226"/>
      <c r="D674" s="227" t="s">
        <v>162</v>
      </c>
      <c r="E674" s="228" t="s">
        <v>19</v>
      </c>
      <c r="F674" s="229" t="s">
        <v>192</v>
      </c>
      <c r="G674" s="226"/>
      <c r="H674" s="230">
        <v>6</v>
      </c>
      <c r="I674" s="231"/>
      <c r="J674" s="226"/>
      <c r="K674" s="226"/>
      <c r="L674" s="232"/>
      <c r="M674" s="233"/>
      <c r="N674" s="234"/>
      <c r="O674" s="234"/>
      <c r="P674" s="234"/>
      <c r="Q674" s="234"/>
      <c r="R674" s="234"/>
      <c r="S674" s="234"/>
      <c r="T674" s="235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6" t="s">
        <v>162</v>
      </c>
      <c r="AU674" s="236" t="s">
        <v>158</v>
      </c>
      <c r="AV674" s="13" t="s">
        <v>158</v>
      </c>
      <c r="AW674" s="13" t="s">
        <v>36</v>
      </c>
      <c r="AX674" s="13" t="s">
        <v>75</v>
      </c>
      <c r="AY674" s="236" t="s">
        <v>151</v>
      </c>
    </row>
    <row r="675" s="14" customFormat="1">
      <c r="A675" s="14"/>
      <c r="B675" s="237"/>
      <c r="C675" s="238"/>
      <c r="D675" s="227" t="s">
        <v>162</v>
      </c>
      <c r="E675" s="239" t="s">
        <v>19</v>
      </c>
      <c r="F675" s="240" t="s">
        <v>164</v>
      </c>
      <c r="G675" s="238"/>
      <c r="H675" s="241">
        <v>6</v>
      </c>
      <c r="I675" s="242"/>
      <c r="J675" s="238"/>
      <c r="K675" s="238"/>
      <c r="L675" s="243"/>
      <c r="M675" s="244"/>
      <c r="N675" s="245"/>
      <c r="O675" s="245"/>
      <c r="P675" s="245"/>
      <c r="Q675" s="245"/>
      <c r="R675" s="245"/>
      <c r="S675" s="245"/>
      <c r="T675" s="246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7" t="s">
        <v>162</v>
      </c>
      <c r="AU675" s="247" t="s">
        <v>158</v>
      </c>
      <c r="AV675" s="14" t="s">
        <v>157</v>
      </c>
      <c r="AW675" s="14" t="s">
        <v>36</v>
      </c>
      <c r="AX675" s="14" t="s">
        <v>83</v>
      </c>
      <c r="AY675" s="247" t="s">
        <v>151</v>
      </c>
    </row>
    <row r="676" s="2" customFormat="1" ht="24.15" customHeight="1">
      <c r="A676" s="40"/>
      <c r="B676" s="41"/>
      <c r="C676" s="207" t="s">
        <v>1076</v>
      </c>
      <c r="D676" s="207" t="s">
        <v>153</v>
      </c>
      <c r="E676" s="208" t="s">
        <v>1077</v>
      </c>
      <c r="F676" s="209" t="s">
        <v>1078</v>
      </c>
      <c r="G676" s="210" t="s">
        <v>90</v>
      </c>
      <c r="H676" s="211">
        <v>3.4399999999999999</v>
      </c>
      <c r="I676" s="212"/>
      <c r="J676" s="213">
        <f>ROUND(I676*H676,2)</f>
        <v>0</v>
      </c>
      <c r="K676" s="209" t="s">
        <v>156</v>
      </c>
      <c r="L676" s="46"/>
      <c r="M676" s="214" t="s">
        <v>19</v>
      </c>
      <c r="N676" s="215" t="s">
        <v>47</v>
      </c>
      <c r="O676" s="86"/>
      <c r="P676" s="216">
        <f>O676*H676</f>
        <v>0</v>
      </c>
      <c r="Q676" s="216">
        <v>0</v>
      </c>
      <c r="R676" s="216">
        <f>Q676*H676</f>
        <v>0</v>
      </c>
      <c r="S676" s="216">
        <v>0.081500000000000003</v>
      </c>
      <c r="T676" s="217">
        <f>S676*H676</f>
        <v>0.28036</v>
      </c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R676" s="218" t="s">
        <v>256</v>
      </c>
      <c r="AT676" s="218" t="s">
        <v>153</v>
      </c>
      <c r="AU676" s="218" t="s">
        <v>158</v>
      </c>
      <c r="AY676" s="19" t="s">
        <v>151</v>
      </c>
      <c r="BE676" s="219">
        <f>IF(N676="základní",J676,0)</f>
        <v>0</v>
      </c>
      <c r="BF676" s="219">
        <f>IF(N676="snížená",J676,0)</f>
        <v>0</v>
      </c>
      <c r="BG676" s="219">
        <f>IF(N676="zákl. přenesená",J676,0)</f>
        <v>0</v>
      </c>
      <c r="BH676" s="219">
        <f>IF(N676="sníž. přenesená",J676,0)</f>
        <v>0</v>
      </c>
      <c r="BI676" s="219">
        <f>IF(N676="nulová",J676,0)</f>
        <v>0</v>
      </c>
      <c r="BJ676" s="19" t="s">
        <v>158</v>
      </c>
      <c r="BK676" s="219">
        <f>ROUND(I676*H676,2)</f>
        <v>0</v>
      </c>
      <c r="BL676" s="19" t="s">
        <v>256</v>
      </c>
      <c r="BM676" s="218" t="s">
        <v>1079</v>
      </c>
    </row>
    <row r="677" s="2" customFormat="1">
      <c r="A677" s="40"/>
      <c r="B677" s="41"/>
      <c r="C677" s="42"/>
      <c r="D677" s="220" t="s">
        <v>160</v>
      </c>
      <c r="E677" s="42"/>
      <c r="F677" s="221" t="s">
        <v>1080</v>
      </c>
      <c r="G677" s="42"/>
      <c r="H677" s="42"/>
      <c r="I677" s="222"/>
      <c r="J677" s="42"/>
      <c r="K677" s="42"/>
      <c r="L677" s="46"/>
      <c r="M677" s="223"/>
      <c r="N677" s="224"/>
      <c r="O677" s="86"/>
      <c r="P677" s="86"/>
      <c r="Q677" s="86"/>
      <c r="R677" s="86"/>
      <c r="S677" s="86"/>
      <c r="T677" s="87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T677" s="19" t="s">
        <v>160</v>
      </c>
      <c r="AU677" s="19" t="s">
        <v>158</v>
      </c>
    </row>
    <row r="678" s="13" customFormat="1">
      <c r="A678" s="13"/>
      <c r="B678" s="225"/>
      <c r="C678" s="226"/>
      <c r="D678" s="227" t="s">
        <v>162</v>
      </c>
      <c r="E678" s="228" t="s">
        <v>19</v>
      </c>
      <c r="F678" s="229" t="s">
        <v>1081</v>
      </c>
      <c r="G678" s="226"/>
      <c r="H678" s="230">
        <v>3.4399999999999999</v>
      </c>
      <c r="I678" s="231"/>
      <c r="J678" s="226"/>
      <c r="K678" s="226"/>
      <c r="L678" s="232"/>
      <c r="M678" s="233"/>
      <c r="N678" s="234"/>
      <c r="O678" s="234"/>
      <c r="P678" s="234"/>
      <c r="Q678" s="234"/>
      <c r="R678" s="234"/>
      <c r="S678" s="234"/>
      <c r="T678" s="235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6" t="s">
        <v>162</v>
      </c>
      <c r="AU678" s="236" t="s">
        <v>158</v>
      </c>
      <c r="AV678" s="13" t="s">
        <v>158</v>
      </c>
      <c r="AW678" s="13" t="s">
        <v>36</v>
      </c>
      <c r="AX678" s="13" t="s">
        <v>75</v>
      </c>
      <c r="AY678" s="236" t="s">
        <v>151</v>
      </c>
    </row>
    <row r="679" s="14" customFormat="1">
      <c r="A679" s="14"/>
      <c r="B679" s="237"/>
      <c r="C679" s="238"/>
      <c r="D679" s="227" t="s">
        <v>162</v>
      </c>
      <c r="E679" s="239" t="s">
        <v>19</v>
      </c>
      <c r="F679" s="240" t="s">
        <v>164</v>
      </c>
      <c r="G679" s="238"/>
      <c r="H679" s="241">
        <v>3.4399999999999999</v>
      </c>
      <c r="I679" s="242"/>
      <c r="J679" s="238"/>
      <c r="K679" s="238"/>
      <c r="L679" s="243"/>
      <c r="M679" s="244"/>
      <c r="N679" s="245"/>
      <c r="O679" s="245"/>
      <c r="P679" s="245"/>
      <c r="Q679" s="245"/>
      <c r="R679" s="245"/>
      <c r="S679" s="245"/>
      <c r="T679" s="246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47" t="s">
        <v>162</v>
      </c>
      <c r="AU679" s="247" t="s">
        <v>158</v>
      </c>
      <c r="AV679" s="14" t="s">
        <v>157</v>
      </c>
      <c r="AW679" s="14" t="s">
        <v>36</v>
      </c>
      <c r="AX679" s="14" t="s">
        <v>83</v>
      </c>
      <c r="AY679" s="247" t="s">
        <v>151</v>
      </c>
    </row>
    <row r="680" s="2" customFormat="1" ht="37.8" customHeight="1">
      <c r="A680" s="40"/>
      <c r="B680" s="41"/>
      <c r="C680" s="207" t="s">
        <v>1082</v>
      </c>
      <c r="D680" s="207" t="s">
        <v>153</v>
      </c>
      <c r="E680" s="208" t="s">
        <v>1083</v>
      </c>
      <c r="F680" s="209" t="s">
        <v>1084</v>
      </c>
      <c r="G680" s="210" t="s">
        <v>90</v>
      </c>
      <c r="H680" s="211">
        <v>18.719999999999999</v>
      </c>
      <c r="I680" s="212"/>
      <c r="J680" s="213">
        <f>ROUND(I680*H680,2)</f>
        <v>0</v>
      </c>
      <c r="K680" s="209" t="s">
        <v>156</v>
      </c>
      <c r="L680" s="46"/>
      <c r="M680" s="214" t="s">
        <v>19</v>
      </c>
      <c r="N680" s="215" t="s">
        <v>47</v>
      </c>
      <c r="O680" s="86"/>
      <c r="P680" s="216">
        <f>O680*H680</f>
        <v>0</v>
      </c>
      <c r="Q680" s="216">
        <v>0.0059959999999999996</v>
      </c>
      <c r="R680" s="216">
        <f>Q680*H680</f>
        <v>0.11224511999999999</v>
      </c>
      <c r="S680" s="216">
        <v>0</v>
      </c>
      <c r="T680" s="217">
        <f>S680*H680</f>
        <v>0</v>
      </c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R680" s="218" t="s">
        <v>256</v>
      </c>
      <c r="AT680" s="218" t="s">
        <v>153</v>
      </c>
      <c r="AU680" s="218" t="s">
        <v>158</v>
      </c>
      <c r="AY680" s="19" t="s">
        <v>151</v>
      </c>
      <c r="BE680" s="219">
        <f>IF(N680="základní",J680,0)</f>
        <v>0</v>
      </c>
      <c r="BF680" s="219">
        <f>IF(N680="snížená",J680,0)</f>
        <v>0</v>
      </c>
      <c r="BG680" s="219">
        <f>IF(N680="zákl. přenesená",J680,0)</f>
        <v>0</v>
      </c>
      <c r="BH680" s="219">
        <f>IF(N680="sníž. přenesená",J680,0)</f>
        <v>0</v>
      </c>
      <c r="BI680" s="219">
        <f>IF(N680="nulová",J680,0)</f>
        <v>0</v>
      </c>
      <c r="BJ680" s="19" t="s">
        <v>158</v>
      </c>
      <c r="BK680" s="219">
        <f>ROUND(I680*H680,2)</f>
        <v>0</v>
      </c>
      <c r="BL680" s="19" t="s">
        <v>256</v>
      </c>
      <c r="BM680" s="218" t="s">
        <v>1085</v>
      </c>
    </row>
    <row r="681" s="2" customFormat="1">
      <c r="A681" s="40"/>
      <c r="B681" s="41"/>
      <c r="C681" s="42"/>
      <c r="D681" s="220" t="s">
        <v>160</v>
      </c>
      <c r="E681" s="42"/>
      <c r="F681" s="221" t="s">
        <v>1086</v>
      </c>
      <c r="G681" s="42"/>
      <c r="H681" s="42"/>
      <c r="I681" s="222"/>
      <c r="J681" s="42"/>
      <c r="K681" s="42"/>
      <c r="L681" s="46"/>
      <c r="M681" s="223"/>
      <c r="N681" s="224"/>
      <c r="O681" s="86"/>
      <c r="P681" s="86"/>
      <c r="Q681" s="86"/>
      <c r="R681" s="86"/>
      <c r="S681" s="86"/>
      <c r="T681" s="87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T681" s="19" t="s">
        <v>160</v>
      </c>
      <c r="AU681" s="19" t="s">
        <v>158</v>
      </c>
    </row>
    <row r="682" s="13" customFormat="1">
      <c r="A682" s="13"/>
      <c r="B682" s="225"/>
      <c r="C682" s="226"/>
      <c r="D682" s="227" t="s">
        <v>162</v>
      </c>
      <c r="E682" s="228" t="s">
        <v>19</v>
      </c>
      <c r="F682" s="229" t="s">
        <v>100</v>
      </c>
      <c r="G682" s="226"/>
      <c r="H682" s="230">
        <v>18.719999999999999</v>
      </c>
      <c r="I682" s="231"/>
      <c r="J682" s="226"/>
      <c r="K682" s="226"/>
      <c r="L682" s="232"/>
      <c r="M682" s="233"/>
      <c r="N682" s="234"/>
      <c r="O682" s="234"/>
      <c r="P682" s="234"/>
      <c r="Q682" s="234"/>
      <c r="R682" s="234"/>
      <c r="S682" s="234"/>
      <c r="T682" s="235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6" t="s">
        <v>162</v>
      </c>
      <c r="AU682" s="236" t="s">
        <v>158</v>
      </c>
      <c r="AV682" s="13" t="s">
        <v>158</v>
      </c>
      <c r="AW682" s="13" t="s">
        <v>36</v>
      </c>
      <c r="AX682" s="13" t="s">
        <v>75</v>
      </c>
      <c r="AY682" s="236" t="s">
        <v>151</v>
      </c>
    </row>
    <row r="683" s="14" customFormat="1">
      <c r="A683" s="14"/>
      <c r="B683" s="237"/>
      <c r="C683" s="238"/>
      <c r="D683" s="227" t="s">
        <v>162</v>
      </c>
      <c r="E683" s="239" t="s">
        <v>19</v>
      </c>
      <c r="F683" s="240" t="s">
        <v>164</v>
      </c>
      <c r="G683" s="238"/>
      <c r="H683" s="241">
        <v>18.719999999999999</v>
      </c>
      <c r="I683" s="242"/>
      <c r="J683" s="238"/>
      <c r="K683" s="238"/>
      <c r="L683" s="243"/>
      <c r="M683" s="244"/>
      <c r="N683" s="245"/>
      <c r="O683" s="245"/>
      <c r="P683" s="245"/>
      <c r="Q683" s="245"/>
      <c r="R683" s="245"/>
      <c r="S683" s="245"/>
      <c r="T683" s="246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47" t="s">
        <v>162</v>
      </c>
      <c r="AU683" s="247" t="s">
        <v>158</v>
      </c>
      <c r="AV683" s="14" t="s">
        <v>157</v>
      </c>
      <c r="AW683" s="14" t="s">
        <v>36</v>
      </c>
      <c r="AX683" s="14" t="s">
        <v>83</v>
      </c>
      <c r="AY683" s="247" t="s">
        <v>151</v>
      </c>
    </row>
    <row r="684" s="2" customFormat="1" ht="16.5" customHeight="1">
      <c r="A684" s="40"/>
      <c r="B684" s="41"/>
      <c r="C684" s="258" t="s">
        <v>1087</v>
      </c>
      <c r="D684" s="258" t="s">
        <v>262</v>
      </c>
      <c r="E684" s="259" t="s">
        <v>1088</v>
      </c>
      <c r="F684" s="260" t="s">
        <v>1089</v>
      </c>
      <c r="G684" s="261" t="s">
        <v>90</v>
      </c>
      <c r="H684" s="262">
        <v>21.527999999999999</v>
      </c>
      <c r="I684" s="263"/>
      <c r="J684" s="264">
        <f>ROUND(I684*H684,2)</f>
        <v>0</v>
      </c>
      <c r="K684" s="260" t="s">
        <v>19</v>
      </c>
      <c r="L684" s="265"/>
      <c r="M684" s="266" t="s">
        <v>19</v>
      </c>
      <c r="N684" s="267" t="s">
        <v>47</v>
      </c>
      <c r="O684" s="86"/>
      <c r="P684" s="216">
        <f>O684*H684</f>
        <v>0</v>
      </c>
      <c r="Q684" s="216">
        <v>0.0118</v>
      </c>
      <c r="R684" s="216">
        <f>Q684*H684</f>
        <v>0.25403039999999999</v>
      </c>
      <c r="S684" s="216">
        <v>0</v>
      </c>
      <c r="T684" s="217">
        <f>S684*H684</f>
        <v>0</v>
      </c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R684" s="218" t="s">
        <v>375</v>
      </c>
      <c r="AT684" s="218" t="s">
        <v>262</v>
      </c>
      <c r="AU684" s="218" t="s">
        <v>158</v>
      </c>
      <c r="AY684" s="19" t="s">
        <v>151</v>
      </c>
      <c r="BE684" s="219">
        <f>IF(N684="základní",J684,0)</f>
        <v>0</v>
      </c>
      <c r="BF684" s="219">
        <f>IF(N684="snížená",J684,0)</f>
        <v>0</v>
      </c>
      <c r="BG684" s="219">
        <f>IF(N684="zákl. přenesená",J684,0)</f>
        <v>0</v>
      </c>
      <c r="BH684" s="219">
        <f>IF(N684="sníž. přenesená",J684,0)</f>
        <v>0</v>
      </c>
      <c r="BI684" s="219">
        <f>IF(N684="nulová",J684,0)</f>
        <v>0</v>
      </c>
      <c r="BJ684" s="19" t="s">
        <v>158</v>
      </c>
      <c r="BK684" s="219">
        <f>ROUND(I684*H684,2)</f>
        <v>0</v>
      </c>
      <c r="BL684" s="19" t="s">
        <v>256</v>
      </c>
      <c r="BM684" s="218" t="s">
        <v>1090</v>
      </c>
    </row>
    <row r="685" s="13" customFormat="1">
      <c r="A685" s="13"/>
      <c r="B685" s="225"/>
      <c r="C685" s="226"/>
      <c r="D685" s="227" t="s">
        <v>162</v>
      </c>
      <c r="E685" s="226"/>
      <c r="F685" s="229" t="s">
        <v>1091</v>
      </c>
      <c r="G685" s="226"/>
      <c r="H685" s="230">
        <v>21.527999999999999</v>
      </c>
      <c r="I685" s="231"/>
      <c r="J685" s="226"/>
      <c r="K685" s="226"/>
      <c r="L685" s="232"/>
      <c r="M685" s="233"/>
      <c r="N685" s="234"/>
      <c r="O685" s="234"/>
      <c r="P685" s="234"/>
      <c r="Q685" s="234"/>
      <c r="R685" s="234"/>
      <c r="S685" s="234"/>
      <c r="T685" s="235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6" t="s">
        <v>162</v>
      </c>
      <c r="AU685" s="236" t="s">
        <v>158</v>
      </c>
      <c r="AV685" s="13" t="s">
        <v>158</v>
      </c>
      <c r="AW685" s="13" t="s">
        <v>4</v>
      </c>
      <c r="AX685" s="13" t="s">
        <v>83</v>
      </c>
      <c r="AY685" s="236" t="s">
        <v>151</v>
      </c>
    </row>
    <row r="686" s="2" customFormat="1" ht="37.8" customHeight="1">
      <c r="A686" s="40"/>
      <c r="B686" s="41"/>
      <c r="C686" s="207" t="s">
        <v>1092</v>
      </c>
      <c r="D686" s="207" t="s">
        <v>153</v>
      </c>
      <c r="E686" s="208" t="s">
        <v>1093</v>
      </c>
      <c r="F686" s="209" t="s">
        <v>1094</v>
      </c>
      <c r="G686" s="210" t="s">
        <v>90</v>
      </c>
      <c r="H686" s="211">
        <v>6.5999999999999996</v>
      </c>
      <c r="I686" s="212"/>
      <c r="J686" s="213">
        <f>ROUND(I686*H686,2)</f>
        <v>0</v>
      </c>
      <c r="K686" s="209" t="s">
        <v>156</v>
      </c>
      <c r="L686" s="46"/>
      <c r="M686" s="214" t="s">
        <v>19</v>
      </c>
      <c r="N686" s="215" t="s">
        <v>47</v>
      </c>
      <c r="O686" s="86"/>
      <c r="P686" s="216">
        <f>O686*H686</f>
        <v>0</v>
      </c>
      <c r="Q686" s="216">
        <v>0</v>
      </c>
      <c r="R686" s="216">
        <f>Q686*H686</f>
        <v>0</v>
      </c>
      <c r="S686" s="216">
        <v>0</v>
      </c>
      <c r="T686" s="217">
        <f>S686*H686</f>
        <v>0</v>
      </c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R686" s="218" t="s">
        <v>256</v>
      </c>
      <c r="AT686" s="218" t="s">
        <v>153</v>
      </c>
      <c r="AU686" s="218" t="s">
        <v>158</v>
      </c>
      <c r="AY686" s="19" t="s">
        <v>151</v>
      </c>
      <c r="BE686" s="219">
        <f>IF(N686="základní",J686,0)</f>
        <v>0</v>
      </c>
      <c r="BF686" s="219">
        <f>IF(N686="snížená",J686,0)</f>
        <v>0</v>
      </c>
      <c r="BG686" s="219">
        <f>IF(N686="zákl. přenesená",J686,0)</f>
        <v>0</v>
      </c>
      <c r="BH686" s="219">
        <f>IF(N686="sníž. přenesená",J686,0)</f>
        <v>0</v>
      </c>
      <c r="BI686" s="219">
        <f>IF(N686="nulová",J686,0)</f>
        <v>0</v>
      </c>
      <c r="BJ686" s="19" t="s">
        <v>158</v>
      </c>
      <c r="BK686" s="219">
        <f>ROUND(I686*H686,2)</f>
        <v>0</v>
      </c>
      <c r="BL686" s="19" t="s">
        <v>256</v>
      </c>
      <c r="BM686" s="218" t="s">
        <v>1095</v>
      </c>
    </row>
    <row r="687" s="2" customFormat="1">
      <c r="A687" s="40"/>
      <c r="B687" s="41"/>
      <c r="C687" s="42"/>
      <c r="D687" s="220" t="s">
        <v>160</v>
      </c>
      <c r="E687" s="42"/>
      <c r="F687" s="221" t="s">
        <v>1096</v>
      </c>
      <c r="G687" s="42"/>
      <c r="H687" s="42"/>
      <c r="I687" s="222"/>
      <c r="J687" s="42"/>
      <c r="K687" s="42"/>
      <c r="L687" s="46"/>
      <c r="M687" s="223"/>
      <c r="N687" s="224"/>
      <c r="O687" s="86"/>
      <c r="P687" s="86"/>
      <c r="Q687" s="86"/>
      <c r="R687" s="86"/>
      <c r="S687" s="86"/>
      <c r="T687" s="87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T687" s="19" t="s">
        <v>160</v>
      </c>
      <c r="AU687" s="19" t="s">
        <v>158</v>
      </c>
    </row>
    <row r="688" s="13" customFormat="1">
      <c r="A688" s="13"/>
      <c r="B688" s="225"/>
      <c r="C688" s="226"/>
      <c r="D688" s="227" t="s">
        <v>162</v>
      </c>
      <c r="E688" s="228" t="s">
        <v>19</v>
      </c>
      <c r="F688" s="229" t="s">
        <v>1097</v>
      </c>
      <c r="G688" s="226"/>
      <c r="H688" s="230">
        <v>6.5999999999999996</v>
      </c>
      <c r="I688" s="231"/>
      <c r="J688" s="226"/>
      <c r="K688" s="226"/>
      <c r="L688" s="232"/>
      <c r="M688" s="233"/>
      <c r="N688" s="234"/>
      <c r="O688" s="234"/>
      <c r="P688" s="234"/>
      <c r="Q688" s="234"/>
      <c r="R688" s="234"/>
      <c r="S688" s="234"/>
      <c r="T688" s="235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6" t="s">
        <v>162</v>
      </c>
      <c r="AU688" s="236" t="s">
        <v>158</v>
      </c>
      <c r="AV688" s="13" t="s">
        <v>158</v>
      </c>
      <c r="AW688" s="13" t="s">
        <v>36</v>
      </c>
      <c r="AX688" s="13" t="s">
        <v>75</v>
      </c>
      <c r="AY688" s="236" t="s">
        <v>151</v>
      </c>
    </row>
    <row r="689" s="14" customFormat="1">
      <c r="A689" s="14"/>
      <c r="B689" s="237"/>
      <c r="C689" s="238"/>
      <c r="D689" s="227" t="s">
        <v>162</v>
      </c>
      <c r="E689" s="239" t="s">
        <v>19</v>
      </c>
      <c r="F689" s="240" t="s">
        <v>164</v>
      </c>
      <c r="G689" s="238"/>
      <c r="H689" s="241">
        <v>6.5999999999999996</v>
      </c>
      <c r="I689" s="242"/>
      <c r="J689" s="238"/>
      <c r="K689" s="238"/>
      <c r="L689" s="243"/>
      <c r="M689" s="244"/>
      <c r="N689" s="245"/>
      <c r="O689" s="245"/>
      <c r="P689" s="245"/>
      <c r="Q689" s="245"/>
      <c r="R689" s="245"/>
      <c r="S689" s="245"/>
      <c r="T689" s="246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47" t="s">
        <v>162</v>
      </c>
      <c r="AU689" s="247" t="s">
        <v>158</v>
      </c>
      <c r="AV689" s="14" t="s">
        <v>157</v>
      </c>
      <c r="AW689" s="14" t="s">
        <v>36</v>
      </c>
      <c r="AX689" s="14" t="s">
        <v>83</v>
      </c>
      <c r="AY689" s="247" t="s">
        <v>151</v>
      </c>
    </row>
    <row r="690" s="2" customFormat="1" ht="24.15" customHeight="1">
      <c r="A690" s="40"/>
      <c r="B690" s="41"/>
      <c r="C690" s="207" t="s">
        <v>1098</v>
      </c>
      <c r="D690" s="207" t="s">
        <v>153</v>
      </c>
      <c r="E690" s="208" t="s">
        <v>1099</v>
      </c>
      <c r="F690" s="209" t="s">
        <v>1100</v>
      </c>
      <c r="G690" s="210" t="s">
        <v>179</v>
      </c>
      <c r="H690" s="211">
        <v>16</v>
      </c>
      <c r="I690" s="212"/>
      <c r="J690" s="213">
        <f>ROUND(I690*H690,2)</f>
        <v>0</v>
      </c>
      <c r="K690" s="209" t="s">
        <v>156</v>
      </c>
      <c r="L690" s="46"/>
      <c r="M690" s="214" t="s">
        <v>19</v>
      </c>
      <c r="N690" s="215" t="s">
        <v>47</v>
      </c>
      <c r="O690" s="86"/>
      <c r="P690" s="216">
        <f>O690*H690</f>
        <v>0</v>
      </c>
      <c r="Q690" s="216">
        <v>9.0000000000000006E-05</v>
      </c>
      <c r="R690" s="216">
        <f>Q690*H690</f>
        <v>0.0014400000000000001</v>
      </c>
      <c r="S690" s="216">
        <v>0</v>
      </c>
      <c r="T690" s="217">
        <f>S690*H690</f>
        <v>0</v>
      </c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R690" s="218" t="s">
        <v>256</v>
      </c>
      <c r="AT690" s="218" t="s">
        <v>153</v>
      </c>
      <c r="AU690" s="218" t="s">
        <v>158</v>
      </c>
      <c r="AY690" s="19" t="s">
        <v>151</v>
      </c>
      <c r="BE690" s="219">
        <f>IF(N690="základní",J690,0)</f>
        <v>0</v>
      </c>
      <c r="BF690" s="219">
        <f>IF(N690="snížená",J690,0)</f>
        <v>0</v>
      </c>
      <c r="BG690" s="219">
        <f>IF(N690="zákl. přenesená",J690,0)</f>
        <v>0</v>
      </c>
      <c r="BH690" s="219">
        <f>IF(N690="sníž. přenesená",J690,0)</f>
        <v>0</v>
      </c>
      <c r="BI690" s="219">
        <f>IF(N690="nulová",J690,0)</f>
        <v>0</v>
      </c>
      <c r="BJ690" s="19" t="s">
        <v>158</v>
      </c>
      <c r="BK690" s="219">
        <f>ROUND(I690*H690,2)</f>
        <v>0</v>
      </c>
      <c r="BL690" s="19" t="s">
        <v>256</v>
      </c>
      <c r="BM690" s="218" t="s">
        <v>1101</v>
      </c>
    </row>
    <row r="691" s="2" customFormat="1">
      <c r="A691" s="40"/>
      <c r="B691" s="41"/>
      <c r="C691" s="42"/>
      <c r="D691" s="220" t="s">
        <v>160</v>
      </c>
      <c r="E691" s="42"/>
      <c r="F691" s="221" t="s">
        <v>1102</v>
      </c>
      <c r="G691" s="42"/>
      <c r="H691" s="42"/>
      <c r="I691" s="222"/>
      <c r="J691" s="42"/>
      <c r="K691" s="42"/>
      <c r="L691" s="46"/>
      <c r="M691" s="223"/>
      <c r="N691" s="224"/>
      <c r="O691" s="86"/>
      <c r="P691" s="86"/>
      <c r="Q691" s="86"/>
      <c r="R691" s="86"/>
      <c r="S691" s="86"/>
      <c r="T691" s="87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T691" s="19" t="s">
        <v>160</v>
      </c>
      <c r="AU691" s="19" t="s">
        <v>158</v>
      </c>
    </row>
    <row r="692" s="15" customFormat="1">
      <c r="A692" s="15"/>
      <c r="B692" s="248"/>
      <c r="C692" s="249"/>
      <c r="D692" s="227" t="s">
        <v>162</v>
      </c>
      <c r="E692" s="250" t="s">
        <v>19</v>
      </c>
      <c r="F692" s="251" t="s">
        <v>1103</v>
      </c>
      <c r="G692" s="249"/>
      <c r="H692" s="250" t="s">
        <v>19</v>
      </c>
      <c r="I692" s="252"/>
      <c r="J692" s="249"/>
      <c r="K692" s="249"/>
      <c r="L692" s="253"/>
      <c r="M692" s="254"/>
      <c r="N692" s="255"/>
      <c r="O692" s="255"/>
      <c r="P692" s="255"/>
      <c r="Q692" s="255"/>
      <c r="R692" s="255"/>
      <c r="S692" s="255"/>
      <c r="T692" s="256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T692" s="257" t="s">
        <v>162</v>
      </c>
      <c r="AU692" s="257" t="s">
        <v>158</v>
      </c>
      <c r="AV692" s="15" t="s">
        <v>83</v>
      </c>
      <c r="AW692" s="15" t="s">
        <v>36</v>
      </c>
      <c r="AX692" s="15" t="s">
        <v>75</v>
      </c>
      <c r="AY692" s="257" t="s">
        <v>151</v>
      </c>
    </row>
    <row r="693" s="13" customFormat="1">
      <c r="A693" s="13"/>
      <c r="B693" s="225"/>
      <c r="C693" s="226"/>
      <c r="D693" s="227" t="s">
        <v>162</v>
      </c>
      <c r="E693" s="228" t="s">
        <v>19</v>
      </c>
      <c r="F693" s="229" t="s">
        <v>1104</v>
      </c>
      <c r="G693" s="226"/>
      <c r="H693" s="230">
        <v>16</v>
      </c>
      <c r="I693" s="231"/>
      <c r="J693" s="226"/>
      <c r="K693" s="226"/>
      <c r="L693" s="232"/>
      <c r="M693" s="233"/>
      <c r="N693" s="234"/>
      <c r="O693" s="234"/>
      <c r="P693" s="234"/>
      <c r="Q693" s="234"/>
      <c r="R693" s="234"/>
      <c r="S693" s="234"/>
      <c r="T693" s="235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6" t="s">
        <v>162</v>
      </c>
      <c r="AU693" s="236" t="s">
        <v>158</v>
      </c>
      <c r="AV693" s="13" t="s">
        <v>158</v>
      </c>
      <c r="AW693" s="13" t="s">
        <v>36</v>
      </c>
      <c r="AX693" s="13" t="s">
        <v>75</v>
      </c>
      <c r="AY693" s="236" t="s">
        <v>151</v>
      </c>
    </row>
    <row r="694" s="14" customFormat="1">
      <c r="A694" s="14"/>
      <c r="B694" s="237"/>
      <c r="C694" s="238"/>
      <c r="D694" s="227" t="s">
        <v>162</v>
      </c>
      <c r="E694" s="239" t="s">
        <v>19</v>
      </c>
      <c r="F694" s="240" t="s">
        <v>164</v>
      </c>
      <c r="G694" s="238"/>
      <c r="H694" s="241">
        <v>16</v>
      </c>
      <c r="I694" s="242"/>
      <c r="J694" s="238"/>
      <c r="K694" s="238"/>
      <c r="L694" s="243"/>
      <c r="M694" s="244"/>
      <c r="N694" s="245"/>
      <c r="O694" s="245"/>
      <c r="P694" s="245"/>
      <c r="Q694" s="245"/>
      <c r="R694" s="245"/>
      <c r="S694" s="245"/>
      <c r="T694" s="246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47" t="s">
        <v>162</v>
      </c>
      <c r="AU694" s="247" t="s">
        <v>158</v>
      </c>
      <c r="AV694" s="14" t="s">
        <v>157</v>
      </c>
      <c r="AW694" s="14" t="s">
        <v>36</v>
      </c>
      <c r="AX694" s="14" t="s">
        <v>83</v>
      </c>
      <c r="AY694" s="247" t="s">
        <v>151</v>
      </c>
    </row>
    <row r="695" s="2" customFormat="1" ht="24.15" customHeight="1">
      <c r="A695" s="40"/>
      <c r="B695" s="41"/>
      <c r="C695" s="207" t="s">
        <v>1105</v>
      </c>
      <c r="D695" s="207" t="s">
        <v>153</v>
      </c>
      <c r="E695" s="208" t="s">
        <v>1106</v>
      </c>
      <c r="F695" s="209" t="s">
        <v>1107</v>
      </c>
      <c r="G695" s="210" t="s">
        <v>173</v>
      </c>
      <c r="H695" s="211">
        <v>6</v>
      </c>
      <c r="I695" s="212"/>
      <c r="J695" s="213">
        <f>ROUND(I695*H695,2)</f>
        <v>0</v>
      </c>
      <c r="K695" s="209" t="s">
        <v>156</v>
      </c>
      <c r="L695" s="46"/>
      <c r="M695" s="214" t="s">
        <v>19</v>
      </c>
      <c r="N695" s="215" t="s">
        <v>47</v>
      </c>
      <c r="O695" s="86"/>
      <c r="P695" s="216">
        <f>O695*H695</f>
        <v>0</v>
      </c>
      <c r="Q695" s="216">
        <v>0</v>
      </c>
      <c r="R695" s="216">
        <f>Q695*H695</f>
        <v>0</v>
      </c>
      <c r="S695" s="216">
        <v>0</v>
      </c>
      <c r="T695" s="217">
        <f>S695*H695</f>
        <v>0</v>
      </c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R695" s="218" t="s">
        <v>256</v>
      </c>
      <c r="AT695" s="218" t="s">
        <v>153</v>
      </c>
      <c r="AU695" s="218" t="s">
        <v>158</v>
      </c>
      <c r="AY695" s="19" t="s">
        <v>151</v>
      </c>
      <c r="BE695" s="219">
        <f>IF(N695="základní",J695,0)</f>
        <v>0</v>
      </c>
      <c r="BF695" s="219">
        <f>IF(N695="snížená",J695,0)</f>
        <v>0</v>
      </c>
      <c r="BG695" s="219">
        <f>IF(N695="zákl. přenesená",J695,0)</f>
        <v>0</v>
      </c>
      <c r="BH695" s="219">
        <f>IF(N695="sníž. přenesená",J695,0)</f>
        <v>0</v>
      </c>
      <c r="BI695" s="219">
        <f>IF(N695="nulová",J695,0)</f>
        <v>0</v>
      </c>
      <c r="BJ695" s="19" t="s">
        <v>158</v>
      </c>
      <c r="BK695" s="219">
        <f>ROUND(I695*H695,2)</f>
        <v>0</v>
      </c>
      <c r="BL695" s="19" t="s">
        <v>256</v>
      </c>
      <c r="BM695" s="218" t="s">
        <v>1108</v>
      </c>
    </row>
    <row r="696" s="2" customFormat="1">
      <c r="A696" s="40"/>
      <c r="B696" s="41"/>
      <c r="C696" s="42"/>
      <c r="D696" s="220" t="s">
        <v>160</v>
      </c>
      <c r="E696" s="42"/>
      <c r="F696" s="221" t="s">
        <v>1109</v>
      </c>
      <c r="G696" s="42"/>
      <c r="H696" s="42"/>
      <c r="I696" s="222"/>
      <c r="J696" s="42"/>
      <c r="K696" s="42"/>
      <c r="L696" s="46"/>
      <c r="M696" s="223"/>
      <c r="N696" s="224"/>
      <c r="O696" s="86"/>
      <c r="P696" s="86"/>
      <c r="Q696" s="86"/>
      <c r="R696" s="86"/>
      <c r="S696" s="86"/>
      <c r="T696" s="87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T696" s="19" t="s">
        <v>160</v>
      </c>
      <c r="AU696" s="19" t="s">
        <v>158</v>
      </c>
    </row>
    <row r="697" s="13" customFormat="1">
      <c r="A697" s="13"/>
      <c r="B697" s="225"/>
      <c r="C697" s="226"/>
      <c r="D697" s="227" t="s">
        <v>162</v>
      </c>
      <c r="E697" s="228" t="s">
        <v>19</v>
      </c>
      <c r="F697" s="229" t="s">
        <v>1110</v>
      </c>
      <c r="G697" s="226"/>
      <c r="H697" s="230">
        <v>6</v>
      </c>
      <c r="I697" s="231"/>
      <c r="J697" s="226"/>
      <c r="K697" s="226"/>
      <c r="L697" s="232"/>
      <c r="M697" s="233"/>
      <c r="N697" s="234"/>
      <c r="O697" s="234"/>
      <c r="P697" s="234"/>
      <c r="Q697" s="234"/>
      <c r="R697" s="234"/>
      <c r="S697" s="234"/>
      <c r="T697" s="235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6" t="s">
        <v>162</v>
      </c>
      <c r="AU697" s="236" t="s">
        <v>158</v>
      </c>
      <c r="AV697" s="13" t="s">
        <v>158</v>
      </c>
      <c r="AW697" s="13" t="s">
        <v>36</v>
      </c>
      <c r="AX697" s="13" t="s">
        <v>75</v>
      </c>
      <c r="AY697" s="236" t="s">
        <v>151</v>
      </c>
    </row>
    <row r="698" s="14" customFormat="1">
      <c r="A698" s="14"/>
      <c r="B698" s="237"/>
      <c r="C698" s="238"/>
      <c r="D698" s="227" t="s">
        <v>162</v>
      </c>
      <c r="E698" s="239" t="s">
        <v>19</v>
      </c>
      <c r="F698" s="240" t="s">
        <v>164</v>
      </c>
      <c r="G698" s="238"/>
      <c r="H698" s="241">
        <v>6</v>
      </c>
      <c r="I698" s="242"/>
      <c r="J698" s="238"/>
      <c r="K698" s="238"/>
      <c r="L698" s="243"/>
      <c r="M698" s="244"/>
      <c r="N698" s="245"/>
      <c r="O698" s="245"/>
      <c r="P698" s="245"/>
      <c r="Q698" s="245"/>
      <c r="R698" s="245"/>
      <c r="S698" s="245"/>
      <c r="T698" s="246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47" t="s">
        <v>162</v>
      </c>
      <c r="AU698" s="247" t="s">
        <v>158</v>
      </c>
      <c r="AV698" s="14" t="s">
        <v>157</v>
      </c>
      <c r="AW698" s="14" t="s">
        <v>36</v>
      </c>
      <c r="AX698" s="14" t="s">
        <v>83</v>
      </c>
      <c r="AY698" s="247" t="s">
        <v>151</v>
      </c>
    </row>
    <row r="699" s="2" customFormat="1" ht="24.15" customHeight="1">
      <c r="A699" s="40"/>
      <c r="B699" s="41"/>
      <c r="C699" s="207" t="s">
        <v>1111</v>
      </c>
      <c r="D699" s="207" t="s">
        <v>153</v>
      </c>
      <c r="E699" s="208" t="s">
        <v>1112</v>
      </c>
      <c r="F699" s="209" t="s">
        <v>1113</v>
      </c>
      <c r="G699" s="210" t="s">
        <v>173</v>
      </c>
      <c r="H699" s="211">
        <v>3</v>
      </c>
      <c r="I699" s="212"/>
      <c r="J699" s="213">
        <f>ROUND(I699*H699,2)</f>
        <v>0</v>
      </c>
      <c r="K699" s="209" t="s">
        <v>156</v>
      </c>
      <c r="L699" s="46"/>
      <c r="M699" s="214" t="s">
        <v>19</v>
      </c>
      <c r="N699" s="215" t="s">
        <v>47</v>
      </c>
      <c r="O699" s="86"/>
      <c r="P699" s="216">
        <f>O699*H699</f>
        <v>0</v>
      </c>
      <c r="Q699" s="216">
        <v>0</v>
      </c>
      <c r="R699" s="216">
        <f>Q699*H699</f>
        <v>0</v>
      </c>
      <c r="S699" s="216">
        <v>0</v>
      </c>
      <c r="T699" s="217">
        <f>S699*H699</f>
        <v>0</v>
      </c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R699" s="218" t="s">
        <v>256</v>
      </c>
      <c r="AT699" s="218" t="s">
        <v>153</v>
      </c>
      <c r="AU699" s="218" t="s">
        <v>158</v>
      </c>
      <c r="AY699" s="19" t="s">
        <v>151</v>
      </c>
      <c r="BE699" s="219">
        <f>IF(N699="základní",J699,0)</f>
        <v>0</v>
      </c>
      <c r="BF699" s="219">
        <f>IF(N699="snížená",J699,0)</f>
        <v>0</v>
      </c>
      <c r="BG699" s="219">
        <f>IF(N699="zákl. přenesená",J699,0)</f>
        <v>0</v>
      </c>
      <c r="BH699" s="219">
        <f>IF(N699="sníž. přenesená",J699,0)</f>
        <v>0</v>
      </c>
      <c r="BI699" s="219">
        <f>IF(N699="nulová",J699,0)</f>
        <v>0</v>
      </c>
      <c r="BJ699" s="19" t="s">
        <v>158</v>
      </c>
      <c r="BK699" s="219">
        <f>ROUND(I699*H699,2)</f>
        <v>0</v>
      </c>
      <c r="BL699" s="19" t="s">
        <v>256</v>
      </c>
      <c r="BM699" s="218" t="s">
        <v>1114</v>
      </c>
    </row>
    <row r="700" s="2" customFormat="1">
      <c r="A700" s="40"/>
      <c r="B700" s="41"/>
      <c r="C700" s="42"/>
      <c r="D700" s="220" t="s">
        <v>160</v>
      </c>
      <c r="E700" s="42"/>
      <c r="F700" s="221" t="s">
        <v>1115</v>
      </c>
      <c r="G700" s="42"/>
      <c r="H700" s="42"/>
      <c r="I700" s="222"/>
      <c r="J700" s="42"/>
      <c r="K700" s="42"/>
      <c r="L700" s="46"/>
      <c r="M700" s="223"/>
      <c r="N700" s="224"/>
      <c r="O700" s="86"/>
      <c r="P700" s="86"/>
      <c r="Q700" s="86"/>
      <c r="R700" s="86"/>
      <c r="S700" s="86"/>
      <c r="T700" s="87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T700" s="19" t="s">
        <v>160</v>
      </c>
      <c r="AU700" s="19" t="s">
        <v>158</v>
      </c>
    </row>
    <row r="701" s="13" customFormat="1">
      <c r="A701" s="13"/>
      <c r="B701" s="225"/>
      <c r="C701" s="226"/>
      <c r="D701" s="227" t="s">
        <v>162</v>
      </c>
      <c r="E701" s="228" t="s">
        <v>19</v>
      </c>
      <c r="F701" s="229" t="s">
        <v>1116</v>
      </c>
      <c r="G701" s="226"/>
      <c r="H701" s="230">
        <v>3</v>
      </c>
      <c r="I701" s="231"/>
      <c r="J701" s="226"/>
      <c r="K701" s="226"/>
      <c r="L701" s="232"/>
      <c r="M701" s="233"/>
      <c r="N701" s="234"/>
      <c r="O701" s="234"/>
      <c r="P701" s="234"/>
      <c r="Q701" s="234"/>
      <c r="R701" s="234"/>
      <c r="S701" s="234"/>
      <c r="T701" s="235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6" t="s">
        <v>162</v>
      </c>
      <c r="AU701" s="236" t="s">
        <v>158</v>
      </c>
      <c r="AV701" s="13" t="s">
        <v>158</v>
      </c>
      <c r="AW701" s="13" t="s">
        <v>36</v>
      </c>
      <c r="AX701" s="13" t="s">
        <v>75</v>
      </c>
      <c r="AY701" s="236" t="s">
        <v>151</v>
      </c>
    </row>
    <row r="702" s="14" customFormat="1">
      <c r="A702" s="14"/>
      <c r="B702" s="237"/>
      <c r="C702" s="238"/>
      <c r="D702" s="227" t="s">
        <v>162</v>
      </c>
      <c r="E702" s="239" t="s">
        <v>19</v>
      </c>
      <c r="F702" s="240" t="s">
        <v>164</v>
      </c>
      <c r="G702" s="238"/>
      <c r="H702" s="241">
        <v>3</v>
      </c>
      <c r="I702" s="242"/>
      <c r="J702" s="238"/>
      <c r="K702" s="238"/>
      <c r="L702" s="243"/>
      <c r="M702" s="244"/>
      <c r="N702" s="245"/>
      <c r="O702" s="245"/>
      <c r="P702" s="245"/>
      <c r="Q702" s="245"/>
      <c r="R702" s="245"/>
      <c r="S702" s="245"/>
      <c r="T702" s="246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47" t="s">
        <v>162</v>
      </c>
      <c r="AU702" s="247" t="s">
        <v>158</v>
      </c>
      <c r="AV702" s="14" t="s">
        <v>157</v>
      </c>
      <c r="AW702" s="14" t="s">
        <v>36</v>
      </c>
      <c r="AX702" s="14" t="s">
        <v>83</v>
      </c>
      <c r="AY702" s="247" t="s">
        <v>151</v>
      </c>
    </row>
    <row r="703" s="2" customFormat="1" ht="24.15" customHeight="1">
      <c r="A703" s="40"/>
      <c r="B703" s="41"/>
      <c r="C703" s="207" t="s">
        <v>1117</v>
      </c>
      <c r="D703" s="207" t="s">
        <v>153</v>
      </c>
      <c r="E703" s="208" t="s">
        <v>1118</v>
      </c>
      <c r="F703" s="209" t="s">
        <v>1119</v>
      </c>
      <c r="G703" s="210" t="s">
        <v>90</v>
      </c>
      <c r="H703" s="211">
        <v>18.719999999999999</v>
      </c>
      <c r="I703" s="212"/>
      <c r="J703" s="213">
        <f>ROUND(I703*H703,2)</f>
        <v>0</v>
      </c>
      <c r="K703" s="209" t="s">
        <v>156</v>
      </c>
      <c r="L703" s="46"/>
      <c r="M703" s="214" t="s">
        <v>19</v>
      </c>
      <c r="N703" s="215" t="s">
        <v>47</v>
      </c>
      <c r="O703" s="86"/>
      <c r="P703" s="216">
        <f>O703*H703</f>
        <v>0</v>
      </c>
      <c r="Q703" s="216">
        <v>4.5000000000000003E-05</v>
      </c>
      <c r="R703" s="216">
        <f>Q703*H703</f>
        <v>0.00084239999999999998</v>
      </c>
      <c r="S703" s="216">
        <v>0</v>
      </c>
      <c r="T703" s="217">
        <f>S703*H703</f>
        <v>0</v>
      </c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R703" s="218" t="s">
        <v>256</v>
      </c>
      <c r="AT703" s="218" t="s">
        <v>153</v>
      </c>
      <c r="AU703" s="218" t="s">
        <v>158</v>
      </c>
      <c r="AY703" s="19" t="s">
        <v>151</v>
      </c>
      <c r="BE703" s="219">
        <f>IF(N703="základní",J703,0)</f>
        <v>0</v>
      </c>
      <c r="BF703" s="219">
        <f>IF(N703="snížená",J703,0)</f>
        <v>0</v>
      </c>
      <c r="BG703" s="219">
        <f>IF(N703="zákl. přenesená",J703,0)</f>
        <v>0</v>
      </c>
      <c r="BH703" s="219">
        <f>IF(N703="sníž. přenesená",J703,0)</f>
        <v>0</v>
      </c>
      <c r="BI703" s="219">
        <f>IF(N703="nulová",J703,0)</f>
        <v>0</v>
      </c>
      <c r="BJ703" s="19" t="s">
        <v>158</v>
      </c>
      <c r="BK703" s="219">
        <f>ROUND(I703*H703,2)</f>
        <v>0</v>
      </c>
      <c r="BL703" s="19" t="s">
        <v>256</v>
      </c>
      <c r="BM703" s="218" t="s">
        <v>1120</v>
      </c>
    </row>
    <row r="704" s="2" customFormat="1">
      <c r="A704" s="40"/>
      <c r="B704" s="41"/>
      <c r="C704" s="42"/>
      <c r="D704" s="220" t="s">
        <v>160</v>
      </c>
      <c r="E704" s="42"/>
      <c r="F704" s="221" t="s">
        <v>1121</v>
      </c>
      <c r="G704" s="42"/>
      <c r="H704" s="42"/>
      <c r="I704" s="222"/>
      <c r="J704" s="42"/>
      <c r="K704" s="42"/>
      <c r="L704" s="46"/>
      <c r="M704" s="223"/>
      <c r="N704" s="224"/>
      <c r="O704" s="86"/>
      <c r="P704" s="86"/>
      <c r="Q704" s="86"/>
      <c r="R704" s="86"/>
      <c r="S704" s="86"/>
      <c r="T704" s="87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T704" s="19" t="s">
        <v>160</v>
      </c>
      <c r="AU704" s="19" t="s">
        <v>158</v>
      </c>
    </row>
    <row r="705" s="13" customFormat="1">
      <c r="A705" s="13"/>
      <c r="B705" s="225"/>
      <c r="C705" s="226"/>
      <c r="D705" s="227" t="s">
        <v>162</v>
      </c>
      <c r="E705" s="228" t="s">
        <v>19</v>
      </c>
      <c r="F705" s="229" t="s">
        <v>100</v>
      </c>
      <c r="G705" s="226"/>
      <c r="H705" s="230">
        <v>18.719999999999999</v>
      </c>
      <c r="I705" s="231"/>
      <c r="J705" s="226"/>
      <c r="K705" s="226"/>
      <c r="L705" s="232"/>
      <c r="M705" s="233"/>
      <c r="N705" s="234"/>
      <c r="O705" s="234"/>
      <c r="P705" s="234"/>
      <c r="Q705" s="234"/>
      <c r="R705" s="234"/>
      <c r="S705" s="234"/>
      <c r="T705" s="235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36" t="s">
        <v>162</v>
      </c>
      <c r="AU705" s="236" t="s">
        <v>158</v>
      </c>
      <c r="AV705" s="13" t="s">
        <v>158</v>
      </c>
      <c r="AW705" s="13" t="s">
        <v>36</v>
      </c>
      <c r="AX705" s="13" t="s">
        <v>75</v>
      </c>
      <c r="AY705" s="236" t="s">
        <v>151</v>
      </c>
    </row>
    <row r="706" s="14" customFormat="1">
      <c r="A706" s="14"/>
      <c r="B706" s="237"/>
      <c r="C706" s="238"/>
      <c r="D706" s="227" t="s">
        <v>162</v>
      </c>
      <c r="E706" s="239" t="s">
        <v>19</v>
      </c>
      <c r="F706" s="240" t="s">
        <v>164</v>
      </c>
      <c r="G706" s="238"/>
      <c r="H706" s="241">
        <v>18.719999999999999</v>
      </c>
      <c r="I706" s="242"/>
      <c r="J706" s="238"/>
      <c r="K706" s="238"/>
      <c r="L706" s="243"/>
      <c r="M706" s="244"/>
      <c r="N706" s="245"/>
      <c r="O706" s="245"/>
      <c r="P706" s="245"/>
      <c r="Q706" s="245"/>
      <c r="R706" s="245"/>
      <c r="S706" s="245"/>
      <c r="T706" s="246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47" t="s">
        <v>162</v>
      </c>
      <c r="AU706" s="247" t="s">
        <v>158</v>
      </c>
      <c r="AV706" s="14" t="s">
        <v>157</v>
      </c>
      <c r="AW706" s="14" t="s">
        <v>36</v>
      </c>
      <c r="AX706" s="14" t="s">
        <v>83</v>
      </c>
      <c r="AY706" s="247" t="s">
        <v>151</v>
      </c>
    </row>
    <row r="707" s="2" customFormat="1" ht="55.5" customHeight="1">
      <c r="A707" s="40"/>
      <c r="B707" s="41"/>
      <c r="C707" s="207" t="s">
        <v>1122</v>
      </c>
      <c r="D707" s="207" t="s">
        <v>153</v>
      </c>
      <c r="E707" s="208" t="s">
        <v>1123</v>
      </c>
      <c r="F707" s="209" t="s">
        <v>1124</v>
      </c>
      <c r="G707" s="210" t="s">
        <v>302</v>
      </c>
      <c r="H707" s="211">
        <v>0.39600000000000002</v>
      </c>
      <c r="I707" s="212"/>
      <c r="J707" s="213">
        <f>ROUND(I707*H707,2)</f>
        <v>0</v>
      </c>
      <c r="K707" s="209" t="s">
        <v>156</v>
      </c>
      <c r="L707" s="46"/>
      <c r="M707" s="214" t="s">
        <v>19</v>
      </c>
      <c r="N707" s="215" t="s">
        <v>47</v>
      </c>
      <c r="O707" s="86"/>
      <c r="P707" s="216">
        <f>O707*H707</f>
        <v>0</v>
      </c>
      <c r="Q707" s="216">
        <v>0</v>
      </c>
      <c r="R707" s="216">
        <f>Q707*H707</f>
        <v>0</v>
      </c>
      <c r="S707" s="216">
        <v>0</v>
      </c>
      <c r="T707" s="217">
        <f>S707*H707</f>
        <v>0</v>
      </c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R707" s="218" t="s">
        <v>256</v>
      </c>
      <c r="AT707" s="218" t="s">
        <v>153</v>
      </c>
      <c r="AU707" s="218" t="s">
        <v>158</v>
      </c>
      <c r="AY707" s="19" t="s">
        <v>151</v>
      </c>
      <c r="BE707" s="219">
        <f>IF(N707="základní",J707,0)</f>
        <v>0</v>
      </c>
      <c r="BF707" s="219">
        <f>IF(N707="snížená",J707,0)</f>
        <v>0</v>
      </c>
      <c r="BG707" s="219">
        <f>IF(N707="zákl. přenesená",J707,0)</f>
        <v>0</v>
      </c>
      <c r="BH707" s="219">
        <f>IF(N707="sníž. přenesená",J707,0)</f>
        <v>0</v>
      </c>
      <c r="BI707" s="219">
        <f>IF(N707="nulová",J707,0)</f>
        <v>0</v>
      </c>
      <c r="BJ707" s="19" t="s">
        <v>158</v>
      </c>
      <c r="BK707" s="219">
        <f>ROUND(I707*H707,2)</f>
        <v>0</v>
      </c>
      <c r="BL707" s="19" t="s">
        <v>256</v>
      </c>
      <c r="BM707" s="218" t="s">
        <v>1125</v>
      </c>
    </row>
    <row r="708" s="2" customFormat="1">
      <c r="A708" s="40"/>
      <c r="B708" s="41"/>
      <c r="C708" s="42"/>
      <c r="D708" s="220" t="s">
        <v>160</v>
      </c>
      <c r="E708" s="42"/>
      <c r="F708" s="221" t="s">
        <v>1126</v>
      </c>
      <c r="G708" s="42"/>
      <c r="H708" s="42"/>
      <c r="I708" s="222"/>
      <c r="J708" s="42"/>
      <c r="K708" s="42"/>
      <c r="L708" s="46"/>
      <c r="M708" s="223"/>
      <c r="N708" s="224"/>
      <c r="O708" s="86"/>
      <c r="P708" s="86"/>
      <c r="Q708" s="86"/>
      <c r="R708" s="86"/>
      <c r="S708" s="86"/>
      <c r="T708" s="87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T708" s="19" t="s">
        <v>160</v>
      </c>
      <c r="AU708" s="19" t="s">
        <v>158</v>
      </c>
    </row>
    <row r="709" s="2" customFormat="1" ht="49.05" customHeight="1">
      <c r="A709" s="40"/>
      <c r="B709" s="41"/>
      <c r="C709" s="207" t="s">
        <v>1127</v>
      </c>
      <c r="D709" s="207" t="s">
        <v>153</v>
      </c>
      <c r="E709" s="208" t="s">
        <v>1128</v>
      </c>
      <c r="F709" s="209" t="s">
        <v>1129</v>
      </c>
      <c r="G709" s="210" t="s">
        <v>461</v>
      </c>
      <c r="H709" s="268"/>
      <c r="I709" s="212"/>
      <c r="J709" s="213">
        <f>ROUND(I709*H709,2)</f>
        <v>0</v>
      </c>
      <c r="K709" s="209" t="s">
        <v>156</v>
      </c>
      <c r="L709" s="46"/>
      <c r="M709" s="214" t="s">
        <v>19</v>
      </c>
      <c r="N709" s="215" t="s">
        <v>47</v>
      </c>
      <c r="O709" s="86"/>
      <c r="P709" s="216">
        <f>O709*H709</f>
        <v>0</v>
      </c>
      <c r="Q709" s="216">
        <v>0</v>
      </c>
      <c r="R709" s="216">
        <f>Q709*H709</f>
        <v>0</v>
      </c>
      <c r="S709" s="216">
        <v>0</v>
      </c>
      <c r="T709" s="217">
        <f>S709*H709</f>
        <v>0</v>
      </c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R709" s="218" t="s">
        <v>256</v>
      </c>
      <c r="AT709" s="218" t="s">
        <v>153</v>
      </c>
      <c r="AU709" s="218" t="s">
        <v>158</v>
      </c>
      <c r="AY709" s="19" t="s">
        <v>151</v>
      </c>
      <c r="BE709" s="219">
        <f>IF(N709="základní",J709,0)</f>
        <v>0</v>
      </c>
      <c r="BF709" s="219">
        <f>IF(N709="snížená",J709,0)</f>
        <v>0</v>
      </c>
      <c r="BG709" s="219">
        <f>IF(N709="zákl. přenesená",J709,0)</f>
        <v>0</v>
      </c>
      <c r="BH709" s="219">
        <f>IF(N709="sníž. přenesená",J709,0)</f>
        <v>0</v>
      </c>
      <c r="BI709" s="219">
        <f>IF(N709="nulová",J709,0)</f>
        <v>0</v>
      </c>
      <c r="BJ709" s="19" t="s">
        <v>158</v>
      </c>
      <c r="BK709" s="219">
        <f>ROUND(I709*H709,2)</f>
        <v>0</v>
      </c>
      <c r="BL709" s="19" t="s">
        <v>256</v>
      </c>
      <c r="BM709" s="218" t="s">
        <v>1130</v>
      </c>
    </row>
    <row r="710" s="2" customFormat="1">
      <c r="A710" s="40"/>
      <c r="B710" s="41"/>
      <c r="C710" s="42"/>
      <c r="D710" s="220" t="s">
        <v>160</v>
      </c>
      <c r="E710" s="42"/>
      <c r="F710" s="221" t="s">
        <v>1131</v>
      </c>
      <c r="G710" s="42"/>
      <c r="H710" s="42"/>
      <c r="I710" s="222"/>
      <c r="J710" s="42"/>
      <c r="K710" s="42"/>
      <c r="L710" s="46"/>
      <c r="M710" s="223"/>
      <c r="N710" s="224"/>
      <c r="O710" s="86"/>
      <c r="P710" s="86"/>
      <c r="Q710" s="86"/>
      <c r="R710" s="86"/>
      <c r="S710" s="86"/>
      <c r="T710" s="87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T710" s="19" t="s">
        <v>160</v>
      </c>
      <c r="AU710" s="19" t="s">
        <v>158</v>
      </c>
    </row>
    <row r="711" s="12" customFormat="1" ht="22.8" customHeight="1">
      <c r="A711" s="12"/>
      <c r="B711" s="191"/>
      <c r="C711" s="192"/>
      <c r="D711" s="193" t="s">
        <v>74</v>
      </c>
      <c r="E711" s="205" t="s">
        <v>1132</v>
      </c>
      <c r="F711" s="205" t="s">
        <v>1133</v>
      </c>
      <c r="G711" s="192"/>
      <c r="H711" s="192"/>
      <c r="I711" s="195"/>
      <c r="J711" s="206">
        <f>BK711</f>
        <v>0</v>
      </c>
      <c r="K711" s="192"/>
      <c r="L711" s="197"/>
      <c r="M711" s="198"/>
      <c r="N711" s="199"/>
      <c r="O711" s="199"/>
      <c r="P711" s="200">
        <f>SUM(P712:P787)</f>
        <v>0</v>
      </c>
      <c r="Q711" s="199"/>
      <c r="R711" s="200">
        <f>SUM(R712:R787)</f>
        <v>0.0072105409456000007</v>
      </c>
      <c r="S711" s="199"/>
      <c r="T711" s="201">
        <f>SUM(T712:T787)</f>
        <v>0.0032257200000000001</v>
      </c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R711" s="202" t="s">
        <v>158</v>
      </c>
      <c r="AT711" s="203" t="s">
        <v>74</v>
      </c>
      <c r="AU711" s="203" t="s">
        <v>83</v>
      </c>
      <c r="AY711" s="202" t="s">
        <v>151</v>
      </c>
      <c r="BK711" s="204">
        <f>SUM(BK712:BK787)</f>
        <v>0</v>
      </c>
    </row>
    <row r="712" s="2" customFormat="1" ht="37.8" customHeight="1">
      <c r="A712" s="40"/>
      <c r="B712" s="41"/>
      <c r="C712" s="207" t="s">
        <v>1134</v>
      </c>
      <c r="D712" s="207" t="s">
        <v>153</v>
      </c>
      <c r="E712" s="208" t="s">
        <v>1135</v>
      </c>
      <c r="F712" s="209" t="s">
        <v>1136</v>
      </c>
      <c r="G712" s="210" t="s">
        <v>90</v>
      </c>
      <c r="H712" s="211">
        <v>3.8540000000000001</v>
      </c>
      <c r="I712" s="212"/>
      <c r="J712" s="213">
        <f>ROUND(I712*H712,2)</f>
        <v>0</v>
      </c>
      <c r="K712" s="209" t="s">
        <v>156</v>
      </c>
      <c r="L712" s="46"/>
      <c r="M712" s="214" t="s">
        <v>19</v>
      </c>
      <c r="N712" s="215" t="s">
        <v>47</v>
      </c>
      <c r="O712" s="86"/>
      <c r="P712" s="216">
        <f>O712*H712</f>
        <v>0</v>
      </c>
      <c r="Q712" s="216">
        <v>8.0000000000000007E-05</v>
      </c>
      <c r="R712" s="216">
        <f>Q712*H712</f>
        <v>0.00030832000000000006</v>
      </c>
      <c r="S712" s="216">
        <v>0</v>
      </c>
      <c r="T712" s="217">
        <f>S712*H712</f>
        <v>0</v>
      </c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R712" s="218" t="s">
        <v>256</v>
      </c>
      <c r="AT712" s="218" t="s">
        <v>153</v>
      </c>
      <c r="AU712" s="218" t="s">
        <v>158</v>
      </c>
      <c r="AY712" s="19" t="s">
        <v>151</v>
      </c>
      <c r="BE712" s="219">
        <f>IF(N712="základní",J712,0)</f>
        <v>0</v>
      </c>
      <c r="BF712" s="219">
        <f>IF(N712="snížená",J712,0)</f>
        <v>0</v>
      </c>
      <c r="BG712" s="219">
        <f>IF(N712="zákl. přenesená",J712,0)</f>
        <v>0</v>
      </c>
      <c r="BH712" s="219">
        <f>IF(N712="sníž. přenesená",J712,0)</f>
        <v>0</v>
      </c>
      <c r="BI712" s="219">
        <f>IF(N712="nulová",J712,0)</f>
        <v>0</v>
      </c>
      <c r="BJ712" s="19" t="s">
        <v>158</v>
      </c>
      <c r="BK712" s="219">
        <f>ROUND(I712*H712,2)</f>
        <v>0</v>
      </c>
      <c r="BL712" s="19" t="s">
        <v>256</v>
      </c>
      <c r="BM712" s="218" t="s">
        <v>1137</v>
      </c>
    </row>
    <row r="713" s="2" customFormat="1">
      <c r="A713" s="40"/>
      <c r="B713" s="41"/>
      <c r="C713" s="42"/>
      <c r="D713" s="220" t="s">
        <v>160</v>
      </c>
      <c r="E713" s="42"/>
      <c r="F713" s="221" t="s">
        <v>1138</v>
      </c>
      <c r="G713" s="42"/>
      <c r="H713" s="42"/>
      <c r="I713" s="222"/>
      <c r="J713" s="42"/>
      <c r="K713" s="42"/>
      <c r="L713" s="46"/>
      <c r="M713" s="223"/>
      <c r="N713" s="224"/>
      <c r="O713" s="86"/>
      <c r="P713" s="86"/>
      <c r="Q713" s="86"/>
      <c r="R713" s="86"/>
      <c r="S713" s="86"/>
      <c r="T713" s="87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T713" s="19" t="s">
        <v>160</v>
      </c>
      <c r="AU713" s="19" t="s">
        <v>158</v>
      </c>
    </row>
    <row r="714" s="15" customFormat="1">
      <c r="A714" s="15"/>
      <c r="B714" s="248"/>
      <c r="C714" s="249"/>
      <c r="D714" s="227" t="s">
        <v>162</v>
      </c>
      <c r="E714" s="250" t="s">
        <v>19</v>
      </c>
      <c r="F714" s="251" t="s">
        <v>1139</v>
      </c>
      <c r="G714" s="249"/>
      <c r="H714" s="250" t="s">
        <v>19</v>
      </c>
      <c r="I714" s="252"/>
      <c r="J714" s="249"/>
      <c r="K714" s="249"/>
      <c r="L714" s="253"/>
      <c r="M714" s="254"/>
      <c r="N714" s="255"/>
      <c r="O714" s="255"/>
      <c r="P714" s="255"/>
      <c r="Q714" s="255"/>
      <c r="R714" s="255"/>
      <c r="S714" s="255"/>
      <c r="T714" s="256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T714" s="257" t="s">
        <v>162</v>
      </c>
      <c r="AU714" s="257" t="s">
        <v>158</v>
      </c>
      <c r="AV714" s="15" t="s">
        <v>83</v>
      </c>
      <c r="AW714" s="15" t="s">
        <v>36</v>
      </c>
      <c r="AX714" s="15" t="s">
        <v>75</v>
      </c>
      <c r="AY714" s="257" t="s">
        <v>151</v>
      </c>
    </row>
    <row r="715" s="13" customFormat="1">
      <c r="A715" s="13"/>
      <c r="B715" s="225"/>
      <c r="C715" s="226"/>
      <c r="D715" s="227" t="s">
        <v>162</v>
      </c>
      <c r="E715" s="228" t="s">
        <v>19</v>
      </c>
      <c r="F715" s="229" t="s">
        <v>1140</v>
      </c>
      <c r="G715" s="226"/>
      <c r="H715" s="230">
        <v>0.871</v>
      </c>
      <c r="I715" s="231"/>
      <c r="J715" s="226"/>
      <c r="K715" s="226"/>
      <c r="L715" s="232"/>
      <c r="M715" s="233"/>
      <c r="N715" s="234"/>
      <c r="O715" s="234"/>
      <c r="P715" s="234"/>
      <c r="Q715" s="234"/>
      <c r="R715" s="234"/>
      <c r="S715" s="234"/>
      <c r="T715" s="235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6" t="s">
        <v>162</v>
      </c>
      <c r="AU715" s="236" t="s">
        <v>158</v>
      </c>
      <c r="AV715" s="13" t="s">
        <v>158</v>
      </c>
      <c r="AW715" s="13" t="s">
        <v>36</v>
      </c>
      <c r="AX715" s="13" t="s">
        <v>75</v>
      </c>
      <c r="AY715" s="236" t="s">
        <v>151</v>
      </c>
    </row>
    <row r="716" s="13" customFormat="1">
      <c r="A716" s="13"/>
      <c r="B716" s="225"/>
      <c r="C716" s="226"/>
      <c r="D716" s="227" t="s">
        <v>162</v>
      </c>
      <c r="E716" s="228" t="s">
        <v>19</v>
      </c>
      <c r="F716" s="229" t="s">
        <v>1141</v>
      </c>
      <c r="G716" s="226"/>
      <c r="H716" s="230">
        <v>1.778</v>
      </c>
      <c r="I716" s="231"/>
      <c r="J716" s="226"/>
      <c r="K716" s="226"/>
      <c r="L716" s="232"/>
      <c r="M716" s="233"/>
      <c r="N716" s="234"/>
      <c r="O716" s="234"/>
      <c r="P716" s="234"/>
      <c r="Q716" s="234"/>
      <c r="R716" s="234"/>
      <c r="S716" s="234"/>
      <c r="T716" s="235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6" t="s">
        <v>162</v>
      </c>
      <c r="AU716" s="236" t="s">
        <v>158</v>
      </c>
      <c r="AV716" s="13" t="s">
        <v>158</v>
      </c>
      <c r="AW716" s="13" t="s">
        <v>36</v>
      </c>
      <c r="AX716" s="13" t="s">
        <v>75</v>
      </c>
      <c r="AY716" s="236" t="s">
        <v>151</v>
      </c>
    </row>
    <row r="717" s="13" customFormat="1">
      <c r="A717" s="13"/>
      <c r="B717" s="225"/>
      <c r="C717" s="226"/>
      <c r="D717" s="227" t="s">
        <v>162</v>
      </c>
      <c r="E717" s="228" t="s">
        <v>19</v>
      </c>
      <c r="F717" s="229" t="s">
        <v>1142</v>
      </c>
      <c r="G717" s="226"/>
      <c r="H717" s="230">
        <v>1.2050000000000001</v>
      </c>
      <c r="I717" s="231"/>
      <c r="J717" s="226"/>
      <c r="K717" s="226"/>
      <c r="L717" s="232"/>
      <c r="M717" s="233"/>
      <c r="N717" s="234"/>
      <c r="O717" s="234"/>
      <c r="P717" s="234"/>
      <c r="Q717" s="234"/>
      <c r="R717" s="234"/>
      <c r="S717" s="234"/>
      <c r="T717" s="235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6" t="s">
        <v>162</v>
      </c>
      <c r="AU717" s="236" t="s">
        <v>158</v>
      </c>
      <c r="AV717" s="13" t="s">
        <v>158</v>
      </c>
      <c r="AW717" s="13" t="s">
        <v>36</v>
      </c>
      <c r="AX717" s="13" t="s">
        <v>75</v>
      </c>
      <c r="AY717" s="236" t="s">
        <v>151</v>
      </c>
    </row>
    <row r="718" s="14" customFormat="1">
      <c r="A718" s="14"/>
      <c r="B718" s="237"/>
      <c r="C718" s="238"/>
      <c r="D718" s="227" t="s">
        <v>162</v>
      </c>
      <c r="E718" s="239" t="s">
        <v>19</v>
      </c>
      <c r="F718" s="240" t="s">
        <v>164</v>
      </c>
      <c r="G718" s="238"/>
      <c r="H718" s="241">
        <v>3.8540000000000001</v>
      </c>
      <c r="I718" s="242"/>
      <c r="J718" s="238"/>
      <c r="K718" s="238"/>
      <c r="L718" s="243"/>
      <c r="M718" s="244"/>
      <c r="N718" s="245"/>
      <c r="O718" s="245"/>
      <c r="P718" s="245"/>
      <c r="Q718" s="245"/>
      <c r="R718" s="245"/>
      <c r="S718" s="245"/>
      <c r="T718" s="246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47" t="s">
        <v>162</v>
      </c>
      <c r="AU718" s="247" t="s">
        <v>158</v>
      </c>
      <c r="AV718" s="14" t="s">
        <v>157</v>
      </c>
      <c r="AW718" s="14" t="s">
        <v>36</v>
      </c>
      <c r="AX718" s="14" t="s">
        <v>83</v>
      </c>
      <c r="AY718" s="247" t="s">
        <v>151</v>
      </c>
    </row>
    <row r="719" s="2" customFormat="1" ht="24.15" customHeight="1">
      <c r="A719" s="40"/>
      <c r="B719" s="41"/>
      <c r="C719" s="207" t="s">
        <v>1143</v>
      </c>
      <c r="D719" s="207" t="s">
        <v>153</v>
      </c>
      <c r="E719" s="208" t="s">
        <v>1144</v>
      </c>
      <c r="F719" s="209" t="s">
        <v>1145</v>
      </c>
      <c r="G719" s="210" t="s">
        <v>90</v>
      </c>
      <c r="H719" s="211">
        <v>3.8540000000000001</v>
      </c>
      <c r="I719" s="212"/>
      <c r="J719" s="213">
        <f>ROUND(I719*H719,2)</f>
        <v>0</v>
      </c>
      <c r="K719" s="209" t="s">
        <v>156</v>
      </c>
      <c r="L719" s="46"/>
      <c r="M719" s="214" t="s">
        <v>19</v>
      </c>
      <c r="N719" s="215" t="s">
        <v>47</v>
      </c>
      <c r="O719" s="86"/>
      <c r="P719" s="216">
        <f>O719*H719</f>
        <v>0</v>
      </c>
      <c r="Q719" s="216">
        <v>0</v>
      </c>
      <c r="R719" s="216">
        <f>Q719*H719</f>
        <v>0</v>
      </c>
      <c r="S719" s="216">
        <v>0</v>
      </c>
      <c r="T719" s="217">
        <f>S719*H719</f>
        <v>0</v>
      </c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R719" s="218" t="s">
        <v>256</v>
      </c>
      <c r="AT719" s="218" t="s">
        <v>153</v>
      </c>
      <c r="AU719" s="218" t="s">
        <v>158</v>
      </c>
      <c r="AY719" s="19" t="s">
        <v>151</v>
      </c>
      <c r="BE719" s="219">
        <f>IF(N719="základní",J719,0)</f>
        <v>0</v>
      </c>
      <c r="BF719" s="219">
        <f>IF(N719="snížená",J719,0)</f>
        <v>0</v>
      </c>
      <c r="BG719" s="219">
        <f>IF(N719="zákl. přenesená",J719,0)</f>
        <v>0</v>
      </c>
      <c r="BH719" s="219">
        <f>IF(N719="sníž. přenesená",J719,0)</f>
        <v>0</v>
      </c>
      <c r="BI719" s="219">
        <f>IF(N719="nulová",J719,0)</f>
        <v>0</v>
      </c>
      <c r="BJ719" s="19" t="s">
        <v>158</v>
      </c>
      <c r="BK719" s="219">
        <f>ROUND(I719*H719,2)</f>
        <v>0</v>
      </c>
      <c r="BL719" s="19" t="s">
        <v>256</v>
      </c>
      <c r="BM719" s="218" t="s">
        <v>1146</v>
      </c>
    </row>
    <row r="720" s="2" customFormat="1">
      <c r="A720" s="40"/>
      <c r="B720" s="41"/>
      <c r="C720" s="42"/>
      <c r="D720" s="220" t="s">
        <v>160</v>
      </c>
      <c r="E720" s="42"/>
      <c r="F720" s="221" t="s">
        <v>1147</v>
      </c>
      <c r="G720" s="42"/>
      <c r="H720" s="42"/>
      <c r="I720" s="222"/>
      <c r="J720" s="42"/>
      <c r="K720" s="42"/>
      <c r="L720" s="46"/>
      <c r="M720" s="223"/>
      <c r="N720" s="224"/>
      <c r="O720" s="86"/>
      <c r="P720" s="86"/>
      <c r="Q720" s="86"/>
      <c r="R720" s="86"/>
      <c r="S720" s="86"/>
      <c r="T720" s="87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T720" s="19" t="s">
        <v>160</v>
      </c>
      <c r="AU720" s="19" t="s">
        <v>158</v>
      </c>
    </row>
    <row r="721" s="15" customFormat="1">
      <c r="A721" s="15"/>
      <c r="B721" s="248"/>
      <c r="C721" s="249"/>
      <c r="D721" s="227" t="s">
        <v>162</v>
      </c>
      <c r="E721" s="250" t="s">
        <v>19</v>
      </c>
      <c r="F721" s="251" t="s">
        <v>1139</v>
      </c>
      <c r="G721" s="249"/>
      <c r="H721" s="250" t="s">
        <v>19</v>
      </c>
      <c r="I721" s="252"/>
      <c r="J721" s="249"/>
      <c r="K721" s="249"/>
      <c r="L721" s="253"/>
      <c r="M721" s="254"/>
      <c r="N721" s="255"/>
      <c r="O721" s="255"/>
      <c r="P721" s="255"/>
      <c r="Q721" s="255"/>
      <c r="R721" s="255"/>
      <c r="S721" s="255"/>
      <c r="T721" s="256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T721" s="257" t="s">
        <v>162</v>
      </c>
      <c r="AU721" s="257" t="s">
        <v>158</v>
      </c>
      <c r="AV721" s="15" t="s">
        <v>83</v>
      </c>
      <c r="AW721" s="15" t="s">
        <v>36</v>
      </c>
      <c r="AX721" s="15" t="s">
        <v>75</v>
      </c>
      <c r="AY721" s="257" t="s">
        <v>151</v>
      </c>
    </row>
    <row r="722" s="13" customFormat="1">
      <c r="A722" s="13"/>
      <c r="B722" s="225"/>
      <c r="C722" s="226"/>
      <c r="D722" s="227" t="s">
        <v>162</v>
      </c>
      <c r="E722" s="228" t="s">
        <v>19</v>
      </c>
      <c r="F722" s="229" t="s">
        <v>1140</v>
      </c>
      <c r="G722" s="226"/>
      <c r="H722" s="230">
        <v>0.871</v>
      </c>
      <c r="I722" s="231"/>
      <c r="J722" s="226"/>
      <c r="K722" s="226"/>
      <c r="L722" s="232"/>
      <c r="M722" s="233"/>
      <c r="N722" s="234"/>
      <c r="O722" s="234"/>
      <c r="P722" s="234"/>
      <c r="Q722" s="234"/>
      <c r="R722" s="234"/>
      <c r="S722" s="234"/>
      <c r="T722" s="235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6" t="s">
        <v>162</v>
      </c>
      <c r="AU722" s="236" t="s">
        <v>158</v>
      </c>
      <c r="AV722" s="13" t="s">
        <v>158</v>
      </c>
      <c r="AW722" s="13" t="s">
        <v>36</v>
      </c>
      <c r="AX722" s="13" t="s">
        <v>75</v>
      </c>
      <c r="AY722" s="236" t="s">
        <v>151</v>
      </c>
    </row>
    <row r="723" s="13" customFormat="1">
      <c r="A723" s="13"/>
      <c r="B723" s="225"/>
      <c r="C723" s="226"/>
      <c r="D723" s="227" t="s">
        <v>162</v>
      </c>
      <c r="E723" s="228" t="s">
        <v>19</v>
      </c>
      <c r="F723" s="229" t="s">
        <v>1141</v>
      </c>
      <c r="G723" s="226"/>
      <c r="H723" s="230">
        <v>1.778</v>
      </c>
      <c r="I723" s="231"/>
      <c r="J723" s="226"/>
      <c r="K723" s="226"/>
      <c r="L723" s="232"/>
      <c r="M723" s="233"/>
      <c r="N723" s="234"/>
      <c r="O723" s="234"/>
      <c r="P723" s="234"/>
      <c r="Q723" s="234"/>
      <c r="R723" s="234"/>
      <c r="S723" s="234"/>
      <c r="T723" s="235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36" t="s">
        <v>162</v>
      </c>
      <c r="AU723" s="236" t="s">
        <v>158</v>
      </c>
      <c r="AV723" s="13" t="s">
        <v>158</v>
      </c>
      <c r="AW723" s="13" t="s">
        <v>36</v>
      </c>
      <c r="AX723" s="13" t="s">
        <v>75</v>
      </c>
      <c r="AY723" s="236" t="s">
        <v>151</v>
      </c>
    </row>
    <row r="724" s="13" customFormat="1">
      <c r="A724" s="13"/>
      <c r="B724" s="225"/>
      <c r="C724" s="226"/>
      <c r="D724" s="227" t="s">
        <v>162</v>
      </c>
      <c r="E724" s="228" t="s">
        <v>19</v>
      </c>
      <c r="F724" s="229" t="s">
        <v>1142</v>
      </c>
      <c r="G724" s="226"/>
      <c r="H724" s="230">
        <v>1.2050000000000001</v>
      </c>
      <c r="I724" s="231"/>
      <c r="J724" s="226"/>
      <c r="K724" s="226"/>
      <c r="L724" s="232"/>
      <c r="M724" s="233"/>
      <c r="N724" s="234"/>
      <c r="O724" s="234"/>
      <c r="P724" s="234"/>
      <c r="Q724" s="234"/>
      <c r="R724" s="234"/>
      <c r="S724" s="234"/>
      <c r="T724" s="235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6" t="s">
        <v>162</v>
      </c>
      <c r="AU724" s="236" t="s">
        <v>158</v>
      </c>
      <c r="AV724" s="13" t="s">
        <v>158</v>
      </c>
      <c r="AW724" s="13" t="s">
        <v>36</v>
      </c>
      <c r="AX724" s="13" t="s">
        <v>75</v>
      </c>
      <c r="AY724" s="236" t="s">
        <v>151</v>
      </c>
    </row>
    <row r="725" s="14" customFormat="1">
      <c r="A725" s="14"/>
      <c r="B725" s="237"/>
      <c r="C725" s="238"/>
      <c r="D725" s="227" t="s">
        <v>162</v>
      </c>
      <c r="E725" s="239" t="s">
        <v>19</v>
      </c>
      <c r="F725" s="240" t="s">
        <v>164</v>
      </c>
      <c r="G725" s="238"/>
      <c r="H725" s="241">
        <v>3.8540000000000001</v>
      </c>
      <c r="I725" s="242"/>
      <c r="J725" s="238"/>
      <c r="K725" s="238"/>
      <c r="L725" s="243"/>
      <c r="M725" s="244"/>
      <c r="N725" s="245"/>
      <c r="O725" s="245"/>
      <c r="P725" s="245"/>
      <c r="Q725" s="245"/>
      <c r="R725" s="245"/>
      <c r="S725" s="245"/>
      <c r="T725" s="246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47" t="s">
        <v>162</v>
      </c>
      <c r="AU725" s="247" t="s">
        <v>158</v>
      </c>
      <c r="AV725" s="14" t="s">
        <v>157</v>
      </c>
      <c r="AW725" s="14" t="s">
        <v>36</v>
      </c>
      <c r="AX725" s="14" t="s">
        <v>83</v>
      </c>
      <c r="AY725" s="247" t="s">
        <v>151</v>
      </c>
    </row>
    <row r="726" s="2" customFormat="1" ht="37.8" customHeight="1">
      <c r="A726" s="40"/>
      <c r="B726" s="41"/>
      <c r="C726" s="207" t="s">
        <v>1148</v>
      </c>
      <c r="D726" s="207" t="s">
        <v>153</v>
      </c>
      <c r="E726" s="208" t="s">
        <v>1149</v>
      </c>
      <c r="F726" s="209" t="s">
        <v>1150</v>
      </c>
      <c r="G726" s="210" t="s">
        <v>90</v>
      </c>
      <c r="H726" s="211">
        <v>3.8540000000000001</v>
      </c>
      <c r="I726" s="212"/>
      <c r="J726" s="213">
        <f>ROUND(I726*H726,2)</f>
        <v>0</v>
      </c>
      <c r="K726" s="209" t="s">
        <v>156</v>
      </c>
      <c r="L726" s="46"/>
      <c r="M726" s="214" t="s">
        <v>19</v>
      </c>
      <c r="N726" s="215" t="s">
        <v>47</v>
      </c>
      <c r="O726" s="86"/>
      <c r="P726" s="216">
        <f>O726*H726</f>
        <v>0</v>
      </c>
      <c r="Q726" s="216">
        <v>3.08264E-05</v>
      </c>
      <c r="R726" s="216">
        <f>Q726*H726</f>
        <v>0.0001188049456</v>
      </c>
      <c r="S726" s="216">
        <v>0</v>
      </c>
      <c r="T726" s="217">
        <f>S726*H726</f>
        <v>0</v>
      </c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R726" s="218" t="s">
        <v>256</v>
      </c>
      <c r="AT726" s="218" t="s">
        <v>153</v>
      </c>
      <c r="AU726" s="218" t="s">
        <v>158</v>
      </c>
      <c r="AY726" s="19" t="s">
        <v>151</v>
      </c>
      <c r="BE726" s="219">
        <f>IF(N726="základní",J726,0)</f>
        <v>0</v>
      </c>
      <c r="BF726" s="219">
        <f>IF(N726="snížená",J726,0)</f>
        <v>0</v>
      </c>
      <c r="BG726" s="219">
        <f>IF(N726="zákl. přenesená",J726,0)</f>
        <v>0</v>
      </c>
      <c r="BH726" s="219">
        <f>IF(N726="sníž. přenesená",J726,0)</f>
        <v>0</v>
      </c>
      <c r="BI726" s="219">
        <f>IF(N726="nulová",J726,0)</f>
        <v>0</v>
      </c>
      <c r="BJ726" s="19" t="s">
        <v>158</v>
      </c>
      <c r="BK726" s="219">
        <f>ROUND(I726*H726,2)</f>
        <v>0</v>
      </c>
      <c r="BL726" s="19" t="s">
        <v>256</v>
      </c>
      <c r="BM726" s="218" t="s">
        <v>1151</v>
      </c>
    </row>
    <row r="727" s="2" customFormat="1">
      <c r="A727" s="40"/>
      <c r="B727" s="41"/>
      <c r="C727" s="42"/>
      <c r="D727" s="220" t="s">
        <v>160</v>
      </c>
      <c r="E727" s="42"/>
      <c r="F727" s="221" t="s">
        <v>1152</v>
      </c>
      <c r="G727" s="42"/>
      <c r="H727" s="42"/>
      <c r="I727" s="222"/>
      <c r="J727" s="42"/>
      <c r="K727" s="42"/>
      <c r="L727" s="46"/>
      <c r="M727" s="223"/>
      <c r="N727" s="224"/>
      <c r="O727" s="86"/>
      <c r="P727" s="86"/>
      <c r="Q727" s="86"/>
      <c r="R727" s="86"/>
      <c r="S727" s="86"/>
      <c r="T727" s="87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T727" s="19" t="s">
        <v>160</v>
      </c>
      <c r="AU727" s="19" t="s">
        <v>158</v>
      </c>
    </row>
    <row r="728" s="15" customFormat="1">
      <c r="A728" s="15"/>
      <c r="B728" s="248"/>
      <c r="C728" s="249"/>
      <c r="D728" s="227" t="s">
        <v>162</v>
      </c>
      <c r="E728" s="250" t="s">
        <v>19</v>
      </c>
      <c r="F728" s="251" t="s">
        <v>1139</v>
      </c>
      <c r="G728" s="249"/>
      <c r="H728" s="250" t="s">
        <v>19</v>
      </c>
      <c r="I728" s="252"/>
      <c r="J728" s="249"/>
      <c r="K728" s="249"/>
      <c r="L728" s="253"/>
      <c r="M728" s="254"/>
      <c r="N728" s="255"/>
      <c r="O728" s="255"/>
      <c r="P728" s="255"/>
      <c r="Q728" s="255"/>
      <c r="R728" s="255"/>
      <c r="S728" s="255"/>
      <c r="T728" s="256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T728" s="257" t="s">
        <v>162</v>
      </c>
      <c r="AU728" s="257" t="s">
        <v>158</v>
      </c>
      <c r="AV728" s="15" t="s">
        <v>83</v>
      </c>
      <c r="AW728" s="15" t="s">
        <v>36</v>
      </c>
      <c r="AX728" s="15" t="s">
        <v>75</v>
      </c>
      <c r="AY728" s="257" t="s">
        <v>151</v>
      </c>
    </row>
    <row r="729" s="13" customFormat="1">
      <c r="A729" s="13"/>
      <c r="B729" s="225"/>
      <c r="C729" s="226"/>
      <c r="D729" s="227" t="s">
        <v>162</v>
      </c>
      <c r="E729" s="228" t="s">
        <v>19</v>
      </c>
      <c r="F729" s="229" t="s">
        <v>1140</v>
      </c>
      <c r="G729" s="226"/>
      <c r="H729" s="230">
        <v>0.871</v>
      </c>
      <c r="I729" s="231"/>
      <c r="J729" s="226"/>
      <c r="K729" s="226"/>
      <c r="L729" s="232"/>
      <c r="M729" s="233"/>
      <c r="N729" s="234"/>
      <c r="O729" s="234"/>
      <c r="P729" s="234"/>
      <c r="Q729" s="234"/>
      <c r="R729" s="234"/>
      <c r="S729" s="234"/>
      <c r="T729" s="235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36" t="s">
        <v>162</v>
      </c>
      <c r="AU729" s="236" t="s">
        <v>158</v>
      </c>
      <c r="AV729" s="13" t="s">
        <v>158</v>
      </c>
      <c r="AW729" s="13" t="s">
        <v>36</v>
      </c>
      <c r="AX729" s="13" t="s">
        <v>75</v>
      </c>
      <c r="AY729" s="236" t="s">
        <v>151</v>
      </c>
    </row>
    <row r="730" s="13" customFormat="1">
      <c r="A730" s="13"/>
      <c r="B730" s="225"/>
      <c r="C730" s="226"/>
      <c r="D730" s="227" t="s">
        <v>162</v>
      </c>
      <c r="E730" s="228" t="s">
        <v>19</v>
      </c>
      <c r="F730" s="229" t="s">
        <v>1141</v>
      </c>
      <c r="G730" s="226"/>
      <c r="H730" s="230">
        <v>1.778</v>
      </c>
      <c r="I730" s="231"/>
      <c r="J730" s="226"/>
      <c r="K730" s="226"/>
      <c r="L730" s="232"/>
      <c r="M730" s="233"/>
      <c r="N730" s="234"/>
      <c r="O730" s="234"/>
      <c r="P730" s="234"/>
      <c r="Q730" s="234"/>
      <c r="R730" s="234"/>
      <c r="S730" s="234"/>
      <c r="T730" s="235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36" t="s">
        <v>162</v>
      </c>
      <c r="AU730" s="236" t="s">
        <v>158</v>
      </c>
      <c r="AV730" s="13" t="s">
        <v>158</v>
      </c>
      <c r="AW730" s="13" t="s">
        <v>36</v>
      </c>
      <c r="AX730" s="13" t="s">
        <v>75</v>
      </c>
      <c r="AY730" s="236" t="s">
        <v>151</v>
      </c>
    </row>
    <row r="731" s="13" customFormat="1">
      <c r="A731" s="13"/>
      <c r="B731" s="225"/>
      <c r="C731" s="226"/>
      <c r="D731" s="227" t="s">
        <v>162</v>
      </c>
      <c r="E731" s="228" t="s">
        <v>19</v>
      </c>
      <c r="F731" s="229" t="s">
        <v>1142</v>
      </c>
      <c r="G731" s="226"/>
      <c r="H731" s="230">
        <v>1.2050000000000001</v>
      </c>
      <c r="I731" s="231"/>
      <c r="J731" s="226"/>
      <c r="K731" s="226"/>
      <c r="L731" s="232"/>
      <c r="M731" s="233"/>
      <c r="N731" s="234"/>
      <c r="O731" s="234"/>
      <c r="P731" s="234"/>
      <c r="Q731" s="234"/>
      <c r="R731" s="234"/>
      <c r="S731" s="234"/>
      <c r="T731" s="235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36" t="s">
        <v>162</v>
      </c>
      <c r="AU731" s="236" t="s">
        <v>158</v>
      </c>
      <c r="AV731" s="13" t="s">
        <v>158</v>
      </c>
      <c r="AW731" s="13" t="s">
        <v>36</v>
      </c>
      <c r="AX731" s="13" t="s">
        <v>75</v>
      </c>
      <c r="AY731" s="236" t="s">
        <v>151</v>
      </c>
    </row>
    <row r="732" s="14" customFormat="1">
      <c r="A732" s="14"/>
      <c r="B732" s="237"/>
      <c r="C732" s="238"/>
      <c r="D732" s="227" t="s">
        <v>162</v>
      </c>
      <c r="E732" s="239" t="s">
        <v>19</v>
      </c>
      <c r="F732" s="240" t="s">
        <v>164</v>
      </c>
      <c r="G732" s="238"/>
      <c r="H732" s="241">
        <v>3.8540000000000001</v>
      </c>
      <c r="I732" s="242"/>
      <c r="J732" s="238"/>
      <c r="K732" s="238"/>
      <c r="L732" s="243"/>
      <c r="M732" s="244"/>
      <c r="N732" s="245"/>
      <c r="O732" s="245"/>
      <c r="P732" s="245"/>
      <c r="Q732" s="245"/>
      <c r="R732" s="245"/>
      <c r="S732" s="245"/>
      <c r="T732" s="246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47" t="s">
        <v>162</v>
      </c>
      <c r="AU732" s="247" t="s">
        <v>158</v>
      </c>
      <c r="AV732" s="14" t="s">
        <v>157</v>
      </c>
      <c r="AW732" s="14" t="s">
        <v>36</v>
      </c>
      <c r="AX732" s="14" t="s">
        <v>83</v>
      </c>
      <c r="AY732" s="247" t="s">
        <v>151</v>
      </c>
    </row>
    <row r="733" s="2" customFormat="1" ht="24.15" customHeight="1">
      <c r="A733" s="40"/>
      <c r="B733" s="41"/>
      <c r="C733" s="207" t="s">
        <v>1153</v>
      </c>
      <c r="D733" s="207" t="s">
        <v>153</v>
      </c>
      <c r="E733" s="208" t="s">
        <v>1154</v>
      </c>
      <c r="F733" s="209" t="s">
        <v>1155</v>
      </c>
      <c r="G733" s="210" t="s">
        <v>90</v>
      </c>
      <c r="H733" s="211">
        <v>3.8540000000000001</v>
      </c>
      <c r="I733" s="212"/>
      <c r="J733" s="213">
        <f>ROUND(I733*H733,2)</f>
        <v>0</v>
      </c>
      <c r="K733" s="209" t="s">
        <v>156</v>
      </c>
      <c r="L733" s="46"/>
      <c r="M733" s="214" t="s">
        <v>19</v>
      </c>
      <c r="N733" s="215" t="s">
        <v>47</v>
      </c>
      <c r="O733" s="86"/>
      <c r="P733" s="216">
        <f>O733*H733</f>
        <v>0</v>
      </c>
      <c r="Q733" s="216">
        <v>0.00016699999999999999</v>
      </c>
      <c r="R733" s="216">
        <f>Q733*H733</f>
        <v>0.00064361799999999999</v>
      </c>
      <c r="S733" s="216">
        <v>0</v>
      </c>
      <c r="T733" s="217">
        <f>S733*H733</f>
        <v>0</v>
      </c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R733" s="218" t="s">
        <v>256</v>
      </c>
      <c r="AT733" s="218" t="s">
        <v>153</v>
      </c>
      <c r="AU733" s="218" t="s">
        <v>158</v>
      </c>
      <c r="AY733" s="19" t="s">
        <v>151</v>
      </c>
      <c r="BE733" s="219">
        <f>IF(N733="základní",J733,0)</f>
        <v>0</v>
      </c>
      <c r="BF733" s="219">
        <f>IF(N733="snížená",J733,0)</f>
        <v>0</v>
      </c>
      <c r="BG733" s="219">
        <f>IF(N733="zákl. přenesená",J733,0)</f>
        <v>0</v>
      </c>
      <c r="BH733" s="219">
        <f>IF(N733="sníž. přenesená",J733,0)</f>
        <v>0</v>
      </c>
      <c r="BI733" s="219">
        <f>IF(N733="nulová",J733,0)</f>
        <v>0</v>
      </c>
      <c r="BJ733" s="19" t="s">
        <v>158</v>
      </c>
      <c r="BK733" s="219">
        <f>ROUND(I733*H733,2)</f>
        <v>0</v>
      </c>
      <c r="BL733" s="19" t="s">
        <v>256</v>
      </c>
      <c r="BM733" s="218" t="s">
        <v>1156</v>
      </c>
    </row>
    <row r="734" s="2" customFormat="1">
      <c r="A734" s="40"/>
      <c r="B734" s="41"/>
      <c r="C734" s="42"/>
      <c r="D734" s="220" t="s">
        <v>160</v>
      </c>
      <c r="E734" s="42"/>
      <c r="F734" s="221" t="s">
        <v>1157</v>
      </c>
      <c r="G734" s="42"/>
      <c r="H734" s="42"/>
      <c r="I734" s="222"/>
      <c r="J734" s="42"/>
      <c r="K734" s="42"/>
      <c r="L734" s="46"/>
      <c r="M734" s="223"/>
      <c r="N734" s="224"/>
      <c r="O734" s="86"/>
      <c r="P734" s="86"/>
      <c r="Q734" s="86"/>
      <c r="R734" s="86"/>
      <c r="S734" s="86"/>
      <c r="T734" s="87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T734" s="19" t="s">
        <v>160</v>
      </c>
      <c r="AU734" s="19" t="s">
        <v>158</v>
      </c>
    </row>
    <row r="735" s="15" customFormat="1">
      <c r="A735" s="15"/>
      <c r="B735" s="248"/>
      <c r="C735" s="249"/>
      <c r="D735" s="227" t="s">
        <v>162</v>
      </c>
      <c r="E735" s="250" t="s">
        <v>19</v>
      </c>
      <c r="F735" s="251" t="s">
        <v>1139</v>
      </c>
      <c r="G735" s="249"/>
      <c r="H735" s="250" t="s">
        <v>19</v>
      </c>
      <c r="I735" s="252"/>
      <c r="J735" s="249"/>
      <c r="K735" s="249"/>
      <c r="L735" s="253"/>
      <c r="M735" s="254"/>
      <c r="N735" s="255"/>
      <c r="O735" s="255"/>
      <c r="P735" s="255"/>
      <c r="Q735" s="255"/>
      <c r="R735" s="255"/>
      <c r="S735" s="255"/>
      <c r="T735" s="256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T735" s="257" t="s">
        <v>162</v>
      </c>
      <c r="AU735" s="257" t="s">
        <v>158</v>
      </c>
      <c r="AV735" s="15" t="s">
        <v>83</v>
      </c>
      <c r="AW735" s="15" t="s">
        <v>36</v>
      </c>
      <c r="AX735" s="15" t="s">
        <v>75</v>
      </c>
      <c r="AY735" s="257" t="s">
        <v>151</v>
      </c>
    </row>
    <row r="736" s="13" customFormat="1">
      <c r="A736" s="13"/>
      <c r="B736" s="225"/>
      <c r="C736" s="226"/>
      <c r="D736" s="227" t="s">
        <v>162</v>
      </c>
      <c r="E736" s="228" t="s">
        <v>19</v>
      </c>
      <c r="F736" s="229" t="s">
        <v>1140</v>
      </c>
      <c r="G736" s="226"/>
      <c r="H736" s="230">
        <v>0.871</v>
      </c>
      <c r="I736" s="231"/>
      <c r="J736" s="226"/>
      <c r="K736" s="226"/>
      <c r="L736" s="232"/>
      <c r="M736" s="233"/>
      <c r="N736" s="234"/>
      <c r="O736" s="234"/>
      <c r="P736" s="234"/>
      <c r="Q736" s="234"/>
      <c r="R736" s="234"/>
      <c r="S736" s="234"/>
      <c r="T736" s="235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36" t="s">
        <v>162</v>
      </c>
      <c r="AU736" s="236" t="s">
        <v>158</v>
      </c>
      <c r="AV736" s="13" t="s">
        <v>158</v>
      </c>
      <c r="AW736" s="13" t="s">
        <v>36</v>
      </c>
      <c r="AX736" s="13" t="s">
        <v>75</v>
      </c>
      <c r="AY736" s="236" t="s">
        <v>151</v>
      </c>
    </row>
    <row r="737" s="13" customFormat="1">
      <c r="A737" s="13"/>
      <c r="B737" s="225"/>
      <c r="C737" s="226"/>
      <c r="D737" s="227" t="s">
        <v>162</v>
      </c>
      <c r="E737" s="228" t="s">
        <v>19</v>
      </c>
      <c r="F737" s="229" t="s">
        <v>1141</v>
      </c>
      <c r="G737" s="226"/>
      <c r="H737" s="230">
        <v>1.778</v>
      </c>
      <c r="I737" s="231"/>
      <c r="J737" s="226"/>
      <c r="K737" s="226"/>
      <c r="L737" s="232"/>
      <c r="M737" s="233"/>
      <c r="N737" s="234"/>
      <c r="O737" s="234"/>
      <c r="P737" s="234"/>
      <c r="Q737" s="234"/>
      <c r="R737" s="234"/>
      <c r="S737" s="234"/>
      <c r="T737" s="235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6" t="s">
        <v>162</v>
      </c>
      <c r="AU737" s="236" t="s">
        <v>158</v>
      </c>
      <c r="AV737" s="13" t="s">
        <v>158</v>
      </c>
      <c r="AW737" s="13" t="s">
        <v>36</v>
      </c>
      <c r="AX737" s="13" t="s">
        <v>75</v>
      </c>
      <c r="AY737" s="236" t="s">
        <v>151</v>
      </c>
    </row>
    <row r="738" s="13" customFormat="1">
      <c r="A738" s="13"/>
      <c r="B738" s="225"/>
      <c r="C738" s="226"/>
      <c r="D738" s="227" t="s">
        <v>162</v>
      </c>
      <c r="E738" s="228" t="s">
        <v>19</v>
      </c>
      <c r="F738" s="229" t="s">
        <v>1142</v>
      </c>
      <c r="G738" s="226"/>
      <c r="H738" s="230">
        <v>1.2050000000000001</v>
      </c>
      <c r="I738" s="231"/>
      <c r="J738" s="226"/>
      <c r="K738" s="226"/>
      <c r="L738" s="232"/>
      <c r="M738" s="233"/>
      <c r="N738" s="234"/>
      <c r="O738" s="234"/>
      <c r="P738" s="234"/>
      <c r="Q738" s="234"/>
      <c r="R738" s="234"/>
      <c r="S738" s="234"/>
      <c r="T738" s="235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36" t="s">
        <v>162</v>
      </c>
      <c r="AU738" s="236" t="s">
        <v>158</v>
      </c>
      <c r="AV738" s="13" t="s">
        <v>158</v>
      </c>
      <c r="AW738" s="13" t="s">
        <v>36</v>
      </c>
      <c r="AX738" s="13" t="s">
        <v>75</v>
      </c>
      <c r="AY738" s="236" t="s">
        <v>151</v>
      </c>
    </row>
    <row r="739" s="14" customFormat="1">
      <c r="A739" s="14"/>
      <c r="B739" s="237"/>
      <c r="C739" s="238"/>
      <c r="D739" s="227" t="s">
        <v>162</v>
      </c>
      <c r="E739" s="239" t="s">
        <v>19</v>
      </c>
      <c r="F739" s="240" t="s">
        <v>164</v>
      </c>
      <c r="G739" s="238"/>
      <c r="H739" s="241">
        <v>3.8540000000000001</v>
      </c>
      <c r="I739" s="242"/>
      <c r="J739" s="238"/>
      <c r="K739" s="238"/>
      <c r="L739" s="243"/>
      <c r="M739" s="244"/>
      <c r="N739" s="245"/>
      <c r="O739" s="245"/>
      <c r="P739" s="245"/>
      <c r="Q739" s="245"/>
      <c r="R739" s="245"/>
      <c r="S739" s="245"/>
      <c r="T739" s="246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47" t="s">
        <v>162</v>
      </c>
      <c r="AU739" s="247" t="s">
        <v>158</v>
      </c>
      <c r="AV739" s="14" t="s">
        <v>157</v>
      </c>
      <c r="AW739" s="14" t="s">
        <v>36</v>
      </c>
      <c r="AX739" s="14" t="s">
        <v>83</v>
      </c>
      <c r="AY739" s="247" t="s">
        <v>151</v>
      </c>
    </row>
    <row r="740" s="2" customFormat="1" ht="24.15" customHeight="1">
      <c r="A740" s="40"/>
      <c r="B740" s="41"/>
      <c r="C740" s="207" t="s">
        <v>1158</v>
      </c>
      <c r="D740" s="207" t="s">
        <v>153</v>
      </c>
      <c r="E740" s="208" t="s">
        <v>1159</v>
      </c>
      <c r="F740" s="209" t="s">
        <v>1160</v>
      </c>
      <c r="G740" s="210" t="s">
        <v>90</v>
      </c>
      <c r="H740" s="211">
        <v>3.8540000000000001</v>
      </c>
      <c r="I740" s="212"/>
      <c r="J740" s="213">
        <f>ROUND(I740*H740,2)</f>
        <v>0</v>
      </c>
      <c r="K740" s="209" t="s">
        <v>156</v>
      </c>
      <c r="L740" s="46"/>
      <c r="M740" s="214" t="s">
        <v>19</v>
      </c>
      <c r="N740" s="215" t="s">
        <v>47</v>
      </c>
      <c r="O740" s="86"/>
      <c r="P740" s="216">
        <f>O740*H740</f>
        <v>0</v>
      </c>
      <c r="Q740" s="216">
        <v>0.00016699999999999999</v>
      </c>
      <c r="R740" s="216">
        <f>Q740*H740</f>
        <v>0.00064361799999999999</v>
      </c>
      <c r="S740" s="216">
        <v>0</v>
      </c>
      <c r="T740" s="217">
        <f>S740*H740</f>
        <v>0</v>
      </c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R740" s="218" t="s">
        <v>256</v>
      </c>
      <c r="AT740" s="218" t="s">
        <v>153</v>
      </c>
      <c r="AU740" s="218" t="s">
        <v>158</v>
      </c>
      <c r="AY740" s="19" t="s">
        <v>151</v>
      </c>
      <c r="BE740" s="219">
        <f>IF(N740="základní",J740,0)</f>
        <v>0</v>
      </c>
      <c r="BF740" s="219">
        <f>IF(N740="snížená",J740,0)</f>
        <v>0</v>
      </c>
      <c r="BG740" s="219">
        <f>IF(N740="zákl. přenesená",J740,0)</f>
        <v>0</v>
      </c>
      <c r="BH740" s="219">
        <f>IF(N740="sníž. přenesená",J740,0)</f>
        <v>0</v>
      </c>
      <c r="BI740" s="219">
        <f>IF(N740="nulová",J740,0)</f>
        <v>0</v>
      </c>
      <c r="BJ740" s="19" t="s">
        <v>158</v>
      </c>
      <c r="BK740" s="219">
        <f>ROUND(I740*H740,2)</f>
        <v>0</v>
      </c>
      <c r="BL740" s="19" t="s">
        <v>256</v>
      </c>
      <c r="BM740" s="218" t="s">
        <v>1161</v>
      </c>
    </row>
    <row r="741" s="2" customFormat="1">
      <c r="A741" s="40"/>
      <c r="B741" s="41"/>
      <c r="C741" s="42"/>
      <c r="D741" s="220" t="s">
        <v>160</v>
      </c>
      <c r="E741" s="42"/>
      <c r="F741" s="221" t="s">
        <v>1162</v>
      </c>
      <c r="G741" s="42"/>
      <c r="H741" s="42"/>
      <c r="I741" s="222"/>
      <c r="J741" s="42"/>
      <c r="K741" s="42"/>
      <c r="L741" s="46"/>
      <c r="M741" s="223"/>
      <c r="N741" s="224"/>
      <c r="O741" s="86"/>
      <c r="P741" s="86"/>
      <c r="Q741" s="86"/>
      <c r="R741" s="86"/>
      <c r="S741" s="86"/>
      <c r="T741" s="87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T741" s="19" t="s">
        <v>160</v>
      </c>
      <c r="AU741" s="19" t="s">
        <v>158</v>
      </c>
    </row>
    <row r="742" s="15" customFormat="1">
      <c r="A742" s="15"/>
      <c r="B742" s="248"/>
      <c r="C742" s="249"/>
      <c r="D742" s="227" t="s">
        <v>162</v>
      </c>
      <c r="E742" s="250" t="s">
        <v>19</v>
      </c>
      <c r="F742" s="251" t="s">
        <v>1139</v>
      </c>
      <c r="G742" s="249"/>
      <c r="H742" s="250" t="s">
        <v>19</v>
      </c>
      <c r="I742" s="252"/>
      <c r="J742" s="249"/>
      <c r="K742" s="249"/>
      <c r="L742" s="253"/>
      <c r="M742" s="254"/>
      <c r="N742" s="255"/>
      <c r="O742" s="255"/>
      <c r="P742" s="255"/>
      <c r="Q742" s="255"/>
      <c r="R742" s="255"/>
      <c r="S742" s="255"/>
      <c r="T742" s="256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T742" s="257" t="s">
        <v>162</v>
      </c>
      <c r="AU742" s="257" t="s">
        <v>158</v>
      </c>
      <c r="AV742" s="15" t="s">
        <v>83</v>
      </c>
      <c r="AW742" s="15" t="s">
        <v>36</v>
      </c>
      <c r="AX742" s="15" t="s">
        <v>75</v>
      </c>
      <c r="AY742" s="257" t="s">
        <v>151</v>
      </c>
    </row>
    <row r="743" s="13" customFormat="1">
      <c r="A743" s="13"/>
      <c r="B743" s="225"/>
      <c r="C743" s="226"/>
      <c r="D743" s="227" t="s">
        <v>162</v>
      </c>
      <c r="E743" s="228" t="s">
        <v>19</v>
      </c>
      <c r="F743" s="229" t="s">
        <v>1140</v>
      </c>
      <c r="G743" s="226"/>
      <c r="H743" s="230">
        <v>0.871</v>
      </c>
      <c r="I743" s="231"/>
      <c r="J743" s="226"/>
      <c r="K743" s="226"/>
      <c r="L743" s="232"/>
      <c r="M743" s="233"/>
      <c r="N743" s="234"/>
      <c r="O743" s="234"/>
      <c r="P743" s="234"/>
      <c r="Q743" s="234"/>
      <c r="R743" s="234"/>
      <c r="S743" s="234"/>
      <c r="T743" s="235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6" t="s">
        <v>162</v>
      </c>
      <c r="AU743" s="236" t="s">
        <v>158</v>
      </c>
      <c r="AV743" s="13" t="s">
        <v>158</v>
      </c>
      <c r="AW743" s="13" t="s">
        <v>36</v>
      </c>
      <c r="AX743" s="13" t="s">
        <v>75</v>
      </c>
      <c r="AY743" s="236" t="s">
        <v>151</v>
      </c>
    </row>
    <row r="744" s="13" customFormat="1">
      <c r="A744" s="13"/>
      <c r="B744" s="225"/>
      <c r="C744" s="226"/>
      <c r="D744" s="227" t="s">
        <v>162</v>
      </c>
      <c r="E744" s="228" t="s">
        <v>19</v>
      </c>
      <c r="F744" s="229" t="s">
        <v>1141</v>
      </c>
      <c r="G744" s="226"/>
      <c r="H744" s="230">
        <v>1.778</v>
      </c>
      <c r="I744" s="231"/>
      <c r="J744" s="226"/>
      <c r="K744" s="226"/>
      <c r="L744" s="232"/>
      <c r="M744" s="233"/>
      <c r="N744" s="234"/>
      <c r="O744" s="234"/>
      <c r="P744" s="234"/>
      <c r="Q744" s="234"/>
      <c r="R744" s="234"/>
      <c r="S744" s="234"/>
      <c r="T744" s="235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6" t="s">
        <v>162</v>
      </c>
      <c r="AU744" s="236" t="s">
        <v>158</v>
      </c>
      <c r="AV744" s="13" t="s">
        <v>158</v>
      </c>
      <c r="AW744" s="13" t="s">
        <v>36</v>
      </c>
      <c r="AX744" s="13" t="s">
        <v>75</v>
      </c>
      <c r="AY744" s="236" t="s">
        <v>151</v>
      </c>
    </row>
    <row r="745" s="13" customFormat="1">
      <c r="A745" s="13"/>
      <c r="B745" s="225"/>
      <c r="C745" s="226"/>
      <c r="D745" s="227" t="s">
        <v>162</v>
      </c>
      <c r="E745" s="228" t="s">
        <v>19</v>
      </c>
      <c r="F745" s="229" t="s">
        <v>1142</v>
      </c>
      <c r="G745" s="226"/>
      <c r="H745" s="230">
        <v>1.2050000000000001</v>
      </c>
      <c r="I745" s="231"/>
      <c r="J745" s="226"/>
      <c r="K745" s="226"/>
      <c r="L745" s="232"/>
      <c r="M745" s="233"/>
      <c r="N745" s="234"/>
      <c r="O745" s="234"/>
      <c r="P745" s="234"/>
      <c r="Q745" s="234"/>
      <c r="R745" s="234"/>
      <c r="S745" s="234"/>
      <c r="T745" s="235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6" t="s">
        <v>162</v>
      </c>
      <c r="AU745" s="236" t="s">
        <v>158</v>
      </c>
      <c r="AV745" s="13" t="s">
        <v>158</v>
      </c>
      <c r="AW745" s="13" t="s">
        <v>36</v>
      </c>
      <c r="AX745" s="13" t="s">
        <v>75</v>
      </c>
      <c r="AY745" s="236" t="s">
        <v>151</v>
      </c>
    </row>
    <row r="746" s="14" customFormat="1">
      <c r="A746" s="14"/>
      <c r="B746" s="237"/>
      <c r="C746" s="238"/>
      <c r="D746" s="227" t="s">
        <v>162</v>
      </c>
      <c r="E746" s="239" t="s">
        <v>19</v>
      </c>
      <c r="F746" s="240" t="s">
        <v>164</v>
      </c>
      <c r="G746" s="238"/>
      <c r="H746" s="241">
        <v>3.8540000000000001</v>
      </c>
      <c r="I746" s="242"/>
      <c r="J746" s="238"/>
      <c r="K746" s="238"/>
      <c r="L746" s="243"/>
      <c r="M746" s="244"/>
      <c r="N746" s="245"/>
      <c r="O746" s="245"/>
      <c r="P746" s="245"/>
      <c r="Q746" s="245"/>
      <c r="R746" s="245"/>
      <c r="S746" s="245"/>
      <c r="T746" s="246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47" t="s">
        <v>162</v>
      </c>
      <c r="AU746" s="247" t="s">
        <v>158</v>
      </c>
      <c r="AV746" s="14" t="s">
        <v>157</v>
      </c>
      <c r="AW746" s="14" t="s">
        <v>36</v>
      </c>
      <c r="AX746" s="14" t="s">
        <v>83</v>
      </c>
      <c r="AY746" s="247" t="s">
        <v>151</v>
      </c>
    </row>
    <row r="747" s="2" customFormat="1" ht="37.8" customHeight="1">
      <c r="A747" s="40"/>
      <c r="B747" s="41"/>
      <c r="C747" s="207" t="s">
        <v>1163</v>
      </c>
      <c r="D747" s="207" t="s">
        <v>153</v>
      </c>
      <c r="E747" s="208" t="s">
        <v>1164</v>
      </c>
      <c r="F747" s="209" t="s">
        <v>1165</v>
      </c>
      <c r="G747" s="210" t="s">
        <v>179</v>
      </c>
      <c r="H747" s="211">
        <v>7</v>
      </c>
      <c r="I747" s="212"/>
      <c r="J747" s="213">
        <f>ROUND(I747*H747,2)</f>
        <v>0</v>
      </c>
      <c r="K747" s="209" t="s">
        <v>156</v>
      </c>
      <c r="L747" s="46"/>
      <c r="M747" s="214" t="s">
        <v>19</v>
      </c>
      <c r="N747" s="215" t="s">
        <v>47</v>
      </c>
      <c r="O747" s="86"/>
      <c r="P747" s="216">
        <f>O747*H747</f>
        <v>0</v>
      </c>
      <c r="Q747" s="216">
        <v>1.8640000000000001E-05</v>
      </c>
      <c r="R747" s="216">
        <f>Q747*H747</f>
        <v>0.00013048000000000001</v>
      </c>
      <c r="S747" s="216">
        <v>0</v>
      </c>
      <c r="T747" s="217">
        <f>S747*H747</f>
        <v>0</v>
      </c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R747" s="218" t="s">
        <v>256</v>
      </c>
      <c r="AT747" s="218" t="s">
        <v>153</v>
      </c>
      <c r="AU747" s="218" t="s">
        <v>158</v>
      </c>
      <c r="AY747" s="19" t="s">
        <v>151</v>
      </c>
      <c r="BE747" s="219">
        <f>IF(N747="základní",J747,0)</f>
        <v>0</v>
      </c>
      <c r="BF747" s="219">
        <f>IF(N747="snížená",J747,0)</f>
        <v>0</v>
      </c>
      <c r="BG747" s="219">
        <f>IF(N747="zákl. přenesená",J747,0)</f>
        <v>0</v>
      </c>
      <c r="BH747" s="219">
        <f>IF(N747="sníž. přenesená",J747,0)</f>
        <v>0</v>
      </c>
      <c r="BI747" s="219">
        <f>IF(N747="nulová",J747,0)</f>
        <v>0</v>
      </c>
      <c r="BJ747" s="19" t="s">
        <v>158</v>
      </c>
      <c r="BK747" s="219">
        <f>ROUND(I747*H747,2)</f>
        <v>0</v>
      </c>
      <c r="BL747" s="19" t="s">
        <v>256</v>
      </c>
      <c r="BM747" s="218" t="s">
        <v>1166</v>
      </c>
    </row>
    <row r="748" s="2" customFormat="1">
      <c r="A748" s="40"/>
      <c r="B748" s="41"/>
      <c r="C748" s="42"/>
      <c r="D748" s="220" t="s">
        <v>160</v>
      </c>
      <c r="E748" s="42"/>
      <c r="F748" s="221" t="s">
        <v>1167</v>
      </c>
      <c r="G748" s="42"/>
      <c r="H748" s="42"/>
      <c r="I748" s="222"/>
      <c r="J748" s="42"/>
      <c r="K748" s="42"/>
      <c r="L748" s="46"/>
      <c r="M748" s="223"/>
      <c r="N748" s="224"/>
      <c r="O748" s="86"/>
      <c r="P748" s="86"/>
      <c r="Q748" s="86"/>
      <c r="R748" s="86"/>
      <c r="S748" s="86"/>
      <c r="T748" s="87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T748" s="19" t="s">
        <v>160</v>
      </c>
      <c r="AU748" s="19" t="s">
        <v>158</v>
      </c>
    </row>
    <row r="749" s="13" customFormat="1">
      <c r="A749" s="13"/>
      <c r="B749" s="225"/>
      <c r="C749" s="226"/>
      <c r="D749" s="227" t="s">
        <v>162</v>
      </c>
      <c r="E749" s="228" t="s">
        <v>19</v>
      </c>
      <c r="F749" s="229" t="s">
        <v>199</v>
      </c>
      <c r="G749" s="226"/>
      <c r="H749" s="230">
        <v>7</v>
      </c>
      <c r="I749" s="231"/>
      <c r="J749" s="226"/>
      <c r="K749" s="226"/>
      <c r="L749" s="232"/>
      <c r="M749" s="233"/>
      <c r="N749" s="234"/>
      <c r="O749" s="234"/>
      <c r="P749" s="234"/>
      <c r="Q749" s="234"/>
      <c r="R749" s="234"/>
      <c r="S749" s="234"/>
      <c r="T749" s="235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36" t="s">
        <v>162</v>
      </c>
      <c r="AU749" s="236" t="s">
        <v>158</v>
      </c>
      <c r="AV749" s="13" t="s">
        <v>158</v>
      </c>
      <c r="AW749" s="13" t="s">
        <v>36</v>
      </c>
      <c r="AX749" s="13" t="s">
        <v>75</v>
      </c>
      <c r="AY749" s="236" t="s">
        <v>151</v>
      </c>
    </row>
    <row r="750" s="14" customFormat="1">
      <c r="A750" s="14"/>
      <c r="B750" s="237"/>
      <c r="C750" s="238"/>
      <c r="D750" s="227" t="s">
        <v>162</v>
      </c>
      <c r="E750" s="239" t="s">
        <v>19</v>
      </c>
      <c r="F750" s="240" t="s">
        <v>164</v>
      </c>
      <c r="G750" s="238"/>
      <c r="H750" s="241">
        <v>7</v>
      </c>
      <c r="I750" s="242"/>
      <c r="J750" s="238"/>
      <c r="K750" s="238"/>
      <c r="L750" s="243"/>
      <c r="M750" s="244"/>
      <c r="N750" s="245"/>
      <c r="O750" s="245"/>
      <c r="P750" s="245"/>
      <c r="Q750" s="245"/>
      <c r="R750" s="245"/>
      <c r="S750" s="245"/>
      <c r="T750" s="246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47" t="s">
        <v>162</v>
      </c>
      <c r="AU750" s="247" t="s">
        <v>158</v>
      </c>
      <c r="AV750" s="14" t="s">
        <v>157</v>
      </c>
      <c r="AW750" s="14" t="s">
        <v>36</v>
      </c>
      <c r="AX750" s="14" t="s">
        <v>83</v>
      </c>
      <c r="AY750" s="247" t="s">
        <v>151</v>
      </c>
    </row>
    <row r="751" s="2" customFormat="1" ht="24.15" customHeight="1">
      <c r="A751" s="40"/>
      <c r="B751" s="41"/>
      <c r="C751" s="207" t="s">
        <v>1168</v>
      </c>
      <c r="D751" s="207" t="s">
        <v>153</v>
      </c>
      <c r="E751" s="208" t="s">
        <v>1169</v>
      </c>
      <c r="F751" s="209" t="s">
        <v>1170</v>
      </c>
      <c r="G751" s="210" t="s">
        <v>179</v>
      </c>
      <c r="H751" s="211">
        <v>7</v>
      </c>
      <c r="I751" s="212"/>
      <c r="J751" s="213">
        <f>ROUND(I751*H751,2)</f>
        <v>0</v>
      </c>
      <c r="K751" s="209" t="s">
        <v>156</v>
      </c>
      <c r="L751" s="46"/>
      <c r="M751" s="214" t="s">
        <v>19</v>
      </c>
      <c r="N751" s="215" t="s">
        <v>47</v>
      </c>
      <c r="O751" s="86"/>
      <c r="P751" s="216">
        <f>O751*H751</f>
        <v>0</v>
      </c>
      <c r="Q751" s="216">
        <v>3.0150000000000001E-05</v>
      </c>
      <c r="R751" s="216">
        <f>Q751*H751</f>
        <v>0.00021105000000000001</v>
      </c>
      <c r="S751" s="216">
        <v>0</v>
      </c>
      <c r="T751" s="217">
        <f>S751*H751</f>
        <v>0</v>
      </c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R751" s="218" t="s">
        <v>256</v>
      </c>
      <c r="AT751" s="218" t="s">
        <v>153</v>
      </c>
      <c r="AU751" s="218" t="s">
        <v>158</v>
      </c>
      <c r="AY751" s="19" t="s">
        <v>151</v>
      </c>
      <c r="BE751" s="219">
        <f>IF(N751="základní",J751,0)</f>
        <v>0</v>
      </c>
      <c r="BF751" s="219">
        <f>IF(N751="snížená",J751,0)</f>
        <v>0</v>
      </c>
      <c r="BG751" s="219">
        <f>IF(N751="zákl. přenesená",J751,0)</f>
        <v>0</v>
      </c>
      <c r="BH751" s="219">
        <f>IF(N751="sníž. přenesená",J751,0)</f>
        <v>0</v>
      </c>
      <c r="BI751" s="219">
        <f>IF(N751="nulová",J751,0)</f>
        <v>0</v>
      </c>
      <c r="BJ751" s="19" t="s">
        <v>158</v>
      </c>
      <c r="BK751" s="219">
        <f>ROUND(I751*H751,2)</f>
        <v>0</v>
      </c>
      <c r="BL751" s="19" t="s">
        <v>256</v>
      </c>
      <c r="BM751" s="218" t="s">
        <v>1171</v>
      </c>
    </row>
    <row r="752" s="2" customFormat="1">
      <c r="A752" s="40"/>
      <c r="B752" s="41"/>
      <c r="C752" s="42"/>
      <c r="D752" s="220" t="s">
        <v>160</v>
      </c>
      <c r="E752" s="42"/>
      <c r="F752" s="221" t="s">
        <v>1172</v>
      </c>
      <c r="G752" s="42"/>
      <c r="H752" s="42"/>
      <c r="I752" s="222"/>
      <c r="J752" s="42"/>
      <c r="K752" s="42"/>
      <c r="L752" s="46"/>
      <c r="M752" s="223"/>
      <c r="N752" s="224"/>
      <c r="O752" s="86"/>
      <c r="P752" s="86"/>
      <c r="Q752" s="86"/>
      <c r="R752" s="86"/>
      <c r="S752" s="86"/>
      <c r="T752" s="87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T752" s="19" t="s">
        <v>160</v>
      </c>
      <c r="AU752" s="19" t="s">
        <v>158</v>
      </c>
    </row>
    <row r="753" s="13" customFormat="1">
      <c r="A753" s="13"/>
      <c r="B753" s="225"/>
      <c r="C753" s="226"/>
      <c r="D753" s="227" t="s">
        <v>162</v>
      </c>
      <c r="E753" s="228" t="s">
        <v>19</v>
      </c>
      <c r="F753" s="229" t="s">
        <v>199</v>
      </c>
      <c r="G753" s="226"/>
      <c r="H753" s="230">
        <v>7</v>
      </c>
      <c r="I753" s="231"/>
      <c r="J753" s="226"/>
      <c r="K753" s="226"/>
      <c r="L753" s="232"/>
      <c r="M753" s="233"/>
      <c r="N753" s="234"/>
      <c r="O753" s="234"/>
      <c r="P753" s="234"/>
      <c r="Q753" s="234"/>
      <c r="R753" s="234"/>
      <c r="S753" s="234"/>
      <c r="T753" s="235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36" t="s">
        <v>162</v>
      </c>
      <c r="AU753" s="236" t="s">
        <v>158</v>
      </c>
      <c r="AV753" s="13" t="s">
        <v>158</v>
      </c>
      <c r="AW753" s="13" t="s">
        <v>36</v>
      </c>
      <c r="AX753" s="13" t="s">
        <v>75</v>
      </c>
      <c r="AY753" s="236" t="s">
        <v>151</v>
      </c>
    </row>
    <row r="754" s="14" customFormat="1">
      <c r="A754" s="14"/>
      <c r="B754" s="237"/>
      <c r="C754" s="238"/>
      <c r="D754" s="227" t="s">
        <v>162</v>
      </c>
      <c r="E754" s="239" t="s">
        <v>19</v>
      </c>
      <c r="F754" s="240" t="s">
        <v>164</v>
      </c>
      <c r="G754" s="238"/>
      <c r="H754" s="241">
        <v>7</v>
      </c>
      <c r="I754" s="242"/>
      <c r="J754" s="238"/>
      <c r="K754" s="238"/>
      <c r="L754" s="243"/>
      <c r="M754" s="244"/>
      <c r="N754" s="245"/>
      <c r="O754" s="245"/>
      <c r="P754" s="245"/>
      <c r="Q754" s="245"/>
      <c r="R754" s="245"/>
      <c r="S754" s="245"/>
      <c r="T754" s="246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47" t="s">
        <v>162</v>
      </c>
      <c r="AU754" s="247" t="s">
        <v>158</v>
      </c>
      <c r="AV754" s="14" t="s">
        <v>157</v>
      </c>
      <c r="AW754" s="14" t="s">
        <v>36</v>
      </c>
      <c r="AX754" s="14" t="s">
        <v>83</v>
      </c>
      <c r="AY754" s="247" t="s">
        <v>151</v>
      </c>
    </row>
    <row r="755" s="2" customFormat="1" ht="33" customHeight="1">
      <c r="A755" s="40"/>
      <c r="B755" s="41"/>
      <c r="C755" s="207" t="s">
        <v>1173</v>
      </c>
      <c r="D755" s="207" t="s">
        <v>153</v>
      </c>
      <c r="E755" s="208" t="s">
        <v>1174</v>
      </c>
      <c r="F755" s="209" t="s">
        <v>1175</v>
      </c>
      <c r="G755" s="210" t="s">
        <v>179</v>
      </c>
      <c r="H755" s="211">
        <v>7</v>
      </c>
      <c r="I755" s="212"/>
      <c r="J755" s="213">
        <f>ROUND(I755*H755,2)</f>
        <v>0</v>
      </c>
      <c r="K755" s="209" t="s">
        <v>156</v>
      </c>
      <c r="L755" s="46"/>
      <c r="M755" s="214" t="s">
        <v>19</v>
      </c>
      <c r="N755" s="215" t="s">
        <v>47</v>
      </c>
      <c r="O755" s="86"/>
      <c r="P755" s="216">
        <f>O755*H755</f>
        <v>0</v>
      </c>
      <c r="Q755" s="216">
        <v>2.9790000000000001E-05</v>
      </c>
      <c r="R755" s="216">
        <f>Q755*H755</f>
        <v>0.00020853000000000001</v>
      </c>
      <c r="S755" s="216">
        <v>0</v>
      </c>
      <c r="T755" s="217">
        <f>S755*H755</f>
        <v>0</v>
      </c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R755" s="218" t="s">
        <v>256</v>
      </c>
      <c r="AT755" s="218" t="s">
        <v>153</v>
      </c>
      <c r="AU755" s="218" t="s">
        <v>158</v>
      </c>
      <c r="AY755" s="19" t="s">
        <v>151</v>
      </c>
      <c r="BE755" s="219">
        <f>IF(N755="základní",J755,0)</f>
        <v>0</v>
      </c>
      <c r="BF755" s="219">
        <f>IF(N755="snížená",J755,0)</f>
        <v>0</v>
      </c>
      <c r="BG755" s="219">
        <f>IF(N755="zákl. přenesená",J755,0)</f>
        <v>0</v>
      </c>
      <c r="BH755" s="219">
        <f>IF(N755="sníž. přenesená",J755,0)</f>
        <v>0</v>
      </c>
      <c r="BI755" s="219">
        <f>IF(N755="nulová",J755,0)</f>
        <v>0</v>
      </c>
      <c r="BJ755" s="19" t="s">
        <v>158</v>
      </c>
      <c r="BK755" s="219">
        <f>ROUND(I755*H755,2)</f>
        <v>0</v>
      </c>
      <c r="BL755" s="19" t="s">
        <v>256</v>
      </c>
      <c r="BM755" s="218" t="s">
        <v>1176</v>
      </c>
    </row>
    <row r="756" s="2" customFormat="1">
      <c r="A756" s="40"/>
      <c r="B756" s="41"/>
      <c r="C756" s="42"/>
      <c r="D756" s="220" t="s">
        <v>160</v>
      </c>
      <c r="E756" s="42"/>
      <c r="F756" s="221" t="s">
        <v>1177</v>
      </c>
      <c r="G756" s="42"/>
      <c r="H756" s="42"/>
      <c r="I756" s="222"/>
      <c r="J756" s="42"/>
      <c r="K756" s="42"/>
      <c r="L756" s="46"/>
      <c r="M756" s="223"/>
      <c r="N756" s="224"/>
      <c r="O756" s="86"/>
      <c r="P756" s="86"/>
      <c r="Q756" s="86"/>
      <c r="R756" s="86"/>
      <c r="S756" s="86"/>
      <c r="T756" s="87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T756" s="19" t="s">
        <v>160</v>
      </c>
      <c r="AU756" s="19" t="s">
        <v>158</v>
      </c>
    </row>
    <row r="757" s="13" customFormat="1">
      <c r="A757" s="13"/>
      <c r="B757" s="225"/>
      <c r="C757" s="226"/>
      <c r="D757" s="227" t="s">
        <v>162</v>
      </c>
      <c r="E757" s="228" t="s">
        <v>19</v>
      </c>
      <c r="F757" s="229" t="s">
        <v>199</v>
      </c>
      <c r="G757" s="226"/>
      <c r="H757" s="230">
        <v>7</v>
      </c>
      <c r="I757" s="231"/>
      <c r="J757" s="226"/>
      <c r="K757" s="226"/>
      <c r="L757" s="232"/>
      <c r="M757" s="233"/>
      <c r="N757" s="234"/>
      <c r="O757" s="234"/>
      <c r="P757" s="234"/>
      <c r="Q757" s="234"/>
      <c r="R757" s="234"/>
      <c r="S757" s="234"/>
      <c r="T757" s="235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6" t="s">
        <v>162</v>
      </c>
      <c r="AU757" s="236" t="s">
        <v>158</v>
      </c>
      <c r="AV757" s="13" t="s">
        <v>158</v>
      </c>
      <c r="AW757" s="13" t="s">
        <v>36</v>
      </c>
      <c r="AX757" s="13" t="s">
        <v>75</v>
      </c>
      <c r="AY757" s="236" t="s">
        <v>151</v>
      </c>
    </row>
    <row r="758" s="14" customFormat="1">
      <c r="A758" s="14"/>
      <c r="B758" s="237"/>
      <c r="C758" s="238"/>
      <c r="D758" s="227" t="s">
        <v>162</v>
      </c>
      <c r="E758" s="239" t="s">
        <v>19</v>
      </c>
      <c r="F758" s="240" t="s">
        <v>164</v>
      </c>
      <c r="G758" s="238"/>
      <c r="H758" s="241">
        <v>7</v>
      </c>
      <c r="I758" s="242"/>
      <c r="J758" s="238"/>
      <c r="K758" s="238"/>
      <c r="L758" s="243"/>
      <c r="M758" s="244"/>
      <c r="N758" s="245"/>
      <c r="O758" s="245"/>
      <c r="P758" s="245"/>
      <c r="Q758" s="245"/>
      <c r="R758" s="245"/>
      <c r="S758" s="245"/>
      <c r="T758" s="246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47" t="s">
        <v>162</v>
      </c>
      <c r="AU758" s="247" t="s">
        <v>158</v>
      </c>
      <c r="AV758" s="14" t="s">
        <v>157</v>
      </c>
      <c r="AW758" s="14" t="s">
        <v>36</v>
      </c>
      <c r="AX758" s="14" t="s">
        <v>83</v>
      </c>
      <c r="AY758" s="247" t="s">
        <v>151</v>
      </c>
    </row>
    <row r="759" s="2" customFormat="1" ht="24.15" customHeight="1">
      <c r="A759" s="40"/>
      <c r="B759" s="41"/>
      <c r="C759" s="207" t="s">
        <v>1178</v>
      </c>
      <c r="D759" s="207" t="s">
        <v>153</v>
      </c>
      <c r="E759" s="208" t="s">
        <v>1179</v>
      </c>
      <c r="F759" s="209" t="s">
        <v>1180</v>
      </c>
      <c r="G759" s="210" t="s">
        <v>90</v>
      </c>
      <c r="H759" s="211">
        <v>49.740000000000002</v>
      </c>
      <c r="I759" s="212"/>
      <c r="J759" s="213">
        <f>ROUND(I759*H759,2)</f>
        <v>0</v>
      </c>
      <c r="K759" s="209" t="s">
        <v>156</v>
      </c>
      <c r="L759" s="46"/>
      <c r="M759" s="214" t="s">
        <v>19</v>
      </c>
      <c r="N759" s="215" t="s">
        <v>47</v>
      </c>
      <c r="O759" s="86"/>
      <c r="P759" s="216">
        <f>O759*H759</f>
        <v>0</v>
      </c>
      <c r="Q759" s="216">
        <v>0</v>
      </c>
      <c r="R759" s="216">
        <f>Q759*H759</f>
        <v>0</v>
      </c>
      <c r="S759" s="216">
        <v>3.0000000000000001E-05</v>
      </c>
      <c r="T759" s="217">
        <f>S759*H759</f>
        <v>0.0014922000000000002</v>
      </c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R759" s="218" t="s">
        <v>256</v>
      </c>
      <c r="AT759" s="218" t="s">
        <v>153</v>
      </c>
      <c r="AU759" s="218" t="s">
        <v>158</v>
      </c>
      <c r="AY759" s="19" t="s">
        <v>151</v>
      </c>
      <c r="BE759" s="219">
        <f>IF(N759="základní",J759,0)</f>
        <v>0</v>
      </c>
      <c r="BF759" s="219">
        <f>IF(N759="snížená",J759,0)</f>
        <v>0</v>
      </c>
      <c r="BG759" s="219">
        <f>IF(N759="zákl. přenesená",J759,0)</f>
        <v>0</v>
      </c>
      <c r="BH759" s="219">
        <f>IF(N759="sníž. přenesená",J759,0)</f>
        <v>0</v>
      </c>
      <c r="BI759" s="219">
        <f>IF(N759="nulová",J759,0)</f>
        <v>0</v>
      </c>
      <c r="BJ759" s="19" t="s">
        <v>158</v>
      </c>
      <c r="BK759" s="219">
        <f>ROUND(I759*H759,2)</f>
        <v>0</v>
      </c>
      <c r="BL759" s="19" t="s">
        <v>256</v>
      </c>
      <c r="BM759" s="218" t="s">
        <v>1181</v>
      </c>
    </row>
    <row r="760" s="2" customFormat="1">
      <c r="A760" s="40"/>
      <c r="B760" s="41"/>
      <c r="C760" s="42"/>
      <c r="D760" s="220" t="s">
        <v>160</v>
      </c>
      <c r="E760" s="42"/>
      <c r="F760" s="221" t="s">
        <v>1182</v>
      </c>
      <c r="G760" s="42"/>
      <c r="H760" s="42"/>
      <c r="I760" s="222"/>
      <c r="J760" s="42"/>
      <c r="K760" s="42"/>
      <c r="L760" s="46"/>
      <c r="M760" s="223"/>
      <c r="N760" s="224"/>
      <c r="O760" s="86"/>
      <c r="P760" s="86"/>
      <c r="Q760" s="86"/>
      <c r="R760" s="86"/>
      <c r="S760" s="86"/>
      <c r="T760" s="87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T760" s="19" t="s">
        <v>160</v>
      </c>
      <c r="AU760" s="19" t="s">
        <v>158</v>
      </c>
    </row>
    <row r="761" s="15" customFormat="1">
      <c r="A761" s="15"/>
      <c r="B761" s="248"/>
      <c r="C761" s="249"/>
      <c r="D761" s="227" t="s">
        <v>162</v>
      </c>
      <c r="E761" s="250" t="s">
        <v>19</v>
      </c>
      <c r="F761" s="251" t="s">
        <v>1183</v>
      </c>
      <c r="G761" s="249"/>
      <c r="H761" s="250" t="s">
        <v>19</v>
      </c>
      <c r="I761" s="252"/>
      <c r="J761" s="249"/>
      <c r="K761" s="249"/>
      <c r="L761" s="253"/>
      <c r="M761" s="254"/>
      <c r="N761" s="255"/>
      <c r="O761" s="255"/>
      <c r="P761" s="255"/>
      <c r="Q761" s="255"/>
      <c r="R761" s="255"/>
      <c r="S761" s="255"/>
      <c r="T761" s="256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T761" s="257" t="s">
        <v>162</v>
      </c>
      <c r="AU761" s="257" t="s">
        <v>158</v>
      </c>
      <c r="AV761" s="15" t="s">
        <v>83</v>
      </c>
      <c r="AW761" s="15" t="s">
        <v>36</v>
      </c>
      <c r="AX761" s="15" t="s">
        <v>75</v>
      </c>
      <c r="AY761" s="257" t="s">
        <v>151</v>
      </c>
    </row>
    <row r="762" s="13" customFormat="1">
      <c r="A762" s="13"/>
      <c r="B762" s="225"/>
      <c r="C762" s="226"/>
      <c r="D762" s="227" t="s">
        <v>162</v>
      </c>
      <c r="E762" s="228" t="s">
        <v>19</v>
      </c>
      <c r="F762" s="229" t="s">
        <v>88</v>
      </c>
      <c r="G762" s="226"/>
      <c r="H762" s="230">
        <v>49.740000000000002</v>
      </c>
      <c r="I762" s="231"/>
      <c r="J762" s="226"/>
      <c r="K762" s="226"/>
      <c r="L762" s="232"/>
      <c r="M762" s="233"/>
      <c r="N762" s="234"/>
      <c r="O762" s="234"/>
      <c r="P762" s="234"/>
      <c r="Q762" s="234"/>
      <c r="R762" s="234"/>
      <c r="S762" s="234"/>
      <c r="T762" s="235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36" t="s">
        <v>162</v>
      </c>
      <c r="AU762" s="236" t="s">
        <v>158</v>
      </c>
      <c r="AV762" s="13" t="s">
        <v>158</v>
      </c>
      <c r="AW762" s="13" t="s">
        <v>36</v>
      </c>
      <c r="AX762" s="13" t="s">
        <v>75</v>
      </c>
      <c r="AY762" s="236" t="s">
        <v>151</v>
      </c>
    </row>
    <row r="763" s="14" customFormat="1">
      <c r="A763" s="14"/>
      <c r="B763" s="237"/>
      <c r="C763" s="238"/>
      <c r="D763" s="227" t="s">
        <v>162</v>
      </c>
      <c r="E763" s="239" t="s">
        <v>19</v>
      </c>
      <c r="F763" s="240" t="s">
        <v>164</v>
      </c>
      <c r="G763" s="238"/>
      <c r="H763" s="241">
        <v>49.740000000000002</v>
      </c>
      <c r="I763" s="242"/>
      <c r="J763" s="238"/>
      <c r="K763" s="238"/>
      <c r="L763" s="243"/>
      <c r="M763" s="244"/>
      <c r="N763" s="245"/>
      <c r="O763" s="245"/>
      <c r="P763" s="245"/>
      <c r="Q763" s="245"/>
      <c r="R763" s="245"/>
      <c r="S763" s="245"/>
      <c r="T763" s="246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47" t="s">
        <v>162</v>
      </c>
      <c r="AU763" s="247" t="s">
        <v>158</v>
      </c>
      <c r="AV763" s="14" t="s">
        <v>157</v>
      </c>
      <c r="AW763" s="14" t="s">
        <v>36</v>
      </c>
      <c r="AX763" s="14" t="s">
        <v>83</v>
      </c>
      <c r="AY763" s="247" t="s">
        <v>151</v>
      </c>
    </row>
    <row r="764" s="2" customFormat="1" ht="44.25" customHeight="1">
      <c r="A764" s="40"/>
      <c r="B764" s="41"/>
      <c r="C764" s="207" t="s">
        <v>1184</v>
      </c>
      <c r="D764" s="207" t="s">
        <v>153</v>
      </c>
      <c r="E764" s="208" t="s">
        <v>1185</v>
      </c>
      <c r="F764" s="209" t="s">
        <v>1186</v>
      </c>
      <c r="G764" s="210" t="s">
        <v>90</v>
      </c>
      <c r="H764" s="211">
        <v>46.875999999999998</v>
      </c>
      <c r="I764" s="212"/>
      <c r="J764" s="213">
        <f>ROUND(I764*H764,2)</f>
        <v>0</v>
      </c>
      <c r="K764" s="209" t="s">
        <v>156</v>
      </c>
      <c r="L764" s="46"/>
      <c r="M764" s="214" t="s">
        <v>19</v>
      </c>
      <c r="N764" s="215" t="s">
        <v>47</v>
      </c>
      <c r="O764" s="86"/>
      <c r="P764" s="216">
        <f>O764*H764</f>
        <v>0</v>
      </c>
      <c r="Q764" s="216">
        <v>0</v>
      </c>
      <c r="R764" s="216">
        <f>Q764*H764</f>
        <v>0</v>
      </c>
      <c r="S764" s="216">
        <v>3.0000000000000001E-05</v>
      </c>
      <c r="T764" s="217">
        <f>S764*H764</f>
        <v>0.00140628</v>
      </c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R764" s="218" t="s">
        <v>256</v>
      </c>
      <c r="AT764" s="218" t="s">
        <v>153</v>
      </c>
      <c r="AU764" s="218" t="s">
        <v>158</v>
      </c>
      <c r="AY764" s="19" t="s">
        <v>151</v>
      </c>
      <c r="BE764" s="219">
        <f>IF(N764="základní",J764,0)</f>
        <v>0</v>
      </c>
      <c r="BF764" s="219">
        <f>IF(N764="snížená",J764,0)</f>
        <v>0</v>
      </c>
      <c r="BG764" s="219">
        <f>IF(N764="zákl. přenesená",J764,0)</f>
        <v>0</v>
      </c>
      <c r="BH764" s="219">
        <f>IF(N764="sníž. přenesená",J764,0)</f>
        <v>0</v>
      </c>
      <c r="BI764" s="219">
        <f>IF(N764="nulová",J764,0)</f>
        <v>0</v>
      </c>
      <c r="BJ764" s="19" t="s">
        <v>158</v>
      </c>
      <c r="BK764" s="219">
        <f>ROUND(I764*H764,2)</f>
        <v>0</v>
      </c>
      <c r="BL764" s="19" t="s">
        <v>256</v>
      </c>
      <c r="BM764" s="218" t="s">
        <v>1187</v>
      </c>
    </row>
    <row r="765" s="2" customFormat="1">
      <c r="A765" s="40"/>
      <c r="B765" s="41"/>
      <c r="C765" s="42"/>
      <c r="D765" s="220" t="s">
        <v>160</v>
      </c>
      <c r="E765" s="42"/>
      <c r="F765" s="221" t="s">
        <v>1188</v>
      </c>
      <c r="G765" s="42"/>
      <c r="H765" s="42"/>
      <c r="I765" s="222"/>
      <c r="J765" s="42"/>
      <c r="K765" s="42"/>
      <c r="L765" s="46"/>
      <c r="M765" s="223"/>
      <c r="N765" s="224"/>
      <c r="O765" s="86"/>
      <c r="P765" s="86"/>
      <c r="Q765" s="86"/>
      <c r="R765" s="86"/>
      <c r="S765" s="86"/>
      <c r="T765" s="87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T765" s="19" t="s">
        <v>160</v>
      </c>
      <c r="AU765" s="19" t="s">
        <v>158</v>
      </c>
    </row>
    <row r="766" s="15" customFormat="1">
      <c r="A766" s="15"/>
      <c r="B766" s="248"/>
      <c r="C766" s="249"/>
      <c r="D766" s="227" t="s">
        <v>162</v>
      </c>
      <c r="E766" s="250" t="s">
        <v>19</v>
      </c>
      <c r="F766" s="251" t="s">
        <v>1189</v>
      </c>
      <c r="G766" s="249"/>
      <c r="H766" s="250" t="s">
        <v>19</v>
      </c>
      <c r="I766" s="252"/>
      <c r="J766" s="249"/>
      <c r="K766" s="249"/>
      <c r="L766" s="253"/>
      <c r="M766" s="254"/>
      <c r="N766" s="255"/>
      <c r="O766" s="255"/>
      <c r="P766" s="255"/>
      <c r="Q766" s="255"/>
      <c r="R766" s="255"/>
      <c r="S766" s="255"/>
      <c r="T766" s="256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T766" s="257" t="s">
        <v>162</v>
      </c>
      <c r="AU766" s="257" t="s">
        <v>158</v>
      </c>
      <c r="AV766" s="15" t="s">
        <v>83</v>
      </c>
      <c r="AW766" s="15" t="s">
        <v>36</v>
      </c>
      <c r="AX766" s="15" t="s">
        <v>75</v>
      </c>
      <c r="AY766" s="257" t="s">
        <v>151</v>
      </c>
    </row>
    <row r="767" s="13" customFormat="1">
      <c r="A767" s="13"/>
      <c r="B767" s="225"/>
      <c r="C767" s="226"/>
      <c r="D767" s="227" t="s">
        <v>162</v>
      </c>
      <c r="E767" s="228" t="s">
        <v>19</v>
      </c>
      <c r="F767" s="229" t="s">
        <v>1190</v>
      </c>
      <c r="G767" s="226"/>
      <c r="H767" s="230">
        <v>9.9659999999999993</v>
      </c>
      <c r="I767" s="231"/>
      <c r="J767" s="226"/>
      <c r="K767" s="226"/>
      <c r="L767" s="232"/>
      <c r="M767" s="233"/>
      <c r="N767" s="234"/>
      <c r="O767" s="234"/>
      <c r="P767" s="234"/>
      <c r="Q767" s="234"/>
      <c r="R767" s="234"/>
      <c r="S767" s="234"/>
      <c r="T767" s="235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36" t="s">
        <v>162</v>
      </c>
      <c r="AU767" s="236" t="s">
        <v>158</v>
      </c>
      <c r="AV767" s="13" t="s">
        <v>158</v>
      </c>
      <c r="AW767" s="13" t="s">
        <v>36</v>
      </c>
      <c r="AX767" s="13" t="s">
        <v>75</v>
      </c>
      <c r="AY767" s="236" t="s">
        <v>151</v>
      </c>
    </row>
    <row r="768" s="13" customFormat="1">
      <c r="A768" s="13"/>
      <c r="B768" s="225"/>
      <c r="C768" s="226"/>
      <c r="D768" s="227" t="s">
        <v>162</v>
      </c>
      <c r="E768" s="228" t="s">
        <v>19</v>
      </c>
      <c r="F768" s="229" t="s">
        <v>1191</v>
      </c>
      <c r="G768" s="226"/>
      <c r="H768" s="230">
        <v>5.5140000000000002</v>
      </c>
      <c r="I768" s="231"/>
      <c r="J768" s="226"/>
      <c r="K768" s="226"/>
      <c r="L768" s="232"/>
      <c r="M768" s="233"/>
      <c r="N768" s="234"/>
      <c r="O768" s="234"/>
      <c r="P768" s="234"/>
      <c r="Q768" s="234"/>
      <c r="R768" s="234"/>
      <c r="S768" s="234"/>
      <c r="T768" s="235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36" t="s">
        <v>162</v>
      </c>
      <c r="AU768" s="236" t="s">
        <v>158</v>
      </c>
      <c r="AV768" s="13" t="s">
        <v>158</v>
      </c>
      <c r="AW768" s="13" t="s">
        <v>36</v>
      </c>
      <c r="AX768" s="13" t="s">
        <v>75</v>
      </c>
      <c r="AY768" s="236" t="s">
        <v>151</v>
      </c>
    </row>
    <row r="769" s="13" customFormat="1">
      <c r="A769" s="13"/>
      <c r="B769" s="225"/>
      <c r="C769" s="226"/>
      <c r="D769" s="227" t="s">
        <v>162</v>
      </c>
      <c r="E769" s="228" t="s">
        <v>19</v>
      </c>
      <c r="F769" s="229" t="s">
        <v>1192</v>
      </c>
      <c r="G769" s="226"/>
      <c r="H769" s="230">
        <v>3.6349999999999998</v>
      </c>
      <c r="I769" s="231"/>
      <c r="J769" s="226"/>
      <c r="K769" s="226"/>
      <c r="L769" s="232"/>
      <c r="M769" s="233"/>
      <c r="N769" s="234"/>
      <c r="O769" s="234"/>
      <c r="P769" s="234"/>
      <c r="Q769" s="234"/>
      <c r="R769" s="234"/>
      <c r="S769" s="234"/>
      <c r="T769" s="235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36" t="s">
        <v>162</v>
      </c>
      <c r="AU769" s="236" t="s">
        <v>158</v>
      </c>
      <c r="AV769" s="13" t="s">
        <v>158</v>
      </c>
      <c r="AW769" s="13" t="s">
        <v>36</v>
      </c>
      <c r="AX769" s="13" t="s">
        <v>75</v>
      </c>
      <c r="AY769" s="236" t="s">
        <v>151</v>
      </c>
    </row>
    <row r="770" s="13" customFormat="1">
      <c r="A770" s="13"/>
      <c r="B770" s="225"/>
      <c r="C770" s="226"/>
      <c r="D770" s="227" t="s">
        <v>162</v>
      </c>
      <c r="E770" s="228" t="s">
        <v>19</v>
      </c>
      <c r="F770" s="229" t="s">
        <v>1193</v>
      </c>
      <c r="G770" s="226"/>
      <c r="H770" s="230">
        <v>3.4329999999999998</v>
      </c>
      <c r="I770" s="231"/>
      <c r="J770" s="226"/>
      <c r="K770" s="226"/>
      <c r="L770" s="232"/>
      <c r="M770" s="233"/>
      <c r="N770" s="234"/>
      <c r="O770" s="234"/>
      <c r="P770" s="234"/>
      <c r="Q770" s="234"/>
      <c r="R770" s="234"/>
      <c r="S770" s="234"/>
      <c r="T770" s="235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36" t="s">
        <v>162</v>
      </c>
      <c r="AU770" s="236" t="s">
        <v>158</v>
      </c>
      <c r="AV770" s="13" t="s">
        <v>158</v>
      </c>
      <c r="AW770" s="13" t="s">
        <v>36</v>
      </c>
      <c r="AX770" s="13" t="s">
        <v>75</v>
      </c>
      <c r="AY770" s="236" t="s">
        <v>151</v>
      </c>
    </row>
    <row r="771" s="13" customFormat="1">
      <c r="A771" s="13"/>
      <c r="B771" s="225"/>
      <c r="C771" s="226"/>
      <c r="D771" s="227" t="s">
        <v>162</v>
      </c>
      <c r="E771" s="228" t="s">
        <v>19</v>
      </c>
      <c r="F771" s="229" t="s">
        <v>1194</v>
      </c>
      <c r="G771" s="226"/>
      <c r="H771" s="230">
        <v>9.4139999999999997</v>
      </c>
      <c r="I771" s="231"/>
      <c r="J771" s="226"/>
      <c r="K771" s="226"/>
      <c r="L771" s="232"/>
      <c r="M771" s="233"/>
      <c r="N771" s="234"/>
      <c r="O771" s="234"/>
      <c r="P771" s="234"/>
      <c r="Q771" s="234"/>
      <c r="R771" s="234"/>
      <c r="S771" s="234"/>
      <c r="T771" s="235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6" t="s">
        <v>162</v>
      </c>
      <c r="AU771" s="236" t="s">
        <v>158</v>
      </c>
      <c r="AV771" s="13" t="s">
        <v>158</v>
      </c>
      <c r="AW771" s="13" t="s">
        <v>36</v>
      </c>
      <c r="AX771" s="13" t="s">
        <v>75</v>
      </c>
      <c r="AY771" s="236" t="s">
        <v>151</v>
      </c>
    </row>
    <row r="772" s="13" customFormat="1">
      <c r="A772" s="13"/>
      <c r="B772" s="225"/>
      <c r="C772" s="226"/>
      <c r="D772" s="227" t="s">
        <v>162</v>
      </c>
      <c r="E772" s="228" t="s">
        <v>19</v>
      </c>
      <c r="F772" s="229" t="s">
        <v>1195</v>
      </c>
      <c r="G772" s="226"/>
      <c r="H772" s="230">
        <v>14.914</v>
      </c>
      <c r="I772" s="231"/>
      <c r="J772" s="226"/>
      <c r="K772" s="226"/>
      <c r="L772" s="232"/>
      <c r="M772" s="233"/>
      <c r="N772" s="234"/>
      <c r="O772" s="234"/>
      <c r="P772" s="234"/>
      <c r="Q772" s="234"/>
      <c r="R772" s="234"/>
      <c r="S772" s="234"/>
      <c r="T772" s="235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6" t="s">
        <v>162</v>
      </c>
      <c r="AU772" s="236" t="s">
        <v>158</v>
      </c>
      <c r="AV772" s="13" t="s">
        <v>158</v>
      </c>
      <c r="AW772" s="13" t="s">
        <v>36</v>
      </c>
      <c r="AX772" s="13" t="s">
        <v>75</v>
      </c>
      <c r="AY772" s="236" t="s">
        <v>151</v>
      </c>
    </row>
    <row r="773" s="14" customFormat="1">
      <c r="A773" s="14"/>
      <c r="B773" s="237"/>
      <c r="C773" s="238"/>
      <c r="D773" s="227" t="s">
        <v>162</v>
      </c>
      <c r="E773" s="239" t="s">
        <v>19</v>
      </c>
      <c r="F773" s="240" t="s">
        <v>164</v>
      </c>
      <c r="G773" s="238"/>
      <c r="H773" s="241">
        <v>46.876000000000005</v>
      </c>
      <c r="I773" s="242"/>
      <c r="J773" s="238"/>
      <c r="K773" s="238"/>
      <c r="L773" s="243"/>
      <c r="M773" s="244"/>
      <c r="N773" s="245"/>
      <c r="O773" s="245"/>
      <c r="P773" s="245"/>
      <c r="Q773" s="245"/>
      <c r="R773" s="245"/>
      <c r="S773" s="245"/>
      <c r="T773" s="246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47" t="s">
        <v>162</v>
      </c>
      <c r="AU773" s="247" t="s">
        <v>158</v>
      </c>
      <c r="AV773" s="14" t="s">
        <v>157</v>
      </c>
      <c r="AW773" s="14" t="s">
        <v>36</v>
      </c>
      <c r="AX773" s="14" t="s">
        <v>83</v>
      </c>
      <c r="AY773" s="247" t="s">
        <v>151</v>
      </c>
    </row>
    <row r="774" s="2" customFormat="1" ht="55.5" customHeight="1">
      <c r="A774" s="40"/>
      <c r="B774" s="41"/>
      <c r="C774" s="207" t="s">
        <v>1196</v>
      </c>
      <c r="D774" s="207" t="s">
        <v>153</v>
      </c>
      <c r="E774" s="208" t="s">
        <v>1197</v>
      </c>
      <c r="F774" s="209" t="s">
        <v>1198</v>
      </c>
      <c r="G774" s="210" t="s">
        <v>90</v>
      </c>
      <c r="H774" s="211">
        <v>10.908</v>
      </c>
      <c r="I774" s="212"/>
      <c r="J774" s="213">
        <f>ROUND(I774*H774,2)</f>
        <v>0</v>
      </c>
      <c r="K774" s="209" t="s">
        <v>156</v>
      </c>
      <c r="L774" s="46"/>
      <c r="M774" s="214" t="s">
        <v>19</v>
      </c>
      <c r="N774" s="215" t="s">
        <v>47</v>
      </c>
      <c r="O774" s="86"/>
      <c r="P774" s="216">
        <f>O774*H774</f>
        <v>0</v>
      </c>
      <c r="Q774" s="216">
        <v>0</v>
      </c>
      <c r="R774" s="216">
        <f>Q774*H774</f>
        <v>0</v>
      </c>
      <c r="S774" s="216">
        <v>3.0000000000000001E-05</v>
      </c>
      <c r="T774" s="217">
        <f>S774*H774</f>
        <v>0.00032724000000000002</v>
      </c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R774" s="218" t="s">
        <v>256</v>
      </c>
      <c r="AT774" s="218" t="s">
        <v>153</v>
      </c>
      <c r="AU774" s="218" t="s">
        <v>158</v>
      </c>
      <c r="AY774" s="19" t="s">
        <v>151</v>
      </c>
      <c r="BE774" s="219">
        <f>IF(N774="základní",J774,0)</f>
        <v>0</v>
      </c>
      <c r="BF774" s="219">
        <f>IF(N774="snížená",J774,0)</f>
        <v>0</v>
      </c>
      <c r="BG774" s="219">
        <f>IF(N774="zákl. přenesená",J774,0)</f>
        <v>0</v>
      </c>
      <c r="BH774" s="219">
        <f>IF(N774="sníž. přenesená",J774,0)</f>
        <v>0</v>
      </c>
      <c r="BI774" s="219">
        <f>IF(N774="nulová",J774,0)</f>
        <v>0</v>
      </c>
      <c r="BJ774" s="19" t="s">
        <v>158</v>
      </c>
      <c r="BK774" s="219">
        <f>ROUND(I774*H774,2)</f>
        <v>0</v>
      </c>
      <c r="BL774" s="19" t="s">
        <v>256</v>
      </c>
      <c r="BM774" s="218" t="s">
        <v>1199</v>
      </c>
    </row>
    <row r="775" s="2" customFormat="1">
      <c r="A775" s="40"/>
      <c r="B775" s="41"/>
      <c r="C775" s="42"/>
      <c r="D775" s="220" t="s">
        <v>160</v>
      </c>
      <c r="E775" s="42"/>
      <c r="F775" s="221" t="s">
        <v>1200</v>
      </c>
      <c r="G775" s="42"/>
      <c r="H775" s="42"/>
      <c r="I775" s="222"/>
      <c r="J775" s="42"/>
      <c r="K775" s="42"/>
      <c r="L775" s="46"/>
      <c r="M775" s="223"/>
      <c r="N775" s="224"/>
      <c r="O775" s="86"/>
      <c r="P775" s="86"/>
      <c r="Q775" s="86"/>
      <c r="R775" s="86"/>
      <c r="S775" s="86"/>
      <c r="T775" s="87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T775" s="19" t="s">
        <v>160</v>
      </c>
      <c r="AU775" s="19" t="s">
        <v>158</v>
      </c>
    </row>
    <row r="776" s="15" customFormat="1">
      <c r="A776" s="15"/>
      <c r="B776" s="248"/>
      <c r="C776" s="249"/>
      <c r="D776" s="227" t="s">
        <v>162</v>
      </c>
      <c r="E776" s="250" t="s">
        <v>19</v>
      </c>
      <c r="F776" s="251" t="s">
        <v>1201</v>
      </c>
      <c r="G776" s="249"/>
      <c r="H776" s="250" t="s">
        <v>19</v>
      </c>
      <c r="I776" s="252"/>
      <c r="J776" s="249"/>
      <c r="K776" s="249"/>
      <c r="L776" s="253"/>
      <c r="M776" s="254"/>
      <c r="N776" s="255"/>
      <c r="O776" s="255"/>
      <c r="P776" s="255"/>
      <c r="Q776" s="255"/>
      <c r="R776" s="255"/>
      <c r="S776" s="255"/>
      <c r="T776" s="256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T776" s="257" t="s">
        <v>162</v>
      </c>
      <c r="AU776" s="257" t="s">
        <v>158</v>
      </c>
      <c r="AV776" s="15" t="s">
        <v>83</v>
      </c>
      <c r="AW776" s="15" t="s">
        <v>36</v>
      </c>
      <c r="AX776" s="15" t="s">
        <v>75</v>
      </c>
      <c r="AY776" s="257" t="s">
        <v>151</v>
      </c>
    </row>
    <row r="777" s="13" customFormat="1">
      <c r="A777" s="13"/>
      <c r="B777" s="225"/>
      <c r="C777" s="226"/>
      <c r="D777" s="227" t="s">
        <v>162</v>
      </c>
      <c r="E777" s="228" t="s">
        <v>19</v>
      </c>
      <c r="F777" s="229" t="s">
        <v>1202</v>
      </c>
      <c r="G777" s="226"/>
      <c r="H777" s="230">
        <v>1.7</v>
      </c>
      <c r="I777" s="231"/>
      <c r="J777" s="226"/>
      <c r="K777" s="226"/>
      <c r="L777" s="232"/>
      <c r="M777" s="233"/>
      <c r="N777" s="234"/>
      <c r="O777" s="234"/>
      <c r="P777" s="234"/>
      <c r="Q777" s="234"/>
      <c r="R777" s="234"/>
      <c r="S777" s="234"/>
      <c r="T777" s="235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6" t="s">
        <v>162</v>
      </c>
      <c r="AU777" s="236" t="s">
        <v>158</v>
      </c>
      <c r="AV777" s="13" t="s">
        <v>158</v>
      </c>
      <c r="AW777" s="13" t="s">
        <v>36</v>
      </c>
      <c r="AX777" s="13" t="s">
        <v>75</v>
      </c>
      <c r="AY777" s="236" t="s">
        <v>151</v>
      </c>
    </row>
    <row r="778" s="15" customFormat="1">
      <c r="A778" s="15"/>
      <c r="B778" s="248"/>
      <c r="C778" s="249"/>
      <c r="D778" s="227" t="s">
        <v>162</v>
      </c>
      <c r="E778" s="250" t="s">
        <v>19</v>
      </c>
      <c r="F778" s="251" t="s">
        <v>587</v>
      </c>
      <c r="G778" s="249"/>
      <c r="H778" s="250" t="s">
        <v>19</v>
      </c>
      <c r="I778" s="252"/>
      <c r="J778" s="249"/>
      <c r="K778" s="249"/>
      <c r="L778" s="253"/>
      <c r="M778" s="254"/>
      <c r="N778" s="255"/>
      <c r="O778" s="255"/>
      <c r="P778" s="255"/>
      <c r="Q778" s="255"/>
      <c r="R778" s="255"/>
      <c r="S778" s="255"/>
      <c r="T778" s="256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57" t="s">
        <v>162</v>
      </c>
      <c r="AU778" s="257" t="s">
        <v>158</v>
      </c>
      <c r="AV778" s="15" t="s">
        <v>83</v>
      </c>
      <c r="AW778" s="15" t="s">
        <v>36</v>
      </c>
      <c r="AX778" s="15" t="s">
        <v>75</v>
      </c>
      <c r="AY778" s="257" t="s">
        <v>151</v>
      </c>
    </row>
    <row r="779" s="13" customFormat="1">
      <c r="A779" s="13"/>
      <c r="B779" s="225"/>
      <c r="C779" s="226"/>
      <c r="D779" s="227" t="s">
        <v>162</v>
      </c>
      <c r="E779" s="228" t="s">
        <v>19</v>
      </c>
      <c r="F779" s="229" t="s">
        <v>1203</v>
      </c>
      <c r="G779" s="226"/>
      <c r="H779" s="230">
        <v>4.3680000000000003</v>
      </c>
      <c r="I779" s="231"/>
      <c r="J779" s="226"/>
      <c r="K779" s="226"/>
      <c r="L779" s="232"/>
      <c r="M779" s="233"/>
      <c r="N779" s="234"/>
      <c r="O779" s="234"/>
      <c r="P779" s="234"/>
      <c r="Q779" s="234"/>
      <c r="R779" s="234"/>
      <c r="S779" s="234"/>
      <c r="T779" s="235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36" t="s">
        <v>162</v>
      </c>
      <c r="AU779" s="236" t="s">
        <v>158</v>
      </c>
      <c r="AV779" s="13" t="s">
        <v>158</v>
      </c>
      <c r="AW779" s="13" t="s">
        <v>36</v>
      </c>
      <c r="AX779" s="13" t="s">
        <v>75</v>
      </c>
      <c r="AY779" s="236" t="s">
        <v>151</v>
      </c>
    </row>
    <row r="780" s="15" customFormat="1">
      <c r="A780" s="15"/>
      <c r="B780" s="248"/>
      <c r="C780" s="249"/>
      <c r="D780" s="227" t="s">
        <v>162</v>
      </c>
      <c r="E780" s="250" t="s">
        <v>19</v>
      </c>
      <c r="F780" s="251" t="s">
        <v>1204</v>
      </c>
      <c r="G780" s="249"/>
      <c r="H780" s="250" t="s">
        <v>19</v>
      </c>
      <c r="I780" s="252"/>
      <c r="J780" s="249"/>
      <c r="K780" s="249"/>
      <c r="L780" s="253"/>
      <c r="M780" s="254"/>
      <c r="N780" s="255"/>
      <c r="O780" s="255"/>
      <c r="P780" s="255"/>
      <c r="Q780" s="255"/>
      <c r="R780" s="255"/>
      <c r="S780" s="255"/>
      <c r="T780" s="256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T780" s="257" t="s">
        <v>162</v>
      </c>
      <c r="AU780" s="257" t="s">
        <v>158</v>
      </c>
      <c r="AV780" s="15" t="s">
        <v>83</v>
      </c>
      <c r="AW780" s="15" t="s">
        <v>36</v>
      </c>
      <c r="AX780" s="15" t="s">
        <v>75</v>
      </c>
      <c r="AY780" s="257" t="s">
        <v>151</v>
      </c>
    </row>
    <row r="781" s="13" customFormat="1">
      <c r="A781" s="13"/>
      <c r="B781" s="225"/>
      <c r="C781" s="226"/>
      <c r="D781" s="227" t="s">
        <v>162</v>
      </c>
      <c r="E781" s="228" t="s">
        <v>19</v>
      </c>
      <c r="F781" s="229" t="s">
        <v>1205</v>
      </c>
      <c r="G781" s="226"/>
      <c r="H781" s="230">
        <v>0.54000000000000004</v>
      </c>
      <c r="I781" s="231"/>
      <c r="J781" s="226"/>
      <c r="K781" s="226"/>
      <c r="L781" s="232"/>
      <c r="M781" s="233"/>
      <c r="N781" s="234"/>
      <c r="O781" s="234"/>
      <c r="P781" s="234"/>
      <c r="Q781" s="234"/>
      <c r="R781" s="234"/>
      <c r="S781" s="234"/>
      <c r="T781" s="235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6" t="s">
        <v>162</v>
      </c>
      <c r="AU781" s="236" t="s">
        <v>158</v>
      </c>
      <c r="AV781" s="13" t="s">
        <v>158</v>
      </c>
      <c r="AW781" s="13" t="s">
        <v>36</v>
      </c>
      <c r="AX781" s="13" t="s">
        <v>75</v>
      </c>
      <c r="AY781" s="236" t="s">
        <v>151</v>
      </c>
    </row>
    <row r="782" s="15" customFormat="1">
      <c r="A782" s="15"/>
      <c r="B782" s="248"/>
      <c r="C782" s="249"/>
      <c r="D782" s="227" t="s">
        <v>162</v>
      </c>
      <c r="E782" s="250" t="s">
        <v>19</v>
      </c>
      <c r="F782" s="251" t="s">
        <v>1206</v>
      </c>
      <c r="G782" s="249"/>
      <c r="H782" s="250" t="s">
        <v>19</v>
      </c>
      <c r="I782" s="252"/>
      <c r="J782" s="249"/>
      <c r="K782" s="249"/>
      <c r="L782" s="253"/>
      <c r="M782" s="254"/>
      <c r="N782" s="255"/>
      <c r="O782" s="255"/>
      <c r="P782" s="255"/>
      <c r="Q782" s="255"/>
      <c r="R782" s="255"/>
      <c r="S782" s="255"/>
      <c r="T782" s="256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T782" s="257" t="s">
        <v>162</v>
      </c>
      <c r="AU782" s="257" t="s">
        <v>158</v>
      </c>
      <c r="AV782" s="15" t="s">
        <v>83</v>
      </c>
      <c r="AW782" s="15" t="s">
        <v>36</v>
      </c>
      <c r="AX782" s="15" t="s">
        <v>75</v>
      </c>
      <c r="AY782" s="257" t="s">
        <v>151</v>
      </c>
    </row>
    <row r="783" s="13" customFormat="1">
      <c r="A783" s="13"/>
      <c r="B783" s="225"/>
      <c r="C783" s="226"/>
      <c r="D783" s="227" t="s">
        <v>162</v>
      </c>
      <c r="E783" s="228" t="s">
        <v>19</v>
      </c>
      <c r="F783" s="229" t="s">
        <v>1207</v>
      </c>
      <c r="G783" s="226"/>
      <c r="H783" s="230">
        <v>4</v>
      </c>
      <c r="I783" s="231"/>
      <c r="J783" s="226"/>
      <c r="K783" s="226"/>
      <c r="L783" s="232"/>
      <c r="M783" s="233"/>
      <c r="N783" s="234"/>
      <c r="O783" s="234"/>
      <c r="P783" s="234"/>
      <c r="Q783" s="234"/>
      <c r="R783" s="234"/>
      <c r="S783" s="234"/>
      <c r="T783" s="235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36" t="s">
        <v>162</v>
      </c>
      <c r="AU783" s="236" t="s">
        <v>158</v>
      </c>
      <c r="AV783" s="13" t="s">
        <v>158</v>
      </c>
      <c r="AW783" s="13" t="s">
        <v>36</v>
      </c>
      <c r="AX783" s="13" t="s">
        <v>75</v>
      </c>
      <c r="AY783" s="236" t="s">
        <v>151</v>
      </c>
    </row>
    <row r="784" s="13" customFormat="1">
      <c r="A784" s="13"/>
      <c r="B784" s="225"/>
      <c r="C784" s="226"/>
      <c r="D784" s="227" t="s">
        <v>162</v>
      </c>
      <c r="E784" s="228" t="s">
        <v>19</v>
      </c>
      <c r="F784" s="229" t="s">
        <v>1208</v>
      </c>
      <c r="G784" s="226"/>
      <c r="H784" s="230">
        <v>0.29999999999999999</v>
      </c>
      <c r="I784" s="231"/>
      <c r="J784" s="226"/>
      <c r="K784" s="226"/>
      <c r="L784" s="232"/>
      <c r="M784" s="233"/>
      <c r="N784" s="234"/>
      <c r="O784" s="234"/>
      <c r="P784" s="234"/>
      <c r="Q784" s="234"/>
      <c r="R784" s="234"/>
      <c r="S784" s="234"/>
      <c r="T784" s="235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36" t="s">
        <v>162</v>
      </c>
      <c r="AU784" s="236" t="s">
        <v>158</v>
      </c>
      <c r="AV784" s="13" t="s">
        <v>158</v>
      </c>
      <c r="AW784" s="13" t="s">
        <v>36</v>
      </c>
      <c r="AX784" s="13" t="s">
        <v>75</v>
      </c>
      <c r="AY784" s="236" t="s">
        <v>151</v>
      </c>
    </row>
    <row r="785" s="14" customFormat="1">
      <c r="A785" s="14"/>
      <c r="B785" s="237"/>
      <c r="C785" s="238"/>
      <c r="D785" s="227" t="s">
        <v>162</v>
      </c>
      <c r="E785" s="239" t="s">
        <v>19</v>
      </c>
      <c r="F785" s="240" t="s">
        <v>164</v>
      </c>
      <c r="G785" s="238"/>
      <c r="H785" s="241">
        <v>10.908000000000001</v>
      </c>
      <c r="I785" s="242"/>
      <c r="J785" s="238"/>
      <c r="K785" s="238"/>
      <c r="L785" s="243"/>
      <c r="M785" s="244"/>
      <c r="N785" s="245"/>
      <c r="O785" s="245"/>
      <c r="P785" s="245"/>
      <c r="Q785" s="245"/>
      <c r="R785" s="245"/>
      <c r="S785" s="245"/>
      <c r="T785" s="246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47" t="s">
        <v>162</v>
      </c>
      <c r="AU785" s="247" t="s">
        <v>158</v>
      </c>
      <c r="AV785" s="14" t="s">
        <v>157</v>
      </c>
      <c r="AW785" s="14" t="s">
        <v>36</v>
      </c>
      <c r="AX785" s="14" t="s">
        <v>83</v>
      </c>
      <c r="AY785" s="247" t="s">
        <v>151</v>
      </c>
    </row>
    <row r="786" s="2" customFormat="1" ht="16.5" customHeight="1">
      <c r="A786" s="40"/>
      <c r="B786" s="41"/>
      <c r="C786" s="258" t="s">
        <v>1209</v>
      </c>
      <c r="D786" s="258" t="s">
        <v>262</v>
      </c>
      <c r="E786" s="259" t="s">
        <v>1210</v>
      </c>
      <c r="F786" s="260" t="s">
        <v>1211</v>
      </c>
      <c r="G786" s="261" t="s">
        <v>90</v>
      </c>
      <c r="H786" s="262">
        <v>123.65300000000001</v>
      </c>
      <c r="I786" s="263"/>
      <c r="J786" s="264">
        <f>ROUND(I786*H786,2)</f>
        <v>0</v>
      </c>
      <c r="K786" s="260" t="s">
        <v>156</v>
      </c>
      <c r="L786" s="265"/>
      <c r="M786" s="266" t="s">
        <v>19</v>
      </c>
      <c r="N786" s="267" t="s">
        <v>47</v>
      </c>
      <c r="O786" s="86"/>
      <c r="P786" s="216">
        <f>O786*H786</f>
        <v>0</v>
      </c>
      <c r="Q786" s="216">
        <v>4.0000000000000003E-05</v>
      </c>
      <c r="R786" s="216">
        <f>Q786*H786</f>
        <v>0.0049461200000000009</v>
      </c>
      <c r="S786" s="216">
        <v>0</v>
      </c>
      <c r="T786" s="217">
        <f>S786*H786</f>
        <v>0</v>
      </c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R786" s="218" t="s">
        <v>375</v>
      </c>
      <c r="AT786" s="218" t="s">
        <v>262</v>
      </c>
      <c r="AU786" s="218" t="s">
        <v>158</v>
      </c>
      <c r="AY786" s="19" t="s">
        <v>151</v>
      </c>
      <c r="BE786" s="219">
        <f>IF(N786="základní",J786,0)</f>
        <v>0</v>
      </c>
      <c r="BF786" s="219">
        <f>IF(N786="snížená",J786,0)</f>
        <v>0</v>
      </c>
      <c r="BG786" s="219">
        <f>IF(N786="zákl. přenesená",J786,0)</f>
        <v>0</v>
      </c>
      <c r="BH786" s="219">
        <f>IF(N786="sníž. přenesená",J786,0)</f>
        <v>0</v>
      </c>
      <c r="BI786" s="219">
        <f>IF(N786="nulová",J786,0)</f>
        <v>0</v>
      </c>
      <c r="BJ786" s="19" t="s">
        <v>158</v>
      </c>
      <c r="BK786" s="219">
        <f>ROUND(I786*H786,2)</f>
        <v>0</v>
      </c>
      <c r="BL786" s="19" t="s">
        <v>256</v>
      </c>
      <c r="BM786" s="218" t="s">
        <v>1212</v>
      </c>
    </row>
    <row r="787" s="13" customFormat="1">
      <c r="A787" s="13"/>
      <c r="B787" s="225"/>
      <c r="C787" s="226"/>
      <c r="D787" s="227" t="s">
        <v>162</v>
      </c>
      <c r="E787" s="226"/>
      <c r="F787" s="229" t="s">
        <v>1213</v>
      </c>
      <c r="G787" s="226"/>
      <c r="H787" s="230">
        <v>123.65300000000001</v>
      </c>
      <c r="I787" s="231"/>
      <c r="J787" s="226"/>
      <c r="K787" s="226"/>
      <c r="L787" s="232"/>
      <c r="M787" s="233"/>
      <c r="N787" s="234"/>
      <c r="O787" s="234"/>
      <c r="P787" s="234"/>
      <c r="Q787" s="234"/>
      <c r="R787" s="234"/>
      <c r="S787" s="234"/>
      <c r="T787" s="235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36" t="s">
        <v>162</v>
      </c>
      <c r="AU787" s="236" t="s">
        <v>158</v>
      </c>
      <c r="AV787" s="13" t="s">
        <v>158</v>
      </c>
      <c r="AW787" s="13" t="s">
        <v>4</v>
      </c>
      <c r="AX787" s="13" t="s">
        <v>83</v>
      </c>
      <c r="AY787" s="236" t="s">
        <v>151</v>
      </c>
    </row>
    <row r="788" s="12" customFormat="1" ht="22.8" customHeight="1">
      <c r="A788" s="12"/>
      <c r="B788" s="191"/>
      <c r="C788" s="192"/>
      <c r="D788" s="193" t="s">
        <v>74</v>
      </c>
      <c r="E788" s="205" t="s">
        <v>1214</v>
      </c>
      <c r="F788" s="205" t="s">
        <v>1215</v>
      </c>
      <c r="G788" s="192"/>
      <c r="H788" s="192"/>
      <c r="I788" s="195"/>
      <c r="J788" s="206">
        <f>BK788</f>
        <v>0</v>
      </c>
      <c r="K788" s="192"/>
      <c r="L788" s="197"/>
      <c r="M788" s="198"/>
      <c r="N788" s="199"/>
      <c r="O788" s="199"/>
      <c r="P788" s="200">
        <f>SUM(P789:P806)</f>
        <v>0</v>
      </c>
      <c r="Q788" s="199"/>
      <c r="R788" s="200">
        <f>SUM(R789:R806)</f>
        <v>0.093530996000000005</v>
      </c>
      <c r="S788" s="199"/>
      <c r="T788" s="201">
        <f>SUM(T789:T806)</f>
        <v>0</v>
      </c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R788" s="202" t="s">
        <v>158</v>
      </c>
      <c r="AT788" s="203" t="s">
        <v>74</v>
      </c>
      <c r="AU788" s="203" t="s">
        <v>83</v>
      </c>
      <c r="AY788" s="202" t="s">
        <v>151</v>
      </c>
      <c r="BK788" s="204">
        <f>SUM(BK789:BK806)</f>
        <v>0</v>
      </c>
    </row>
    <row r="789" s="2" customFormat="1" ht="33" customHeight="1">
      <c r="A789" s="40"/>
      <c r="B789" s="41"/>
      <c r="C789" s="207" t="s">
        <v>1216</v>
      </c>
      <c r="D789" s="207" t="s">
        <v>153</v>
      </c>
      <c r="E789" s="208" t="s">
        <v>1217</v>
      </c>
      <c r="F789" s="209" t="s">
        <v>1218</v>
      </c>
      <c r="G789" s="210" t="s">
        <v>90</v>
      </c>
      <c r="H789" s="211">
        <v>189.334</v>
      </c>
      <c r="I789" s="212"/>
      <c r="J789" s="213">
        <f>ROUND(I789*H789,2)</f>
        <v>0</v>
      </c>
      <c r="K789" s="209" t="s">
        <v>156</v>
      </c>
      <c r="L789" s="46"/>
      <c r="M789" s="214" t="s">
        <v>19</v>
      </c>
      <c r="N789" s="215" t="s">
        <v>47</v>
      </c>
      <c r="O789" s="86"/>
      <c r="P789" s="216">
        <f>O789*H789</f>
        <v>0</v>
      </c>
      <c r="Q789" s="216">
        <v>0.00020799999999999999</v>
      </c>
      <c r="R789" s="216">
        <f>Q789*H789</f>
        <v>0.039381472000000001</v>
      </c>
      <c r="S789" s="216">
        <v>0</v>
      </c>
      <c r="T789" s="217">
        <f>S789*H789</f>
        <v>0</v>
      </c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R789" s="218" t="s">
        <v>256</v>
      </c>
      <c r="AT789" s="218" t="s">
        <v>153</v>
      </c>
      <c r="AU789" s="218" t="s">
        <v>158</v>
      </c>
      <c r="AY789" s="19" t="s">
        <v>151</v>
      </c>
      <c r="BE789" s="219">
        <f>IF(N789="základní",J789,0)</f>
        <v>0</v>
      </c>
      <c r="BF789" s="219">
        <f>IF(N789="snížená",J789,0)</f>
        <v>0</v>
      </c>
      <c r="BG789" s="219">
        <f>IF(N789="zákl. přenesená",J789,0)</f>
        <v>0</v>
      </c>
      <c r="BH789" s="219">
        <f>IF(N789="sníž. přenesená",J789,0)</f>
        <v>0</v>
      </c>
      <c r="BI789" s="219">
        <f>IF(N789="nulová",J789,0)</f>
        <v>0</v>
      </c>
      <c r="BJ789" s="19" t="s">
        <v>158</v>
      </c>
      <c r="BK789" s="219">
        <f>ROUND(I789*H789,2)</f>
        <v>0</v>
      </c>
      <c r="BL789" s="19" t="s">
        <v>256</v>
      </c>
      <c r="BM789" s="218" t="s">
        <v>1219</v>
      </c>
    </row>
    <row r="790" s="2" customFormat="1">
      <c r="A790" s="40"/>
      <c r="B790" s="41"/>
      <c r="C790" s="42"/>
      <c r="D790" s="220" t="s">
        <v>160</v>
      </c>
      <c r="E790" s="42"/>
      <c r="F790" s="221" t="s">
        <v>1220</v>
      </c>
      <c r="G790" s="42"/>
      <c r="H790" s="42"/>
      <c r="I790" s="222"/>
      <c r="J790" s="42"/>
      <c r="K790" s="42"/>
      <c r="L790" s="46"/>
      <c r="M790" s="223"/>
      <c r="N790" s="224"/>
      <c r="O790" s="86"/>
      <c r="P790" s="86"/>
      <c r="Q790" s="86"/>
      <c r="R790" s="86"/>
      <c r="S790" s="86"/>
      <c r="T790" s="87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T790" s="19" t="s">
        <v>160</v>
      </c>
      <c r="AU790" s="19" t="s">
        <v>158</v>
      </c>
    </row>
    <row r="791" s="15" customFormat="1">
      <c r="A791" s="15"/>
      <c r="B791" s="248"/>
      <c r="C791" s="249"/>
      <c r="D791" s="227" t="s">
        <v>162</v>
      </c>
      <c r="E791" s="250" t="s">
        <v>19</v>
      </c>
      <c r="F791" s="251" t="s">
        <v>1221</v>
      </c>
      <c r="G791" s="249"/>
      <c r="H791" s="250" t="s">
        <v>19</v>
      </c>
      <c r="I791" s="252"/>
      <c r="J791" s="249"/>
      <c r="K791" s="249"/>
      <c r="L791" s="253"/>
      <c r="M791" s="254"/>
      <c r="N791" s="255"/>
      <c r="O791" s="255"/>
      <c r="P791" s="255"/>
      <c r="Q791" s="255"/>
      <c r="R791" s="255"/>
      <c r="S791" s="255"/>
      <c r="T791" s="256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T791" s="257" t="s">
        <v>162</v>
      </c>
      <c r="AU791" s="257" t="s">
        <v>158</v>
      </c>
      <c r="AV791" s="15" t="s">
        <v>83</v>
      </c>
      <c r="AW791" s="15" t="s">
        <v>36</v>
      </c>
      <c r="AX791" s="15" t="s">
        <v>75</v>
      </c>
      <c r="AY791" s="257" t="s">
        <v>151</v>
      </c>
    </row>
    <row r="792" s="13" customFormat="1">
      <c r="A792" s="13"/>
      <c r="B792" s="225"/>
      <c r="C792" s="226"/>
      <c r="D792" s="227" t="s">
        <v>162</v>
      </c>
      <c r="E792" s="228" t="s">
        <v>19</v>
      </c>
      <c r="F792" s="229" t="s">
        <v>1222</v>
      </c>
      <c r="G792" s="226"/>
      <c r="H792" s="230">
        <v>136.09200000000001</v>
      </c>
      <c r="I792" s="231"/>
      <c r="J792" s="226"/>
      <c r="K792" s="226"/>
      <c r="L792" s="232"/>
      <c r="M792" s="233"/>
      <c r="N792" s="234"/>
      <c r="O792" s="234"/>
      <c r="P792" s="234"/>
      <c r="Q792" s="234"/>
      <c r="R792" s="234"/>
      <c r="S792" s="234"/>
      <c r="T792" s="235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36" t="s">
        <v>162</v>
      </c>
      <c r="AU792" s="236" t="s">
        <v>158</v>
      </c>
      <c r="AV792" s="13" t="s">
        <v>158</v>
      </c>
      <c r="AW792" s="13" t="s">
        <v>36</v>
      </c>
      <c r="AX792" s="13" t="s">
        <v>75</v>
      </c>
      <c r="AY792" s="236" t="s">
        <v>151</v>
      </c>
    </row>
    <row r="793" s="15" customFormat="1">
      <c r="A793" s="15"/>
      <c r="B793" s="248"/>
      <c r="C793" s="249"/>
      <c r="D793" s="227" t="s">
        <v>162</v>
      </c>
      <c r="E793" s="250" t="s">
        <v>19</v>
      </c>
      <c r="F793" s="251" t="s">
        <v>1223</v>
      </c>
      <c r="G793" s="249"/>
      <c r="H793" s="250" t="s">
        <v>19</v>
      </c>
      <c r="I793" s="252"/>
      <c r="J793" s="249"/>
      <c r="K793" s="249"/>
      <c r="L793" s="253"/>
      <c r="M793" s="254"/>
      <c r="N793" s="255"/>
      <c r="O793" s="255"/>
      <c r="P793" s="255"/>
      <c r="Q793" s="255"/>
      <c r="R793" s="255"/>
      <c r="S793" s="255"/>
      <c r="T793" s="256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T793" s="257" t="s">
        <v>162</v>
      </c>
      <c r="AU793" s="257" t="s">
        <v>158</v>
      </c>
      <c r="AV793" s="15" t="s">
        <v>83</v>
      </c>
      <c r="AW793" s="15" t="s">
        <v>36</v>
      </c>
      <c r="AX793" s="15" t="s">
        <v>75</v>
      </c>
      <c r="AY793" s="257" t="s">
        <v>151</v>
      </c>
    </row>
    <row r="794" s="13" customFormat="1">
      <c r="A794" s="13"/>
      <c r="B794" s="225"/>
      <c r="C794" s="226"/>
      <c r="D794" s="227" t="s">
        <v>162</v>
      </c>
      <c r="E794" s="228" t="s">
        <v>19</v>
      </c>
      <c r="F794" s="229" t="s">
        <v>88</v>
      </c>
      <c r="G794" s="226"/>
      <c r="H794" s="230">
        <v>49.740000000000002</v>
      </c>
      <c r="I794" s="231"/>
      <c r="J794" s="226"/>
      <c r="K794" s="226"/>
      <c r="L794" s="232"/>
      <c r="M794" s="233"/>
      <c r="N794" s="234"/>
      <c r="O794" s="234"/>
      <c r="P794" s="234"/>
      <c r="Q794" s="234"/>
      <c r="R794" s="234"/>
      <c r="S794" s="234"/>
      <c r="T794" s="235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36" t="s">
        <v>162</v>
      </c>
      <c r="AU794" s="236" t="s">
        <v>158</v>
      </c>
      <c r="AV794" s="13" t="s">
        <v>158</v>
      </c>
      <c r="AW794" s="13" t="s">
        <v>36</v>
      </c>
      <c r="AX794" s="13" t="s">
        <v>75</v>
      </c>
      <c r="AY794" s="236" t="s">
        <v>151</v>
      </c>
    </row>
    <row r="795" s="15" customFormat="1">
      <c r="A795" s="15"/>
      <c r="B795" s="248"/>
      <c r="C795" s="249"/>
      <c r="D795" s="227" t="s">
        <v>162</v>
      </c>
      <c r="E795" s="250" t="s">
        <v>19</v>
      </c>
      <c r="F795" s="251" t="s">
        <v>1224</v>
      </c>
      <c r="G795" s="249"/>
      <c r="H795" s="250" t="s">
        <v>19</v>
      </c>
      <c r="I795" s="252"/>
      <c r="J795" s="249"/>
      <c r="K795" s="249"/>
      <c r="L795" s="253"/>
      <c r="M795" s="254"/>
      <c r="N795" s="255"/>
      <c r="O795" s="255"/>
      <c r="P795" s="255"/>
      <c r="Q795" s="255"/>
      <c r="R795" s="255"/>
      <c r="S795" s="255"/>
      <c r="T795" s="256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T795" s="257" t="s">
        <v>162</v>
      </c>
      <c r="AU795" s="257" t="s">
        <v>158</v>
      </c>
      <c r="AV795" s="15" t="s">
        <v>83</v>
      </c>
      <c r="AW795" s="15" t="s">
        <v>36</v>
      </c>
      <c r="AX795" s="15" t="s">
        <v>75</v>
      </c>
      <c r="AY795" s="257" t="s">
        <v>151</v>
      </c>
    </row>
    <row r="796" s="13" customFormat="1">
      <c r="A796" s="13"/>
      <c r="B796" s="225"/>
      <c r="C796" s="226"/>
      <c r="D796" s="227" t="s">
        <v>162</v>
      </c>
      <c r="E796" s="228" t="s">
        <v>19</v>
      </c>
      <c r="F796" s="229" t="s">
        <v>1225</v>
      </c>
      <c r="G796" s="226"/>
      <c r="H796" s="230">
        <v>3.5019999999999998</v>
      </c>
      <c r="I796" s="231"/>
      <c r="J796" s="226"/>
      <c r="K796" s="226"/>
      <c r="L796" s="232"/>
      <c r="M796" s="233"/>
      <c r="N796" s="234"/>
      <c r="O796" s="234"/>
      <c r="P796" s="234"/>
      <c r="Q796" s="234"/>
      <c r="R796" s="234"/>
      <c r="S796" s="234"/>
      <c r="T796" s="235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6" t="s">
        <v>162</v>
      </c>
      <c r="AU796" s="236" t="s">
        <v>158</v>
      </c>
      <c r="AV796" s="13" t="s">
        <v>158</v>
      </c>
      <c r="AW796" s="13" t="s">
        <v>36</v>
      </c>
      <c r="AX796" s="13" t="s">
        <v>75</v>
      </c>
      <c r="AY796" s="236" t="s">
        <v>151</v>
      </c>
    </row>
    <row r="797" s="14" customFormat="1">
      <c r="A797" s="14"/>
      <c r="B797" s="237"/>
      <c r="C797" s="238"/>
      <c r="D797" s="227" t="s">
        <v>162</v>
      </c>
      <c r="E797" s="239" t="s">
        <v>19</v>
      </c>
      <c r="F797" s="240" t="s">
        <v>164</v>
      </c>
      <c r="G797" s="238"/>
      <c r="H797" s="241">
        <v>189.33400000000003</v>
      </c>
      <c r="I797" s="242"/>
      <c r="J797" s="238"/>
      <c r="K797" s="238"/>
      <c r="L797" s="243"/>
      <c r="M797" s="244"/>
      <c r="N797" s="245"/>
      <c r="O797" s="245"/>
      <c r="P797" s="245"/>
      <c r="Q797" s="245"/>
      <c r="R797" s="245"/>
      <c r="S797" s="245"/>
      <c r="T797" s="246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47" t="s">
        <v>162</v>
      </c>
      <c r="AU797" s="247" t="s">
        <v>158</v>
      </c>
      <c r="AV797" s="14" t="s">
        <v>157</v>
      </c>
      <c r="AW797" s="14" t="s">
        <v>36</v>
      </c>
      <c r="AX797" s="14" t="s">
        <v>83</v>
      </c>
      <c r="AY797" s="247" t="s">
        <v>151</v>
      </c>
    </row>
    <row r="798" s="2" customFormat="1" ht="37.8" customHeight="1">
      <c r="A798" s="40"/>
      <c r="B798" s="41"/>
      <c r="C798" s="207" t="s">
        <v>1226</v>
      </c>
      <c r="D798" s="207" t="s">
        <v>153</v>
      </c>
      <c r="E798" s="208" t="s">
        <v>1227</v>
      </c>
      <c r="F798" s="209" t="s">
        <v>1228</v>
      </c>
      <c r="G798" s="210" t="s">
        <v>90</v>
      </c>
      <c r="H798" s="211">
        <v>189.334</v>
      </c>
      <c r="I798" s="212"/>
      <c r="J798" s="213">
        <f>ROUND(I798*H798,2)</f>
        <v>0</v>
      </c>
      <c r="K798" s="209" t="s">
        <v>156</v>
      </c>
      <c r="L798" s="46"/>
      <c r="M798" s="214" t="s">
        <v>19</v>
      </c>
      <c r="N798" s="215" t="s">
        <v>47</v>
      </c>
      <c r="O798" s="86"/>
      <c r="P798" s="216">
        <f>O798*H798</f>
        <v>0</v>
      </c>
      <c r="Q798" s="216">
        <v>0.00028600000000000001</v>
      </c>
      <c r="R798" s="216">
        <f>Q798*H798</f>
        <v>0.054149524000000004</v>
      </c>
      <c r="S798" s="216">
        <v>0</v>
      </c>
      <c r="T798" s="217">
        <f>S798*H798</f>
        <v>0</v>
      </c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R798" s="218" t="s">
        <v>256</v>
      </c>
      <c r="AT798" s="218" t="s">
        <v>153</v>
      </c>
      <c r="AU798" s="218" t="s">
        <v>158</v>
      </c>
      <c r="AY798" s="19" t="s">
        <v>151</v>
      </c>
      <c r="BE798" s="219">
        <f>IF(N798="základní",J798,0)</f>
        <v>0</v>
      </c>
      <c r="BF798" s="219">
        <f>IF(N798="snížená",J798,0)</f>
        <v>0</v>
      </c>
      <c r="BG798" s="219">
        <f>IF(N798="zákl. přenesená",J798,0)</f>
        <v>0</v>
      </c>
      <c r="BH798" s="219">
        <f>IF(N798="sníž. přenesená",J798,0)</f>
        <v>0</v>
      </c>
      <c r="BI798" s="219">
        <f>IF(N798="nulová",J798,0)</f>
        <v>0</v>
      </c>
      <c r="BJ798" s="19" t="s">
        <v>158</v>
      </c>
      <c r="BK798" s="219">
        <f>ROUND(I798*H798,2)</f>
        <v>0</v>
      </c>
      <c r="BL798" s="19" t="s">
        <v>256</v>
      </c>
      <c r="BM798" s="218" t="s">
        <v>1229</v>
      </c>
    </row>
    <row r="799" s="2" customFormat="1">
      <c r="A799" s="40"/>
      <c r="B799" s="41"/>
      <c r="C799" s="42"/>
      <c r="D799" s="220" t="s">
        <v>160</v>
      </c>
      <c r="E799" s="42"/>
      <c r="F799" s="221" t="s">
        <v>1230</v>
      </c>
      <c r="G799" s="42"/>
      <c r="H799" s="42"/>
      <c r="I799" s="222"/>
      <c r="J799" s="42"/>
      <c r="K799" s="42"/>
      <c r="L799" s="46"/>
      <c r="M799" s="223"/>
      <c r="N799" s="224"/>
      <c r="O799" s="86"/>
      <c r="P799" s="86"/>
      <c r="Q799" s="86"/>
      <c r="R799" s="86"/>
      <c r="S799" s="86"/>
      <c r="T799" s="87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T799" s="19" t="s">
        <v>160</v>
      </c>
      <c r="AU799" s="19" t="s">
        <v>158</v>
      </c>
    </row>
    <row r="800" s="15" customFormat="1">
      <c r="A800" s="15"/>
      <c r="B800" s="248"/>
      <c r="C800" s="249"/>
      <c r="D800" s="227" t="s">
        <v>162</v>
      </c>
      <c r="E800" s="250" t="s">
        <v>19</v>
      </c>
      <c r="F800" s="251" t="s">
        <v>1221</v>
      </c>
      <c r="G800" s="249"/>
      <c r="H800" s="250" t="s">
        <v>19</v>
      </c>
      <c r="I800" s="252"/>
      <c r="J800" s="249"/>
      <c r="K800" s="249"/>
      <c r="L800" s="253"/>
      <c r="M800" s="254"/>
      <c r="N800" s="255"/>
      <c r="O800" s="255"/>
      <c r="P800" s="255"/>
      <c r="Q800" s="255"/>
      <c r="R800" s="255"/>
      <c r="S800" s="255"/>
      <c r="T800" s="256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57" t="s">
        <v>162</v>
      </c>
      <c r="AU800" s="257" t="s">
        <v>158</v>
      </c>
      <c r="AV800" s="15" t="s">
        <v>83</v>
      </c>
      <c r="AW800" s="15" t="s">
        <v>36</v>
      </c>
      <c r="AX800" s="15" t="s">
        <v>75</v>
      </c>
      <c r="AY800" s="257" t="s">
        <v>151</v>
      </c>
    </row>
    <row r="801" s="13" customFormat="1">
      <c r="A801" s="13"/>
      <c r="B801" s="225"/>
      <c r="C801" s="226"/>
      <c r="D801" s="227" t="s">
        <v>162</v>
      </c>
      <c r="E801" s="228" t="s">
        <v>19</v>
      </c>
      <c r="F801" s="229" t="s">
        <v>1222</v>
      </c>
      <c r="G801" s="226"/>
      <c r="H801" s="230">
        <v>136.09200000000001</v>
      </c>
      <c r="I801" s="231"/>
      <c r="J801" s="226"/>
      <c r="K801" s="226"/>
      <c r="L801" s="232"/>
      <c r="M801" s="233"/>
      <c r="N801" s="234"/>
      <c r="O801" s="234"/>
      <c r="P801" s="234"/>
      <c r="Q801" s="234"/>
      <c r="R801" s="234"/>
      <c r="S801" s="234"/>
      <c r="T801" s="235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36" t="s">
        <v>162</v>
      </c>
      <c r="AU801" s="236" t="s">
        <v>158</v>
      </c>
      <c r="AV801" s="13" t="s">
        <v>158</v>
      </c>
      <c r="AW801" s="13" t="s">
        <v>36</v>
      </c>
      <c r="AX801" s="13" t="s">
        <v>75</v>
      </c>
      <c r="AY801" s="236" t="s">
        <v>151</v>
      </c>
    </row>
    <row r="802" s="15" customFormat="1">
      <c r="A802" s="15"/>
      <c r="B802" s="248"/>
      <c r="C802" s="249"/>
      <c r="D802" s="227" t="s">
        <v>162</v>
      </c>
      <c r="E802" s="250" t="s">
        <v>19</v>
      </c>
      <c r="F802" s="251" t="s">
        <v>1223</v>
      </c>
      <c r="G802" s="249"/>
      <c r="H802" s="250" t="s">
        <v>19</v>
      </c>
      <c r="I802" s="252"/>
      <c r="J802" s="249"/>
      <c r="K802" s="249"/>
      <c r="L802" s="253"/>
      <c r="M802" s="254"/>
      <c r="N802" s="255"/>
      <c r="O802" s="255"/>
      <c r="P802" s="255"/>
      <c r="Q802" s="255"/>
      <c r="R802" s="255"/>
      <c r="S802" s="255"/>
      <c r="T802" s="256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57" t="s">
        <v>162</v>
      </c>
      <c r="AU802" s="257" t="s">
        <v>158</v>
      </c>
      <c r="AV802" s="15" t="s">
        <v>83</v>
      </c>
      <c r="AW802" s="15" t="s">
        <v>36</v>
      </c>
      <c r="AX802" s="15" t="s">
        <v>75</v>
      </c>
      <c r="AY802" s="257" t="s">
        <v>151</v>
      </c>
    </row>
    <row r="803" s="13" customFormat="1">
      <c r="A803" s="13"/>
      <c r="B803" s="225"/>
      <c r="C803" s="226"/>
      <c r="D803" s="227" t="s">
        <v>162</v>
      </c>
      <c r="E803" s="228" t="s">
        <v>19</v>
      </c>
      <c r="F803" s="229" t="s">
        <v>88</v>
      </c>
      <c r="G803" s="226"/>
      <c r="H803" s="230">
        <v>49.740000000000002</v>
      </c>
      <c r="I803" s="231"/>
      <c r="J803" s="226"/>
      <c r="K803" s="226"/>
      <c r="L803" s="232"/>
      <c r="M803" s="233"/>
      <c r="N803" s="234"/>
      <c r="O803" s="234"/>
      <c r="P803" s="234"/>
      <c r="Q803" s="234"/>
      <c r="R803" s="234"/>
      <c r="S803" s="234"/>
      <c r="T803" s="235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36" t="s">
        <v>162</v>
      </c>
      <c r="AU803" s="236" t="s">
        <v>158</v>
      </c>
      <c r="AV803" s="13" t="s">
        <v>158</v>
      </c>
      <c r="AW803" s="13" t="s">
        <v>36</v>
      </c>
      <c r="AX803" s="13" t="s">
        <v>75</v>
      </c>
      <c r="AY803" s="236" t="s">
        <v>151</v>
      </c>
    </row>
    <row r="804" s="15" customFormat="1">
      <c r="A804" s="15"/>
      <c r="B804" s="248"/>
      <c r="C804" s="249"/>
      <c r="D804" s="227" t="s">
        <v>162</v>
      </c>
      <c r="E804" s="250" t="s">
        <v>19</v>
      </c>
      <c r="F804" s="251" t="s">
        <v>1224</v>
      </c>
      <c r="G804" s="249"/>
      <c r="H804" s="250" t="s">
        <v>19</v>
      </c>
      <c r="I804" s="252"/>
      <c r="J804" s="249"/>
      <c r="K804" s="249"/>
      <c r="L804" s="253"/>
      <c r="M804" s="254"/>
      <c r="N804" s="255"/>
      <c r="O804" s="255"/>
      <c r="P804" s="255"/>
      <c r="Q804" s="255"/>
      <c r="R804" s="255"/>
      <c r="S804" s="255"/>
      <c r="T804" s="256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T804" s="257" t="s">
        <v>162</v>
      </c>
      <c r="AU804" s="257" t="s">
        <v>158</v>
      </c>
      <c r="AV804" s="15" t="s">
        <v>83</v>
      </c>
      <c r="AW804" s="15" t="s">
        <v>36</v>
      </c>
      <c r="AX804" s="15" t="s">
        <v>75</v>
      </c>
      <c r="AY804" s="257" t="s">
        <v>151</v>
      </c>
    </row>
    <row r="805" s="13" customFormat="1">
      <c r="A805" s="13"/>
      <c r="B805" s="225"/>
      <c r="C805" s="226"/>
      <c r="D805" s="227" t="s">
        <v>162</v>
      </c>
      <c r="E805" s="228" t="s">
        <v>19</v>
      </c>
      <c r="F805" s="229" t="s">
        <v>1225</v>
      </c>
      <c r="G805" s="226"/>
      <c r="H805" s="230">
        <v>3.5019999999999998</v>
      </c>
      <c r="I805" s="231"/>
      <c r="J805" s="226"/>
      <c r="K805" s="226"/>
      <c r="L805" s="232"/>
      <c r="M805" s="233"/>
      <c r="N805" s="234"/>
      <c r="O805" s="234"/>
      <c r="P805" s="234"/>
      <c r="Q805" s="234"/>
      <c r="R805" s="234"/>
      <c r="S805" s="234"/>
      <c r="T805" s="235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36" t="s">
        <v>162</v>
      </c>
      <c r="AU805" s="236" t="s">
        <v>158</v>
      </c>
      <c r="AV805" s="13" t="s">
        <v>158</v>
      </c>
      <c r="AW805" s="13" t="s">
        <v>36</v>
      </c>
      <c r="AX805" s="13" t="s">
        <v>75</v>
      </c>
      <c r="AY805" s="236" t="s">
        <v>151</v>
      </c>
    </row>
    <row r="806" s="14" customFormat="1">
      <c r="A806" s="14"/>
      <c r="B806" s="237"/>
      <c r="C806" s="238"/>
      <c r="D806" s="227" t="s">
        <v>162</v>
      </c>
      <c r="E806" s="239" t="s">
        <v>19</v>
      </c>
      <c r="F806" s="240" t="s">
        <v>164</v>
      </c>
      <c r="G806" s="238"/>
      <c r="H806" s="241">
        <v>189.33400000000003</v>
      </c>
      <c r="I806" s="242"/>
      <c r="J806" s="238"/>
      <c r="K806" s="238"/>
      <c r="L806" s="243"/>
      <c r="M806" s="244"/>
      <c r="N806" s="245"/>
      <c r="O806" s="245"/>
      <c r="P806" s="245"/>
      <c r="Q806" s="245"/>
      <c r="R806" s="245"/>
      <c r="S806" s="245"/>
      <c r="T806" s="246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47" t="s">
        <v>162</v>
      </c>
      <c r="AU806" s="247" t="s">
        <v>158</v>
      </c>
      <c r="AV806" s="14" t="s">
        <v>157</v>
      </c>
      <c r="AW806" s="14" t="s">
        <v>36</v>
      </c>
      <c r="AX806" s="14" t="s">
        <v>83</v>
      </c>
      <c r="AY806" s="247" t="s">
        <v>151</v>
      </c>
    </row>
    <row r="807" s="12" customFormat="1" ht="22.8" customHeight="1">
      <c r="A807" s="12"/>
      <c r="B807" s="191"/>
      <c r="C807" s="192"/>
      <c r="D807" s="193" t="s">
        <v>74</v>
      </c>
      <c r="E807" s="205" t="s">
        <v>1231</v>
      </c>
      <c r="F807" s="205" t="s">
        <v>1232</v>
      </c>
      <c r="G807" s="192"/>
      <c r="H807" s="192"/>
      <c r="I807" s="195"/>
      <c r="J807" s="206">
        <f>BK807</f>
        <v>0</v>
      </c>
      <c r="K807" s="192"/>
      <c r="L807" s="197"/>
      <c r="M807" s="198"/>
      <c r="N807" s="199"/>
      <c r="O807" s="199"/>
      <c r="P807" s="200">
        <f>P808</f>
        <v>0</v>
      </c>
      <c r="Q807" s="199"/>
      <c r="R807" s="200">
        <f>R808</f>
        <v>0</v>
      </c>
      <c r="S807" s="199"/>
      <c r="T807" s="201">
        <f>T808</f>
        <v>0</v>
      </c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R807" s="202" t="s">
        <v>158</v>
      </c>
      <c r="AT807" s="203" t="s">
        <v>74</v>
      </c>
      <c r="AU807" s="203" t="s">
        <v>83</v>
      </c>
      <c r="AY807" s="202" t="s">
        <v>151</v>
      </c>
      <c r="BK807" s="204">
        <f>BK808</f>
        <v>0</v>
      </c>
    </row>
    <row r="808" s="2" customFormat="1" ht="16.5" customHeight="1">
      <c r="A808" s="40"/>
      <c r="B808" s="41"/>
      <c r="C808" s="207" t="s">
        <v>1233</v>
      </c>
      <c r="D808" s="207" t="s">
        <v>153</v>
      </c>
      <c r="E808" s="208" t="s">
        <v>1234</v>
      </c>
      <c r="F808" s="209" t="s">
        <v>1235</v>
      </c>
      <c r="G808" s="210" t="s">
        <v>372</v>
      </c>
      <c r="H808" s="211">
        <v>1</v>
      </c>
      <c r="I808" s="212"/>
      <c r="J808" s="213">
        <f>ROUND(I808*H808,2)</f>
        <v>0</v>
      </c>
      <c r="K808" s="209" t="s">
        <v>19</v>
      </c>
      <c r="L808" s="46"/>
      <c r="M808" s="269" t="s">
        <v>19</v>
      </c>
      <c r="N808" s="270" t="s">
        <v>47</v>
      </c>
      <c r="O808" s="271"/>
      <c r="P808" s="272">
        <f>O808*H808</f>
        <v>0</v>
      </c>
      <c r="Q808" s="272">
        <v>0</v>
      </c>
      <c r="R808" s="272">
        <f>Q808*H808</f>
        <v>0</v>
      </c>
      <c r="S808" s="272">
        <v>0</v>
      </c>
      <c r="T808" s="273">
        <f>S808*H808</f>
        <v>0</v>
      </c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R808" s="218" t="s">
        <v>256</v>
      </c>
      <c r="AT808" s="218" t="s">
        <v>153</v>
      </c>
      <c r="AU808" s="218" t="s">
        <v>158</v>
      </c>
      <c r="AY808" s="19" t="s">
        <v>151</v>
      </c>
      <c r="BE808" s="219">
        <f>IF(N808="základní",J808,0)</f>
        <v>0</v>
      </c>
      <c r="BF808" s="219">
        <f>IF(N808="snížená",J808,0)</f>
        <v>0</v>
      </c>
      <c r="BG808" s="219">
        <f>IF(N808="zákl. přenesená",J808,0)</f>
        <v>0</v>
      </c>
      <c r="BH808" s="219">
        <f>IF(N808="sníž. přenesená",J808,0)</f>
        <v>0</v>
      </c>
      <c r="BI808" s="219">
        <f>IF(N808="nulová",J808,0)</f>
        <v>0</v>
      </c>
      <c r="BJ808" s="19" t="s">
        <v>158</v>
      </c>
      <c r="BK808" s="219">
        <f>ROUND(I808*H808,2)</f>
        <v>0</v>
      </c>
      <c r="BL808" s="19" t="s">
        <v>256</v>
      </c>
      <c r="BM808" s="218" t="s">
        <v>1236</v>
      </c>
    </row>
    <row r="809" s="2" customFormat="1" ht="6.96" customHeight="1">
      <c r="A809" s="40"/>
      <c r="B809" s="61"/>
      <c r="C809" s="62"/>
      <c r="D809" s="62"/>
      <c r="E809" s="62"/>
      <c r="F809" s="62"/>
      <c r="G809" s="62"/>
      <c r="H809" s="62"/>
      <c r="I809" s="62"/>
      <c r="J809" s="62"/>
      <c r="K809" s="62"/>
      <c r="L809" s="46"/>
      <c r="M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</row>
  </sheetData>
  <sheetProtection sheet="1" autoFilter="0" formatColumns="0" formatRows="0" objects="1" scenarios="1" spinCount="100000" saltValue="oMBebX3fNZP/URbVAzq225GAIEBMv+zjai9DoOGg9is/DYdZbXk0Op55/2Dru2j2zrZZ0rHOWfc0QRtAw0cMEQ==" hashValue="d5iFJIKmuzB028cG3Ns4+D2k4yLwWKmuxdmy0FsMD0JW1w9yr72zQhgHd0h9xnUj7NN+DoCerPh5wI8bSiDmiA==" algorithmName="SHA-512" password="CC35"/>
  <autoFilter ref="C103:K808"/>
  <mergeCells count="9">
    <mergeCell ref="E7:H7"/>
    <mergeCell ref="E9:H9"/>
    <mergeCell ref="E18:H18"/>
    <mergeCell ref="E27:H27"/>
    <mergeCell ref="E48:H48"/>
    <mergeCell ref="E50:H50"/>
    <mergeCell ref="E94:H94"/>
    <mergeCell ref="E96:H96"/>
    <mergeCell ref="L2:V2"/>
  </mergeCells>
  <hyperlinks>
    <hyperlink ref="F108" r:id="rId1" display="https://podminky.urs.cz/item/CS_URS_2025_01/342272205"/>
    <hyperlink ref="F112" r:id="rId2" display="https://podminky.urs.cz/item/CS_URS_2025_01/342272225"/>
    <hyperlink ref="F117" r:id="rId3" display="https://podminky.urs.cz/item/CS_URS_2025_01/317142420"/>
    <hyperlink ref="F121" r:id="rId4" display="https://podminky.urs.cz/item/CS_URS_2025_01/342291111"/>
    <hyperlink ref="F127" r:id="rId5" display="https://podminky.urs.cz/item/CS_URS_2025_01/342291131"/>
    <hyperlink ref="F133" r:id="rId6" display="https://podminky.urs.cz/item/CS_URS_2025_01/611131121"/>
    <hyperlink ref="F138" r:id="rId7" display="https://podminky.urs.cz/item/CS_URS_2025_01/611142001"/>
    <hyperlink ref="F142" r:id="rId8" display="https://podminky.urs.cz/item/CS_URS_2025_01/611311131"/>
    <hyperlink ref="F146" r:id="rId9" display="https://podminky.urs.cz/item/CS_URS_2025_01/612131121"/>
    <hyperlink ref="F156" r:id="rId10" display="https://podminky.urs.cz/item/CS_URS_2025_01/612142001"/>
    <hyperlink ref="F166" r:id="rId11" display="https://podminky.urs.cz/item/CS_URS_2025_01/612311131"/>
    <hyperlink ref="F176" r:id="rId12" display="https://podminky.urs.cz/item/CS_URS_2025_01/612311111"/>
    <hyperlink ref="F181" r:id="rId13" display="https://podminky.urs.cz/item/CS_URS_2025_01/613131121"/>
    <hyperlink ref="F189" r:id="rId14" display="https://podminky.urs.cz/item/CS_URS_2025_01/613142001"/>
    <hyperlink ref="F197" r:id="rId15" display="https://podminky.urs.cz/item/CS_URS_2025_01/613311131"/>
    <hyperlink ref="F205" r:id="rId16" display="https://podminky.urs.cz/item/CS_URS_2025_01/642944121"/>
    <hyperlink ref="F209" r:id="rId17" display="https://podminky.urs.cz/item/CS_URS_2025_01/949101111"/>
    <hyperlink ref="F213" r:id="rId18" display="https://podminky.urs.cz/item/CS_URS_2025_01/952901111"/>
    <hyperlink ref="F217" r:id="rId19" display="https://podminky.urs.cz/item/CS_URS_2025_01/962084130"/>
    <hyperlink ref="F222" r:id="rId20" display="https://podminky.urs.cz/item/CS_URS_2025_01/978011191"/>
    <hyperlink ref="F226" r:id="rId21" display="https://podminky.urs.cz/item/CS_URS_2025_01/978013191"/>
    <hyperlink ref="F238" r:id="rId22" display="https://podminky.urs.cz/item/CS_URS_2025_01/997013213"/>
    <hyperlink ref="F240" r:id="rId23" display="https://podminky.urs.cz/item/CS_URS_2025_01/997013509"/>
    <hyperlink ref="F246" r:id="rId24" display="https://podminky.urs.cz/item/CS_URS_2025_01/997013511"/>
    <hyperlink ref="F248" r:id="rId25" display="https://podminky.urs.cz/item/CS_URS_2025_01/997013607"/>
    <hyperlink ref="F255" r:id="rId26" display="https://podminky.urs.cz/item/CS_URS_2025_01/997013631"/>
    <hyperlink ref="F260" r:id="rId27" display="https://podminky.urs.cz/item/CS_URS_2025_01/997013811"/>
    <hyperlink ref="F281" r:id="rId28" display="https://podminky.urs.cz/item/CS_URS_2025_01/998018002"/>
    <hyperlink ref="F285" r:id="rId29" display="https://podminky.urs.cz/item/CS_URS_2025_01/725110811"/>
    <hyperlink ref="F287" r:id="rId30" display="https://podminky.urs.cz/item/CS_URS_2025_01/725210821"/>
    <hyperlink ref="F289" r:id="rId31" display="https://podminky.urs.cz/item/CS_URS_2025_01/725220841"/>
    <hyperlink ref="F291" r:id="rId32" display="https://podminky.urs.cz/item/CS_URS_2025_01/725610810"/>
    <hyperlink ref="F293" r:id="rId33" display="https://podminky.urs.cz/item/CS_URS_2025_01/725820801"/>
    <hyperlink ref="F295" r:id="rId34" display="https://podminky.urs.cz/item/CS_URS_2025_01/725820802"/>
    <hyperlink ref="F297" r:id="rId35" display="https://podminky.urs.cz/item/CS_URS_2025_01/725310823"/>
    <hyperlink ref="F299" r:id="rId36" display="https://podminky.urs.cz/item/CS_URS_2025_01/725860811"/>
    <hyperlink ref="F301" r:id="rId37" display="https://podminky.urs.cz/item/CS_URS_2025_01/725112183"/>
    <hyperlink ref="F303" r:id="rId38" display="https://podminky.urs.cz/item/CS_URS_2025_01/725211615"/>
    <hyperlink ref="F305" r:id="rId39" display="https://podminky.urs.cz/item/CS_URS_2025_01/725241142"/>
    <hyperlink ref="F307" r:id="rId40" display="https://podminky.urs.cz/item/CS_URS_2025_01/725244813"/>
    <hyperlink ref="F310" r:id="rId41" display="https://podminky.urs.cz/item/CS_URS_2025_01/725811115"/>
    <hyperlink ref="F312" r:id="rId42" display="https://podminky.urs.cz/item/CS_URS_2025_01/725821312"/>
    <hyperlink ref="F314" r:id="rId43" display="https://podminky.urs.cz/item/CS_URS_2025_01/725822611"/>
    <hyperlink ref="F316" r:id="rId44" display="https://podminky.urs.cz/item/CS_URS_2025_01/725841333"/>
    <hyperlink ref="F319" r:id="rId45" display="https://podminky.urs.cz/item/CS_URS_2025_01/998725202"/>
    <hyperlink ref="F321" r:id="rId46" display="https://podminky.urs.cz/item/CS_URS_2025_01/998725312"/>
    <hyperlink ref="F324" r:id="rId47" display="https://podminky.urs.cz/item/CS_URS_2025_01/733120815"/>
    <hyperlink ref="F330" r:id="rId48" display="https://podminky.urs.cz/item/CS_URS_2025_01/733221102"/>
    <hyperlink ref="F334" r:id="rId49" display="https://podminky.urs.cz/item/CS_URS_2025_01/998733202"/>
    <hyperlink ref="F336" r:id="rId50" display="https://podminky.urs.cz/item/CS_URS_2025_01/998733312"/>
    <hyperlink ref="F339" r:id="rId51" display="https://podminky.urs.cz/item/CS_URS_2025_01/734221412"/>
    <hyperlink ref="F342" r:id="rId52" display="https://podminky.urs.cz/item/CS_URS_2025_01/998734202"/>
    <hyperlink ref="F344" r:id="rId53" display="https://podminky.urs.cz/item/CS_URS_2025_01/998734312"/>
    <hyperlink ref="F347" r:id="rId54" display="https://podminky.urs.cz/item/CS_URS_2025_01/735111810"/>
    <hyperlink ref="F353" r:id="rId55" display="https://podminky.urs.cz/item/CS_URS_2025_01/735151355"/>
    <hyperlink ref="F355" r:id="rId56" display="https://podminky.urs.cz/item/CS_URS_2025_01/735151359"/>
    <hyperlink ref="F357" r:id="rId57" display="https://podminky.urs.cz/item/CS_URS_2025_01/735151360"/>
    <hyperlink ref="F359" r:id="rId58" display="https://podminky.urs.cz/item/CS_URS_2025_01/735164251"/>
    <hyperlink ref="F362" r:id="rId59" display="https://podminky.urs.cz/item/CS_URS_2025_01/998735202"/>
    <hyperlink ref="F364" r:id="rId60" display="https://podminky.urs.cz/item/CS_URS_2025_01/998735312"/>
    <hyperlink ref="F367" r:id="rId61" display="https://podminky.urs.cz/item/CS_URS_2025_01/741371871"/>
    <hyperlink ref="F369" r:id="rId62" display="https://podminky.urs.cz/item/CS_URS_2025_01/741372022"/>
    <hyperlink ref="F372" r:id="rId63" display="https://podminky.urs.cz/item/CS_URS_2025_01/741372062"/>
    <hyperlink ref="F375" r:id="rId64" display="https://podminky.urs.cz/item/CS_URS_2025_01/741372102"/>
    <hyperlink ref="F392" r:id="rId65" display="https://podminky.urs.cz/item/CS_URS_2025_01/998751202"/>
    <hyperlink ref="F394" r:id="rId66" display="https://podminky.urs.cz/item/CS_URS_2025_01/998751311"/>
    <hyperlink ref="F397" r:id="rId67" display="https://podminky.urs.cz/item/CS_URS_2025_01/766411821"/>
    <hyperlink ref="F401" r:id="rId68" display="https://podminky.urs.cz/item/CS_URS_2025_01/766621820"/>
    <hyperlink ref="F405" r:id="rId69" display="https://podminky.urs.cz/item/CS_URS_2025_01/766660001"/>
    <hyperlink ref="F410" r:id="rId70" display="https://podminky.urs.cz/item/CS_URS_2025_01/766660021"/>
    <hyperlink ref="F416" r:id="rId71" display="https://podminky.urs.cz/item/CS_URS_2025_01/766691914"/>
    <hyperlink ref="F420" r:id="rId72" display="https://podminky.urs.cz/item/CS_URS_2025_01/766695213"/>
    <hyperlink ref="F426" r:id="rId73" display="https://podminky.urs.cz/item/CS_URS_2025_01/766812840"/>
    <hyperlink ref="F428" r:id="rId74" display="https://podminky.urs.cz/item/CS_URS_2025_01/766825811"/>
    <hyperlink ref="F432" r:id="rId75" display="https://podminky.urs.cz/item/CS_URS_2025_01/766825821"/>
    <hyperlink ref="F436" r:id="rId76" display="https://podminky.urs.cz/item/CS_URS_2025_01/998766202"/>
    <hyperlink ref="F438" r:id="rId77" display="https://podminky.urs.cz/item/CS_URS_2025_01/998766312"/>
    <hyperlink ref="F441" r:id="rId78" display="https://podminky.urs.cz/item/CS_URS_2025_01/766811115"/>
    <hyperlink ref="F443" r:id="rId79" display="https://podminky.urs.cz/item/CS_URS_2025_01/766811141"/>
    <hyperlink ref="F445" r:id="rId80" display="https://podminky.urs.cz/item/CS_URS_2025_01/766811144"/>
    <hyperlink ref="F447" r:id="rId81" display="https://podminky.urs.cz/item/CS_URS_2025_01/766811151"/>
    <hyperlink ref="F449" r:id="rId82" display="https://podminky.urs.cz/item/CS_URS_2025_01/766811213"/>
    <hyperlink ref="F451" r:id="rId83" display="https://podminky.urs.cz/item/CS_URS_2025_01/766811221"/>
    <hyperlink ref="F453" r:id="rId84" display="https://podminky.urs.cz/item/CS_URS_2025_01/766811222"/>
    <hyperlink ref="F455" r:id="rId85" display="https://podminky.urs.cz/item/CS_URS_2025_01/766811223"/>
    <hyperlink ref="F457" r:id="rId86" display="https://podminky.urs.cz/item/CS_URS_2025_01/766811233"/>
    <hyperlink ref="F459" r:id="rId87" display="https://podminky.urs.cz/item/CS_URS_2025_01/766811239"/>
    <hyperlink ref="F461" r:id="rId88" display="https://podminky.urs.cz/item/CS_URS_2025_01/766811311"/>
    <hyperlink ref="F463" r:id="rId89" display="https://podminky.urs.cz/item/CS_URS_2025_01/766811352"/>
    <hyperlink ref="F465" r:id="rId90" display="https://podminky.urs.cz/item/CS_URS_2025_01/766811421"/>
    <hyperlink ref="F483" r:id="rId91" display="https://podminky.urs.cz/item/CS_URS_2025_01/998766202"/>
    <hyperlink ref="F485" r:id="rId92" display="https://podminky.urs.cz/item/CS_URS_2025_01/998766312"/>
    <hyperlink ref="F488" r:id="rId93" display="https://podminky.urs.cz/item/CS_URS_2025_01/766821111"/>
    <hyperlink ref="F490" r:id="rId94" display="https://podminky.urs.cz/item/CS_URS_2025_01/766821142"/>
    <hyperlink ref="F496" r:id="rId95" display="https://podminky.urs.cz/item/CS_URS_2025_01/998766202"/>
    <hyperlink ref="F498" r:id="rId96" display="https://podminky.urs.cz/item/CS_URS_2025_01/998766312"/>
    <hyperlink ref="F501" r:id="rId97" display="https://podminky.urs.cz/item/CS_URS_2025_01/766821112"/>
    <hyperlink ref="F503" r:id="rId98" display="https://podminky.urs.cz/item/CS_URS_2025_01/766821141"/>
    <hyperlink ref="F509" r:id="rId99" display="https://podminky.urs.cz/item/CS_URS_2025_01/998766202"/>
    <hyperlink ref="F511" r:id="rId100" display="https://podminky.urs.cz/item/CS_URS_2025_01/998766312"/>
    <hyperlink ref="F514" r:id="rId101" display="https://podminky.urs.cz/item/CS_URS_2025_01/767646412"/>
    <hyperlink ref="F519" r:id="rId102" display="https://podminky.urs.cz/item/CS_URS_2025_01/998767202"/>
    <hyperlink ref="F521" r:id="rId103" display="https://podminky.urs.cz/item/CS_URS_2025_01/998767312"/>
    <hyperlink ref="F524" r:id="rId104" display="https://podminky.urs.cz/item/CS_URS_2025_01/771111011"/>
    <hyperlink ref="F528" r:id="rId105" display="https://podminky.urs.cz/item/CS_URS_2025_01/771121011"/>
    <hyperlink ref="F532" r:id="rId106" display="https://podminky.urs.cz/item/CS_URS_2025_01/771151011"/>
    <hyperlink ref="F536" r:id="rId107" display="https://podminky.urs.cz/item/CS_URS_2025_01/771573810"/>
    <hyperlink ref="F540" r:id="rId108" display="https://podminky.urs.cz/item/CS_URS_2025_01/771574112"/>
    <hyperlink ref="F547" r:id="rId109" display="https://podminky.urs.cz/item/CS_URS_2025_01/771577111"/>
    <hyperlink ref="F552" r:id="rId110" display="https://podminky.urs.cz/item/CS_URS_2025_01/771591112"/>
    <hyperlink ref="F557" r:id="rId111" display="https://podminky.urs.cz/item/CS_URS_2025_01/771591115"/>
    <hyperlink ref="F563" r:id="rId112" display="https://podminky.urs.cz/item/CS_URS_2025_01/771591241"/>
    <hyperlink ref="F567" r:id="rId113" display="https://podminky.urs.cz/item/CS_URS_2025_01/771591264"/>
    <hyperlink ref="F572" r:id="rId114" display="https://podminky.urs.cz/item/CS_URS_2025_01/771592011"/>
    <hyperlink ref="F577" r:id="rId115" display="https://podminky.urs.cz/item/CS_URS_2025_01/998771202"/>
    <hyperlink ref="F579" r:id="rId116" display="https://podminky.urs.cz/item/CS_URS_2025_01/998771312"/>
    <hyperlink ref="F582" r:id="rId117" display="https://podminky.urs.cz/item/CS_URS_2025_01/775511800"/>
    <hyperlink ref="F587" r:id="rId118" display="https://podminky.urs.cz/item/CS_URS_2025_01/775413411"/>
    <hyperlink ref="F596" r:id="rId119" display="https://podminky.urs.cz/item/CS_URS_2025_01/775429121"/>
    <hyperlink ref="F604" r:id="rId120" display="https://podminky.urs.cz/item/CS_URS_2025_01/775541151"/>
    <hyperlink ref="F610" r:id="rId121" display="https://podminky.urs.cz/item/CS_URS_2025_01/775591191"/>
    <hyperlink ref="F616" r:id="rId122" display="https://podminky.urs.cz/item/CS_URS_2025_01/776411111"/>
    <hyperlink ref="F625" r:id="rId123" display="https://podminky.urs.cz/item/CS_URS_2025_01/998775202"/>
    <hyperlink ref="F627" r:id="rId124" display="https://podminky.urs.cz/item/CS_URS_2025_01/998775312"/>
    <hyperlink ref="F630" r:id="rId125" display="https://podminky.urs.cz/item/CS_URS_2025_01/776201811"/>
    <hyperlink ref="F636" r:id="rId126" display="https://podminky.urs.cz/item/CS_URS_2025_01/776410811"/>
    <hyperlink ref="F642" r:id="rId127" display="https://podminky.urs.cz/item/CS_URS_2025_01/776991821"/>
    <hyperlink ref="F648" r:id="rId128" display="https://podminky.urs.cz/item/CS_URS_2025_01/998776202"/>
    <hyperlink ref="F650" r:id="rId129" display="https://podminky.urs.cz/item/CS_URS_2025_01/998776312"/>
    <hyperlink ref="F653" r:id="rId130" display="https://podminky.urs.cz/item/CS_URS_2025_01/781111011"/>
    <hyperlink ref="F657" r:id="rId131" display="https://podminky.urs.cz/item/CS_URS_2025_01/781121011"/>
    <hyperlink ref="F661" r:id="rId132" display="https://podminky.urs.cz/item/CS_URS_2025_01/781131112"/>
    <hyperlink ref="F667" r:id="rId133" display="https://podminky.urs.cz/item/CS_URS_2025_01/781131232"/>
    <hyperlink ref="F672" r:id="rId134" display="https://podminky.urs.cz/item/CS_URS_2025_01/781131251"/>
    <hyperlink ref="F677" r:id="rId135" display="https://podminky.urs.cz/item/CS_URS_2025_01/781471810"/>
    <hyperlink ref="F681" r:id="rId136" display="https://podminky.urs.cz/item/CS_URS_2025_01/781473112"/>
    <hyperlink ref="F687" r:id="rId137" display="https://podminky.urs.cz/item/CS_URS_2025_01/781472491"/>
    <hyperlink ref="F691" r:id="rId138" display="https://podminky.urs.cz/item/CS_URS_2025_01/781495115"/>
    <hyperlink ref="F696" r:id="rId139" display="https://podminky.urs.cz/item/CS_URS_2025_01/781495141"/>
    <hyperlink ref="F700" r:id="rId140" display="https://podminky.urs.cz/item/CS_URS_2025_01/781495142"/>
    <hyperlink ref="F704" r:id="rId141" display="https://podminky.urs.cz/item/CS_URS_2025_01/781495211"/>
    <hyperlink ref="F708" r:id="rId142" display="https://podminky.urs.cz/item/CS_URS_2025_01/998781122"/>
    <hyperlink ref="F710" r:id="rId143" display="https://podminky.urs.cz/item/CS_URS_2025_01/998781202"/>
    <hyperlink ref="F713" r:id="rId144" display="https://podminky.urs.cz/item/CS_URS_2025_01/783301311"/>
    <hyperlink ref="F720" r:id="rId145" display="https://podminky.urs.cz/item/CS_URS_2025_01/783301401"/>
    <hyperlink ref="F727" r:id="rId146" display="https://podminky.urs.cz/item/CS_URS_2025_01/783322101"/>
    <hyperlink ref="F734" r:id="rId147" display="https://podminky.urs.cz/item/CS_URS_2025_01/783324101"/>
    <hyperlink ref="F741" r:id="rId148" display="https://podminky.urs.cz/item/CS_URS_2025_01/783327101"/>
    <hyperlink ref="F748" r:id="rId149" display="https://podminky.urs.cz/item/CS_URS_2025_01/783601713"/>
    <hyperlink ref="F752" r:id="rId150" display="https://podminky.urs.cz/item/CS_URS_2025_01/783624551"/>
    <hyperlink ref="F756" r:id="rId151" display="https://podminky.urs.cz/item/CS_URS_2025_01/783627602"/>
    <hyperlink ref="F760" r:id="rId152" display="https://podminky.urs.cz/item/CS_URS_2025_01/784171101"/>
    <hyperlink ref="F765" r:id="rId153" display="https://podminky.urs.cz/item/CS_URS_2025_01/784171111"/>
    <hyperlink ref="F775" r:id="rId154" display="https://podminky.urs.cz/item/CS_URS_2025_01/784171121"/>
    <hyperlink ref="F790" r:id="rId155" display="https://podminky.urs.cz/item/CS_URS_2025_01/784181101"/>
    <hyperlink ref="F799" r:id="rId156" display="https://podminky.urs.cz/item/CS_URS_2025_01/78422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83</v>
      </c>
    </row>
    <row r="4" s="1" customFormat="1" ht="24.96" customHeight="1">
      <c r="B4" s="22"/>
      <c r="D4" s="133" t="s">
        <v>96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Stavební úpravy b.j. č. 10 v BD č.p. 32, Dvorce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103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1237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22. 4. 2025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30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">
        <v>34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35</v>
      </c>
      <c r="F21" s="40"/>
      <c r="G21" s="40"/>
      <c r="H21" s="40"/>
      <c r="I21" s="135" t="s">
        <v>29</v>
      </c>
      <c r="J21" s="139" t="s">
        <v>19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37</v>
      </c>
      <c r="E23" s="40"/>
      <c r="F23" s="40"/>
      <c r="G23" s="40"/>
      <c r="H23" s="40"/>
      <c r="I23" s="135" t="s">
        <v>26</v>
      </c>
      <c r="J23" s="139" t="s">
        <v>105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106</v>
      </c>
      <c r="F24" s="40"/>
      <c r="G24" s="40"/>
      <c r="H24" s="40"/>
      <c r="I24" s="135" t="s">
        <v>29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39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41</v>
      </c>
      <c r="E30" s="40"/>
      <c r="F30" s="40"/>
      <c r="G30" s="40"/>
      <c r="H30" s="40"/>
      <c r="I30" s="40"/>
      <c r="J30" s="147">
        <f>ROUND(J81,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43</v>
      </c>
      <c r="G32" s="40"/>
      <c r="H32" s="40"/>
      <c r="I32" s="148" t="s">
        <v>42</v>
      </c>
      <c r="J32" s="148" t="s">
        <v>44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45</v>
      </c>
      <c r="E33" s="135" t="s">
        <v>46</v>
      </c>
      <c r="F33" s="150">
        <f>ROUND((SUM(BE81:BE103)),  2)</f>
        <v>0</v>
      </c>
      <c r="G33" s="40"/>
      <c r="H33" s="40"/>
      <c r="I33" s="151">
        <v>0.20999999999999999</v>
      </c>
      <c r="J33" s="150">
        <f>ROUND(((SUM(BE81:BE103))*I33),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47</v>
      </c>
      <c r="F34" s="150">
        <f>ROUND((SUM(BF81:BF103)),  2)</f>
        <v>0</v>
      </c>
      <c r="G34" s="40"/>
      <c r="H34" s="40"/>
      <c r="I34" s="151">
        <v>0.12</v>
      </c>
      <c r="J34" s="150">
        <f>ROUND(((SUM(BF81:BF103))*I34),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48</v>
      </c>
      <c r="F35" s="150">
        <f>ROUND((SUM(BG81:BG103)),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49</v>
      </c>
      <c r="F36" s="150">
        <f>ROUND((SUM(BH81:BH103)),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50</v>
      </c>
      <c r="F37" s="150">
        <f>ROUND((SUM(BI81:BI103)),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107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Stavební úpravy b.j. č. 10 v BD č.p. 32, Dvorce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103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SO02 - Vedlejší rozpočtové náklady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Dvorce</v>
      </c>
      <c r="G52" s="42"/>
      <c r="H52" s="42"/>
      <c r="I52" s="34" t="s">
        <v>23</v>
      </c>
      <c r="J52" s="74" t="str">
        <f>IF(J12="","",J12)</f>
        <v>22. 4. 2025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Dvorce</v>
      </c>
      <c r="G54" s="42"/>
      <c r="H54" s="42"/>
      <c r="I54" s="34" t="s">
        <v>33</v>
      </c>
      <c r="J54" s="38" t="str">
        <f>E21</f>
        <v>Ing. Bronislav Böhm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Michal Pešek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108</v>
      </c>
      <c r="D57" s="165"/>
      <c r="E57" s="165"/>
      <c r="F57" s="165"/>
      <c r="G57" s="165"/>
      <c r="H57" s="165"/>
      <c r="I57" s="165"/>
      <c r="J57" s="166" t="s">
        <v>109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73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110</v>
      </c>
    </row>
    <row r="60" s="9" customFormat="1" ht="24.96" customHeight="1">
      <c r="A60" s="9"/>
      <c r="B60" s="168"/>
      <c r="C60" s="169"/>
      <c r="D60" s="170" t="s">
        <v>1238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1239</v>
      </c>
      <c r="E61" s="171"/>
      <c r="F61" s="171"/>
      <c r="G61" s="171"/>
      <c r="H61" s="171"/>
      <c r="I61" s="171"/>
      <c r="J61" s="172">
        <f>J90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136</v>
      </c>
      <c r="D68" s="42"/>
      <c r="E68" s="42"/>
      <c r="F68" s="42"/>
      <c r="G68" s="42"/>
      <c r="H68" s="42"/>
      <c r="I68" s="42"/>
      <c r="J68" s="42"/>
      <c r="K68" s="4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163" t="str">
        <f>E7</f>
        <v>Stavební úpravy b.j. č. 10 v BD č.p. 32, Dvorce</v>
      </c>
      <c r="F71" s="34"/>
      <c r="G71" s="34"/>
      <c r="H71" s="34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103</v>
      </c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SO02 - Vedlejší rozpočtové náklady</v>
      </c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Dvorce</v>
      </c>
      <c r="G75" s="42"/>
      <c r="H75" s="42"/>
      <c r="I75" s="34" t="s">
        <v>23</v>
      </c>
      <c r="J75" s="74" t="str">
        <f>IF(J12="","",J12)</f>
        <v>22. 4. 2025</v>
      </c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Obec Dvorce</v>
      </c>
      <c r="G77" s="42"/>
      <c r="H77" s="42"/>
      <c r="I77" s="34" t="s">
        <v>33</v>
      </c>
      <c r="J77" s="38" t="str">
        <f>E21</f>
        <v>Ing. Bronislav Böhm</v>
      </c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31</v>
      </c>
      <c r="D78" s="42"/>
      <c r="E78" s="42"/>
      <c r="F78" s="29" t="str">
        <f>IF(E18="","",E18)</f>
        <v>Vyplň údaj</v>
      </c>
      <c r="G78" s="42"/>
      <c r="H78" s="42"/>
      <c r="I78" s="34" t="s">
        <v>37</v>
      </c>
      <c r="J78" s="38" t="str">
        <f>E24</f>
        <v>Michal Pešek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80"/>
      <c r="B80" s="181"/>
      <c r="C80" s="182" t="s">
        <v>137</v>
      </c>
      <c r="D80" s="183" t="s">
        <v>60</v>
      </c>
      <c r="E80" s="183" t="s">
        <v>56</v>
      </c>
      <c r="F80" s="183" t="s">
        <v>57</v>
      </c>
      <c r="G80" s="183" t="s">
        <v>138</v>
      </c>
      <c r="H80" s="183" t="s">
        <v>139</v>
      </c>
      <c r="I80" s="183" t="s">
        <v>140</v>
      </c>
      <c r="J80" s="183" t="s">
        <v>109</v>
      </c>
      <c r="K80" s="184" t="s">
        <v>141</v>
      </c>
      <c r="L80" s="185"/>
      <c r="M80" s="94" t="s">
        <v>19</v>
      </c>
      <c r="N80" s="95" t="s">
        <v>45</v>
      </c>
      <c r="O80" s="95" t="s">
        <v>142</v>
      </c>
      <c r="P80" s="95" t="s">
        <v>143</v>
      </c>
      <c r="Q80" s="95" t="s">
        <v>144</v>
      </c>
      <c r="R80" s="95" t="s">
        <v>145</v>
      </c>
      <c r="S80" s="95" t="s">
        <v>146</v>
      </c>
      <c r="T80" s="96" t="s">
        <v>147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0"/>
      <c r="B81" s="41"/>
      <c r="C81" s="101" t="s">
        <v>148</v>
      </c>
      <c r="D81" s="42"/>
      <c r="E81" s="42"/>
      <c r="F81" s="42"/>
      <c r="G81" s="42"/>
      <c r="H81" s="42"/>
      <c r="I81" s="42"/>
      <c r="J81" s="186">
        <f>BK81</f>
        <v>0</v>
      </c>
      <c r="K81" s="42"/>
      <c r="L81" s="46"/>
      <c r="M81" s="97"/>
      <c r="N81" s="187"/>
      <c r="O81" s="98"/>
      <c r="P81" s="188">
        <f>P82+P90</f>
        <v>0</v>
      </c>
      <c r="Q81" s="98"/>
      <c r="R81" s="188">
        <f>R82+R90</f>
        <v>0</v>
      </c>
      <c r="S81" s="98"/>
      <c r="T81" s="189">
        <f>T82+T90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74</v>
      </c>
      <c r="AU81" s="19" t="s">
        <v>110</v>
      </c>
      <c r="BK81" s="190">
        <f>BK82+BK90</f>
        <v>0</v>
      </c>
    </row>
    <row r="82" s="12" customFormat="1" ht="25.92" customHeight="1">
      <c r="A82" s="12"/>
      <c r="B82" s="191"/>
      <c r="C82" s="192"/>
      <c r="D82" s="193" t="s">
        <v>74</v>
      </c>
      <c r="E82" s="194" t="s">
        <v>1240</v>
      </c>
      <c r="F82" s="194" t="s">
        <v>1241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SUM(P83:P89)</f>
        <v>0</v>
      </c>
      <c r="Q82" s="199"/>
      <c r="R82" s="200">
        <f>SUM(R83:R89)</f>
        <v>0</v>
      </c>
      <c r="S82" s="199"/>
      <c r="T82" s="201">
        <f>SUM(T83:T89)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157</v>
      </c>
      <c r="AT82" s="203" t="s">
        <v>74</v>
      </c>
      <c r="AU82" s="203" t="s">
        <v>75</v>
      </c>
      <c r="AY82" s="202" t="s">
        <v>151</v>
      </c>
      <c r="BK82" s="204">
        <f>SUM(BK83:BK89)</f>
        <v>0</v>
      </c>
    </row>
    <row r="83" s="2" customFormat="1" ht="37.8" customHeight="1">
      <c r="A83" s="40"/>
      <c r="B83" s="41"/>
      <c r="C83" s="207" t="s">
        <v>83</v>
      </c>
      <c r="D83" s="207" t="s">
        <v>153</v>
      </c>
      <c r="E83" s="208" t="s">
        <v>1242</v>
      </c>
      <c r="F83" s="209" t="s">
        <v>1243</v>
      </c>
      <c r="G83" s="210" t="s">
        <v>372</v>
      </c>
      <c r="H83" s="211">
        <v>1</v>
      </c>
      <c r="I83" s="212"/>
      <c r="J83" s="213">
        <f>ROUND(I83*H83,2)</f>
        <v>0</v>
      </c>
      <c r="K83" s="209" t="s">
        <v>19</v>
      </c>
      <c r="L83" s="46"/>
      <c r="M83" s="214" t="s">
        <v>19</v>
      </c>
      <c r="N83" s="215" t="s">
        <v>47</v>
      </c>
      <c r="O83" s="86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8" t="s">
        <v>1244</v>
      </c>
      <c r="AT83" s="218" t="s">
        <v>153</v>
      </c>
      <c r="AU83" s="218" t="s">
        <v>83</v>
      </c>
      <c r="AY83" s="19" t="s">
        <v>151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19" t="s">
        <v>158</v>
      </c>
      <c r="BK83" s="219">
        <f>ROUND(I83*H83,2)</f>
        <v>0</v>
      </c>
      <c r="BL83" s="19" t="s">
        <v>1244</v>
      </c>
      <c r="BM83" s="218" t="s">
        <v>1245</v>
      </c>
    </row>
    <row r="84" s="13" customFormat="1">
      <c r="A84" s="13"/>
      <c r="B84" s="225"/>
      <c r="C84" s="226"/>
      <c r="D84" s="227" t="s">
        <v>162</v>
      </c>
      <c r="E84" s="228" t="s">
        <v>19</v>
      </c>
      <c r="F84" s="229" t="s">
        <v>83</v>
      </c>
      <c r="G84" s="226"/>
      <c r="H84" s="230">
        <v>1</v>
      </c>
      <c r="I84" s="231"/>
      <c r="J84" s="226"/>
      <c r="K84" s="226"/>
      <c r="L84" s="232"/>
      <c r="M84" s="233"/>
      <c r="N84" s="234"/>
      <c r="O84" s="234"/>
      <c r="P84" s="234"/>
      <c r="Q84" s="234"/>
      <c r="R84" s="234"/>
      <c r="S84" s="234"/>
      <c r="T84" s="235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T84" s="236" t="s">
        <v>162</v>
      </c>
      <c r="AU84" s="236" t="s">
        <v>83</v>
      </c>
      <c r="AV84" s="13" t="s">
        <v>158</v>
      </c>
      <c r="AW84" s="13" t="s">
        <v>36</v>
      </c>
      <c r="AX84" s="13" t="s">
        <v>75</v>
      </c>
      <c r="AY84" s="236" t="s">
        <v>151</v>
      </c>
    </row>
    <row r="85" s="14" customFormat="1">
      <c r="A85" s="14"/>
      <c r="B85" s="237"/>
      <c r="C85" s="238"/>
      <c r="D85" s="227" t="s">
        <v>162</v>
      </c>
      <c r="E85" s="239" t="s">
        <v>19</v>
      </c>
      <c r="F85" s="240" t="s">
        <v>164</v>
      </c>
      <c r="G85" s="238"/>
      <c r="H85" s="241">
        <v>1</v>
      </c>
      <c r="I85" s="242"/>
      <c r="J85" s="238"/>
      <c r="K85" s="238"/>
      <c r="L85" s="243"/>
      <c r="M85" s="244"/>
      <c r="N85" s="245"/>
      <c r="O85" s="245"/>
      <c r="P85" s="245"/>
      <c r="Q85" s="245"/>
      <c r="R85" s="245"/>
      <c r="S85" s="245"/>
      <c r="T85" s="246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T85" s="247" t="s">
        <v>162</v>
      </c>
      <c r="AU85" s="247" t="s">
        <v>83</v>
      </c>
      <c r="AV85" s="14" t="s">
        <v>157</v>
      </c>
      <c r="AW85" s="14" t="s">
        <v>36</v>
      </c>
      <c r="AX85" s="14" t="s">
        <v>83</v>
      </c>
      <c r="AY85" s="247" t="s">
        <v>151</v>
      </c>
    </row>
    <row r="86" s="2" customFormat="1" ht="24.15" customHeight="1">
      <c r="A86" s="40"/>
      <c r="B86" s="41"/>
      <c r="C86" s="207" t="s">
        <v>158</v>
      </c>
      <c r="D86" s="207" t="s">
        <v>153</v>
      </c>
      <c r="E86" s="208" t="s">
        <v>1246</v>
      </c>
      <c r="F86" s="209" t="s">
        <v>1247</v>
      </c>
      <c r="G86" s="210" t="s">
        <v>372</v>
      </c>
      <c r="H86" s="211">
        <v>1</v>
      </c>
      <c r="I86" s="212"/>
      <c r="J86" s="213">
        <f>ROUND(I86*H86,2)</f>
        <v>0</v>
      </c>
      <c r="K86" s="209" t="s">
        <v>19</v>
      </c>
      <c r="L86" s="46"/>
      <c r="M86" s="214" t="s">
        <v>19</v>
      </c>
      <c r="N86" s="215" t="s">
        <v>47</v>
      </c>
      <c r="O86" s="86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8" t="s">
        <v>1244</v>
      </c>
      <c r="AT86" s="218" t="s">
        <v>153</v>
      </c>
      <c r="AU86" s="218" t="s">
        <v>83</v>
      </c>
      <c r="AY86" s="19" t="s">
        <v>151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19" t="s">
        <v>158</v>
      </c>
      <c r="BK86" s="219">
        <f>ROUND(I86*H86,2)</f>
        <v>0</v>
      </c>
      <c r="BL86" s="19" t="s">
        <v>1244</v>
      </c>
      <c r="BM86" s="218" t="s">
        <v>1248</v>
      </c>
    </row>
    <row r="87" s="13" customFormat="1">
      <c r="A87" s="13"/>
      <c r="B87" s="225"/>
      <c r="C87" s="226"/>
      <c r="D87" s="227" t="s">
        <v>162</v>
      </c>
      <c r="E87" s="228" t="s">
        <v>19</v>
      </c>
      <c r="F87" s="229" t="s">
        <v>83</v>
      </c>
      <c r="G87" s="226"/>
      <c r="H87" s="230">
        <v>1</v>
      </c>
      <c r="I87" s="231"/>
      <c r="J87" s="226"/>
      <c r="K87" s="226"/>
      <c r="L87" s="232"/>
      <c r="M87" s="233"/>
      <c r="N87" s="234"/>
      <c r="O87" s="234"/>
      <c r="P87" s="234"/>
      <c r="Q87" s="234"/>
      <c r="R87" s="234"/>
      <c r="S87" s="234"/>
      <c r="T87" s="235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6" t="s">
        <v>162</v>
      </c>
      <c r="AU87" s="236" t="s">
        <v>83</v>
      </c>
      <c r="AV87" s="13" t="s">
        <v>158</v>
      </c>
      <c r="AW87" s="13" t="s">
        <v>36</v>
      </c>
      <c r="AX87" s="13" t="s">
        <v>75</v>
      </c>
      <c r="AY87" s="236" t="s">
        <v>151</v>
      </c>
    </row>
    <row r="88" s="14" customFormat="1">
      <c r="A88" s="14"/>
      <c r="B88" s="237"/>
      <c r="C88" s="238"/>
      <c r="D88" s="227" t="s">
        <v>162</v>
      </c>
      <c r="E88" s="239" t="s">
        <v>19</v>
      </c>
      <c r="F88" s="240" t="s">
        <v>164</v>
      </c>
      <c r="G88" s="238"/>
      <c r="H88" s="241">
        <v>1</v>
      </c>
      <c r="I88" s="242"/>
      <c r="J88" s="238"/>
      <c r="K88" s="238"/>
      <c r="L88" s="243"/>
      <c r="M88" s="244"/>
      <c r="N88" s="245"/>
      <c r="O88" s="245"/>
      <c r="P88" s="245"/>
      <c r="Q88" s="245"/>
      <c r="R88" s="245"/>
      <c r="S88" s="245"/>
      <c r="T88" s="246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7" t="s">
        <v>162</v>
      </c>
      <c r="AU88" s="247" t="s">
        <v>83</v>
      </c>
      <c r="AV88" s="14" t="s">
        <v>157</v>
      </c>
      <c r="AW88" s="14" t="s">
        <v>36</v>
      </c>
      <c r="AX88" s="14" t="s">
        <v>83</v>
      </c>
      <c r="AY88" s="247" t="s">
        <v>151</v>
      </c>
    </row>
    <row r="89" s="2" customFormat="1" ht="49.05" customHeight="1">
      <c r="A89" s="40"/>
      <c r="B89" s="41"/>
      <c r="C89" s="207" t="s">
        <v>92</v>
      </c>
      <c r="D89" s="207" t="s">
        <v>153</v>
      </c>
      <c r="E89" s="208" t="s">
        <v>1249</v>
      </c>
      <c r="F89" s="209" t="s">
        <v>1250</v>
      </c>
      <c r="G89" s="210" t="s">
        <v>372</v>
      </c>
      <c r="H89" s="211">
        <v>1</v>
      </c>
      <c r="I89" s="212"/>
      <c r="J89" s="213">
        <f>ROUND(I89*H89,2)</f>
        <v>0</v>
      </c>
      <c r="K89" s="209" t="s">
        <v>19</v>
      </c>
      <c r="L89" s="46"/>
      <c r="M89" s="214" t="s">
        <v>19</v>
      </c>
      <c r="N89" s="215" t="s">
        <v>47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1244</v>
      </c>
      <c r="AT89" s="218" t="s">
        <v>153</v>
      </c>
      <c r="AU89" s="218" t="s">
        <v>83</v>
      </c>
      <c r="AY89" s="19" t="s">
        <v>151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158</v>
      </c>
      <c r="BK89" s="219">
        <f>ROUND(I89*H89,2)</f>
        <v>0</v>
      </c>
      <c r="BL89" s="19" t="s">
        <v>1244</v>
      </c>
      <c r="BM89" s="218" t="s">
        <v>1251</v>
      </c>
    </row>
    <row r="90" s="12" customFormat="1" ht="25.92" customHeight="1">
      <c r="A90" s="12"/>
      <c r="B90" s="191"/>
      <c r="C90" s="192"/>
      <c r="D90" s="193" t="s">
        <v>74</v>
      </c>
      <c r="E90" s="194" t="s">
        <v>1252</v>
      </c>
      <c r="F90" s="194" t="s">
        <v>1253</v>
      </c>
      <c r="G90" s="192"/>
      <c r="H90" s="192"/>
      <c r="I90" s="195"/>
      <c r="J90" s="196">
        <f>BK90</f>
        <v>0</v>
      </c>
      <c r="K90" s="192"/>
      <c r="L90" s="197"/>
      <c r="M90" s="198"/>
      <c r="N90" s="199"/>
      <c r="O90" s="199"/>
      <c r="P90" s="200">
        <f>SUM(P91:P103)</f>
        <v>0</v>
      </c>
      <c r="Q90" s="199"/>
      <c r="R90" s="200">
        <f>SUM(R91:R103)</f>
        <v>0</v>
      </c>
      <c r="S90" s="199"/>
      <c r="T90" s="201">
        <f>SUM(T91:T103)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185</v>
      </c>
      <c r="AT90" s="203" t="s">
        <v>74</v>
      </c>
      <c r="AU90" s="203" t="s">
        <v>75</v>
      </c>
      <c r="AY90" s="202" t="s">
        <v>151</v>
      </c>
      <c r="BK90" s="204">
        <f>SUM(BK91:BK103)</f>
        <v>0</v>
      </c>
    </row>
    <row r="91" s="2" customFormat="1" ht="66.75" customHeight="1">
      <c r="A91" s="40"/>
      <c r="B91" s="41"/>
      <c r="C91" s="207" t="s">
        <v>157</v>
      </c>
      <c r="D91" s="207" t="s">
        <v>153</v>
      </c>
      <c r="E91" s="208" t="s">
        <v>1254</v>
      </c>
      <c r="F91" s="209" t="s">
        <v>1255</v>
      </c>
      <c r="G91" s="210" t="s">
        <v>372</v>
      </c>
      <c r="H91" s="211">
        <v>1</v>
      </c>
      <c r="I91" s="212"/>
      <c r="J91" s="213">
        <f>ROUND(I91*H91,2)</f>
        <v>0</v>
      </c>
      <c r="K91" s="209" t="s">
        <v>19</v>
      </c>
      <c r="L91" s="46"/>
      <c r="M91" s="214" t="s">
        <v>19</v>
      </c>
      <c r="N91" s="215" t="s">
        <v>47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157</v>
      </c>
      <c r="AT91" s="218" t="s">
        <v>153</v>
      </c>
      <c r="AU91" s="218" t="s">
        <v>83</v>
      </c>
      <c r="AY91" s="19" t="s">
        <v>151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158</v>
      </c>
      <c r="BK91" s="219">
        <f>ROUND(I91*H91,2)</f>
        <v>0</v>
      </c>
      <c r="BL91" s="19" t="s">
        <v>157</v>
      </c>
      <c r="BM91" s="218" t="s">
        <v>1256</v>
      </c>
    </row>
    <row r="92" s="13" customFormat="1">
      <c r="A92" s="13"/>
      <c r="B92" s="225"/>
      <c r="C92" s="226"/>
      <c r="D92" s="227" t="s">
        <v>162</v>
      </c>
      <c r="E92" s="228" t="s">
        <v>19</v>
      </c>
      <c r="F92" s="229" t="s">
        <v>83</v>
      </c>
      <c r="G92" s="226"/>
      <c r="H92" s="230">
        <v>1</v>
      </c>
      <c r="I92" s="231"/>
      <c r="J92" s="226"/>
      <c r="K92" s="226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162</v>
      </c>
      <c r="AU92" s="236" t="s">
        <v>83</v>
      </c>
      <c r="AV92" s="13" t="s">
        <v>158</v>
      </c>
      <c r="AW92" s="13" t="s">
        <v>36</v>
      </c>
      <c r="AX92" s="13" t="s">
        <v>75</v>
      </c>
      <c r="AY92" s="236" t="s">
        <v>151</v>
      </c>
    </row>
    <row r="93" s="14" customFormat="1">
      <c r="A93" s="14"/>
      <c r="B93" s="237"/>
      <c r="C93" s="238"/>
      <c r="D93" s="227" t="s">
        <v>162</v>
      </c>
      <c r="E93" s="239" t="s">
        <v>19</v>
      </c>
      <c r="F93" s="240" t="s">
        <v>164</v>
      </c>
      <c r="G93" s="238"/>
      <c r="H93" s="241">
        <v>1</v>
      </c>
      <c r="I93" s="242"/>
      <c r="J93" s="238"/>
      <c r="K93" s="238"/>
      <c r="L93" s="243"/>
      <c r="M93" s="244"/>
      <c r="N93" s="245"/>
      <c r="O93" s="245"/>
      <c r="P93" s="245"/>
      <c r="Q93" s="245"/>
      <c r="R93" s="245"/>
      <c r="S93" s="245"/>
      <c r="T93" s="246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7" t="s">
        <v>162</v>
      </c>
      <c r="AU93" s="247" t="s">
        <v>83</v>
      </c>
      <c r="AV93" s="14" t="s">
        <v>157</v>
      </c>
      <c r="AW93" s="14" t="s">
        <v>36</v>
      </c>
      <c r="AX93" s="14" t="s">
        <v>83</v>
      </c>
      <c r="AY93" s="247" t="s">
        <v>151</v>
      </c>
    </row>
    <row r="94" s="2" customFormat="1" ht="49.05" customHeight="1">
      <c r="A94" s="40"/>
      <c r="B94" s="41"/>
      <c r="C94" s="207" t="s">
        <v>185</v>
      </c>
      <c r="D94" s="207" t="s">
        <v>153</v>
      </c>
      <c r="E94" s="208" t="s">
        <v>1257</v>
      </c>
      <c r="F94" s="209" t="s">
        <v>1258</v>
      </c>
      <c r="G94" s="210" t="s">
        <v>372</v>
      </c>
      <c r="H94" s="211">
        <v>1</v>
      </c>
      <c r="I94" s="212"/>
      <c r="J94" s="213">
        <f>ROUND(I94*H94,2)</f>
        <v>0</v>
      </c>
      <c r="K94" s="209" t="s">
        <v>19</v>
      </c>
      <c r="L94" s="46"/>
      <c r="M94" s="214" t="s">
        <v>19</v>
      </c>
      <c r="N94" s="215" t="s">
        <v>47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157</v>
      </c>
      <c r="AT94" s="218" t="s">
        <v>153</v>
      </c>
      <c r="AU94" s="218" t="s">
        <v>83</v>
      </c>
      <c r="AY94" s="19" t="s">
        <v>151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158</v>
      </c>
      <c r="BK94" s="219">
        <f>ROUND(I94*H94,2)</f>
        <v>0</v>
      </c>
      <c r="BL94" s="19" t="s">
        <v>157</v>
      </c>
      <c r="BM94" s="218" t="s">
        <v>1259</v>
      </c>
    </row>
    <row r="95" s="13" customFormat="1">
      <c r="A95" s="13"/>
      <c r="B95" s="225"/>
      <c r="C95" s="226"/>
      <c r="D95" s="227" t="s">
        <v>162</v>
      </c>
      <c r="E95" s="228" t="s">
        <v>19</v>
      </c>
      <c r="F95" s="229" t="s">
        <v>83</v>
      </c>
      <c r="G95" s="226"/>
      <c r="H95" s="230">
        <v>1</v>
      </c>
      <c r="I95" s="231"/>
      <c r="J95" s="226"/>
      <c r="K95" s="226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162</v>
      </c>
      <c r="AU95" s="236" t="s">
        <v>83</v>
      </c>
      <c r="AV95" s="13" t="s">
        <v>158</v>
      </c>
      <c r="AW95" s="13" t="s">
        <v>36</v>
      </c>
      <c r="AX95" s="13" t="s">
        <v>75</v>
      </c>
      <c r="AY95" s="236" t="s">
        <v>151</v>
      </c>
    </row>
    <row r="96" s="14" customFormat="1">
      <c r="A96" s="14"/>
      <c r="B96" s="237"/>
      <c r="C96" s="238"/>
      <c r="D96" s="227" t="s">
        <v>162</v>
      </c>
      <c r="E96" s="239" t="s">
        <v>19</v>
      </c>
      <c r="F96" s="240" t="s">
        <v>164</v>
      </c>
      <c r="G96" s="238"/>
      <c r="H96" s="241">
        <v>1</v>
      </c>
      <c r="I96" s="242"/>
      <c r="J96" s="238"/>
      <c r="K96" s="238"/>
      <c r="L96" s="243"/>
      <c r="M96" s="244"/>
      <c r="N96" s="245"/>
      <c r="O96" s="245"/>
      <c r="P96" s="245"/>
      <c r="Q96" s="245"/>
      <c r="R96" s="245"/>
      <c r="S96" s="245"/>
      <c r="T96" s="246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7" t="s">
        <v>162</v>
      </c>
      <c r="AU96" s="247" t="s">
        <v>83</v>
      </c>
      <c r="AV96" s="14" t="s">
        <v>157</v>
      </c>
      <c r="AW96" s="14" t="s">
        <v>36</v>
      </c>
      <c r="AX96" s="14" t="s">
        <v>83</v>
      </c>
      <c r="AY96" s="247" t="s">
        <v>151</v>
      </c>
    </row>
    <row r="97" s="2" customFormat="1" ht="44.25" customHeight="1">
      <c r="A97" s="40"/>
      <c r="B97" s="41"/>
      <c r="C97" s="207" t="s">
        <v>192</v>
      </c>
      <c r="D97" s="207" t="s">
        <v>153</v>
      </c>
      <c r="E97" s="208" t="s">
        <v>1260</v>
      </c>
      <c r="F97" s="209" t="s">
        <v>1261</v>
      </c>
      <c r="G97" s="210" t="s">
        <v>372</v>
      </c>
      <c r="H97" s="211">
        <v>1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47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157</v>
      </c>
      <c r="AT97" s="218" t="s">
        <v>153</v>
      </c>
      <c r="AU97" s="218" t="s">
        <v>83</v>
      </c>
      <c r="AY97" s="19" t="s">
        <v>151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158</v>
      </c>
      <c r="BK97" s="219">
        <f>ROUND(I97*H97,2)</f>
        <v>0</v>
      </c>
      <c r="BL97" s="19" t="s">
        <v>157</v>
      </c>
      <c r="BM97" s="218" t="s">
        <v>1262</v>
      </c>
    </row>
    <row r="98" s="13" customFormat="1">
      <c r="A98" s="13"/>
      <c r="B98" s="225"/>
      <c r="C98" s="226"/>
      <c r="D98" s="227" t="s">
        <v>162</v>
      </c>
      <c r="E98" s="228" t="s">
        <v>19</v>
      </c>
      <c r="F98" s="229" t="s">
        <v>83</v>
      </c>
      <c r="G98" s="226"/>
      <c r="H98" s="230">
        <v>1</v>
      </c>
      <c r="I98" s="231"/>
      <c r="J98" s="226"/>
      <c r="K98" s="226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162</v>
      </c>
      <c r="AU98" s="236" t="s">
        <v>83</v>
      </c>
      <c r="AV98" s="13" t="s">
        <v>158</v>
      </c>
      <c r="AW98" s="13" t="s">
        <v>36</v>
      </c>
      <c r="AX98" s="13" t="s">
        <v>75</v>
      </c>
      <c r="AY98" s="236" t="s">
        <v>151</v>
      </c>
    </row>
    <row r="99" s="14" customFormat="1">
      <c r="A99" s="14"/>
      <c r="B99" s="237"/>
      <c r="C99" s="238"/>
      <c r="D99" s="227" t="s">
        <v>162</v>
      </c>
      <c r="E99" s="239" t="s">
        <v>19</v>
      </c>
      <c r="F99" s="240" t="s">
        <v>164</v>
      </c>
      <c r="G99" s="238"/>
      <c r="H99" s="241">
        <v>1</v>
      </c>
      <c r="I99" s="242"/>
      <c r="J99" s="238"/>
      <c r="K99" s="238"/>
      <c r="L99" s="243"/>
      <c r="M99" s="244"/>
      <c r="N99" s="245"/>
      <c r="O99" s="245"/>
      <c r="P99" s="245"/>
      <c r="Q99" s="245"/>
      <c r="R99" s="245"/>
      <c r="S99" s="245"/>
      <c r="T99" s="246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7" t="s">
        <v>162</v>
      </c>
      <c r="AU99" s="247" t="s">
        <v>83</v>
      </c>
      <c r="AV99" s="14" t="s">
        <v>157</v>
      </c>
      <c r="AW99" s="14" t="s">
        <v>36</v>
      </c>
      <c r="AX99" s="14" t="s">
        <v>83</v>
      </c>
      <c r="AY99" s="247" t="s">
        <v>151</v>
      </c>
    </row>
    <row r="100" s="2" customFormat="1" ht="44.25" customHeight="1">
      <c r="A100" s="40"/>
      <c r="B100" s="41"/>
      <c r="C100" s="207" t="s">
        <v>199</v>
      </c>
      <c r="D100" s="207" t="s">
        <v>153</v>
      </c>
      <c r="E100" s="208" t="s">
        <v>1263</v>
      </c>
      <c r="F100" s="209" t="s">
        <v>1264</v>
      </c>
      <c r="G100" s="210" t="s">
        <v>372</v>
      </c>
      <c r="H100" s="211">
        <v>1</v>
      </c>
      <c r="I100" s="212"/>
      <c r="J100" s="213">
        <f>ROUND(I100*H100,2)</f>
        <v>0</v>
      </c>
      <c r="K100" s="209" t="s">
        <v>19</v>
      </c>
      <c r="L100" s="46"/>
      <c r="M100" s="214" t="s">
        <v>19</v>
      </c>
      <c r="N100" s="215" t="s">
        <v>47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157</v>
      </c>
      <c r="AT100" s="218" t="s">
        <v>153</v>
      </c>
      <c r="AU100" s="218" t="s">
        <v>83</v>
      </c>
      <c r="AY100" s="19" t="s">
        <v>151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158</v>
      </c>
      <c r="BK100" s="219">
        <f>ROUND(I100*H100,2)</f>
        <v>0</v>
      </c>
      <c r="BL100" s="19" t="s">
        <v>157</v>
      </c>
      <c r="BM100" s="218" t="s">
        <v>1265</v>
      </c>
    </row>
    <row r="101" s="13" customFormat="1">
      <c r="A101" s="13"/>
      <c r="B101" s="225"/>
      <c r="C101" s="226"/>
      <c r="D101" s="227" t="s">
        <v>162</v>
      </c>
      <c r="E101" s="228" t="s">
        <v>19</v>
      </c>
      <c r="F101" s="229" t="s">
        <v>83</v>
      </c>
      <c r="G101" s="226"/>
      <c r="H101" s="230">
        <v>1</v>
      </c>
      <c r="I101" s="231"/>
      <c r="J101" s="226"/>
      <c r="K101" s="226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162</v>
      </c>
      <c r="AU101" s="236" t="s">
        <v>83</v>
      </c>
      <c r="AV101" s="13" t="s">
        <v>158</v>
      </c>
      <c r="AW101" s="13" t="s">
        <v>36</v>
      </c>
      <c r="AX101" s="13" t="s">
        <v>75</v>
      </c>
      <c r="AY101" s="236" t="s">
        <v>151</v>
      </c>
    </row>
    <row r="102" s="14" customFormat="1">
      <c r="A102" s="14"/>
      <c r="B102" s="237"/>
      <c r="C102" s="238"/>
      <c r="D102" s="227" t="s">
        <v>162</v>
      </c>
      <c r="E102" s="239" t="s">
        <v>19</v>
      </c>
      <c r="F102" s="240" t="s">
        <v>164</v>
      </c>
      <c r="G102" s="238"/>
      <c r="H102" s="241">
        <v>1</v>
      </c>
      <c r="I102" s="242"/>
      <c r="J102" s="238"/>
      <c r="K102" s="238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162</v>
      </c>
      <c r="AU102" s="247" t="s">
        <v>83</v>
      </c>
      <c r="AV102" s="14" t="s">
        <v>157</v>
      </c>
      <c r="AW102" s="14" t="s">
        <v>36</v>
      </c>
      <c r="AX102" s="14" t="s">
        <v>83</v>
      </c>
      <c r="AY102" s="247" t="s">
        <v>151</v>
      </c>
    </row>
    <row r="103" s="2" customFormat="1" ht="33" customHeight="1">
      <c r="A103" s="40"/>
      <c r="B103" s="41"/>
      <c r="C103" s="207" t="s">
        <v>204</v>
      </c>
      <c r="D103" s="207" t="s">
        <v>153</v>
      </c>
      <c r="E103" s="208" t="s">
        <v>1266</v>
      </c>
      <c r="F103" s="209" t="s">
        <v>1267</v>
      </c>
      <c r="G103" s="210" t="s">
        <v>372</v>
      </c>
      <c r="H103" s="211">
        <v>1</v>
      </c>
      <c r="I103" s="212"/>
      <c r="J103" s="213">
        <f>ROUND(I103*H103,2)</f>
        <v>0</v>
      </c>
      <c r="K103" s="209" t="s">
        <v>19</v>
      </c>
      <c r="L103" s="46"/>
      <c r="M103" s="269" t="s">
        <v>19</v>
      </c>
      <c r="N103" s="270" t="s">
        <v>47</v>
      </c>
      <c r="O103" s="271"/>
      <c r="P103" s="272">
        <f>O103*H103</f>
        <v>0</v>
      </c>
      <c r="Q103" s="272">
        <v>0</v>
      </c>
      <c r="R103" s="272">
        <f>Q103*H103</f>
        <v>0</v>
      </c>
      <c r="S103" s="272">
        <v>0</v>
      </c>
      <c r="T103" s="273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157</v>
      </c>
      <c r="AT103" s="218" t="s">
        <v>153</v>
      </c>
      <c r="AU103" s="218" t="s">
        <v>83</v>
      </c>
      <c r="AY103" s="19" t="s">
        <v>151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158</v>
      </c>
      <c r="BK103" s="219">
        <f>ROUND(I103*H103,2)</f>
        <v>0</v>
      </c>
      <c r="BL103" s="19" t="s">
        <v>157</v>
      </c>
      <c r="BM103" s="218" t="s">
        <v>1268</v>
      </c>
    </row>
    <row r="104" s="2" customFormat="1" ht="6.96" customHeight="1">
      <c r="A104" s="40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46"/>
      <c r="M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</sheetData>
  <sheetProtection sheet="1" autoFilter="0" formatColumns="0" formatRows="0" objects="1" scenarios="1" spinCount="100000" saltValue="jHRFd1fQ0QL2XT9EHuQNu+FuwYWhLhcJjM5pxN0Rlp+iWkE5sJ9E+75xjiVUjny1xxhYMdroE8W0H8zef8s5qw==" hashValue="T392BXDjUmqA/VRmdaDgUX0gbFDis0tHymGJR836isBV+GfP/av2C89xMuYPgX2F8Ut4PuV6znDu05fNVONuLQ==" algorithmName="SHA-512" password="CC35"/>
  <autoFilter ref="C80:K103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1269</v>
      </c>
      <c r="H4" s="22"/>
    </row>
    <row r="5" s="1" customFormat="1" ht="12" customHeight="1">
      <c r="B5" s="22"/>
      <c r="C5" s="274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75" t="s">
        <v>16</v>
      </c>
      <c r="D6" s="276" t="s">
        <v>17</v>
      </c>
      <c r="E6" s="1"/>
      <c r="F6" s="1"/>
      <c r="H6" s="22"/>
    </row>
    <row r="7" s="1" customFormat="1" ht="16.5" customHeight="1">
      <c r="B7" s="22"/>
      <c r="C7" s="135" t="s">
        <v>23</v>
      </c>
      <c r="D7" s="140" t="str">
        <f>'Rekapitulace stavby'!AN8</f>
        <v>22. 4. 2025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0"/>
      <c r="B9" s="277"/>
      <c r="C9" s="278" t="s">
        <v>56</v>
      </c>
      <c r="D9" s="279" t="s">
        <v>57</v>
      </c>
      <c r="E9" s="279" t="s">
        <v>138</v>
      </c>
      <c r="F9" s="280" t="s">
        <v>1270</v>
      </c>
      <c r="G9" s="180"/>
      <c r="H9" s="277"/>
    </row>
    <row r="10" s="2" customFormat="1" ht="26.4" customHeight="1">
      <c r="A10" s="40"/>
      <c r="B10" s="46"/>
      <c r="C10" s="281" t="s">
        <v>80</v>
      </c>
      <c r="D10" s="281" t="s">
        <v>81</v>
      </c>
      <c r="E10" s="40"/>
      <c r="F10" s="40"/>
      <c r="G10" s="40"/>
      <c r="H10" s="46"/>
    </row>
    <row r="11" s="2" customFormat="1" ht="16.8" customHeight="1">
      <c r="A11" s="40"/>
      <c r="B11" s="46"/>
      <c r="C11" s="282" t="s">
        <v>93</v>
      </c>
      <c r="D11" s="283" t="s">
        <v>94</v>
      </c>
      <c r="E11" s="284" t="s">
        <v>90</v>
      </c>
      <c r="F11" s="285">
        <v>3.8399999999999999</v>
      </c>
      <c r="G11" s="40"/>
      <c r="H11" s="46"/>
    </row>
    <row r="12" s="2" customFormat="1" ht="16.8" customHeight="1">
      <c r="A12" s="40"/>
      <c r="B12" s="46"/>
      <c r="C12" s="286" t="s">
        <v>19</v>
      </c>
      <c r="D12" s="286" t="s">
        <v>1271</v>
      </c>
      <c r="E12" s="19" t="s">
        <v>19</v>
      </c>
      <c r="F12" s="287">
        <v>0.98999999999999999</v>
      </c>
      <c r="G12" s="40"/>
      <c r="H12" s="46"/>
    </row>
    <row r="13" s="2" customFormat="1" ht="16.8" customHeight="1">
      <c r="A13" s="40"/>
      <c r="B13" s="46"/>
      <c r="C13" s="286" t="s">
        <v>19</v>
      </c>
      <c r="D13" s="286" t="s">
        <v>899</v>
      </c>
      <c r="E13" s="19" t="s">
        <v>19</v>
      </c>
      <c r="F13" s="287">
        <v>2.8500000000000001</v>
      </c>
      <c r="G13" s="40"/>
      <c r="H13" s="46"/>
    </row>
    <row r="14" s="2" customFormat="1" ht="16.8" customHeight="1">
      <c r="A14" s="40"/>
      <c r="B14" s="46"/>
      <c r="C14" s="286" t="s">
        <v>19</v>
      </c>
      <c r="D14" s="286" t="s">
        <v>164</v>
      </c>
      <c r="E14" s="19" t="s">
        <v>19</v>
      </c>
      <c r="F14" s="287">
        <v>3.8399999999999999</v>
      </c>
      <c r="G14" s="40"/>
      <c r="H14" s="46"/>
    </row>
    <row r="15" s="2" customFormat="1" ht="16.8" customHeight="1">
      <c r="A15" s="40"/>
      <c r="B15" s="46"/>
      <c r="C15" s="288" t="s">
        <v>1272</v>
      </c>
      <c r="D15" s="40"/>
      <c r="E15" s="40"/>
      <c r="F15" s="40"/>
      <c r="G15" s="40"/>
      <c r="H15" s="46"/>
    </row>
    <row r="16" s="2" customFormat="1" ht="16.8" customHeight="1">
      <c r="A16" s="40"/>
      <c r="B16" s="46"/>
      <c r="C16" s="286" t="s">
        <v>857</v>
      </c>
      <c r="D16" s="286" t="s">
        <v>1273</v>
      </c>
      <c r="E16" s="19" t="s">
        <v>90</v>
      </c>
      <c r="F16" s="287">
        <v>3.8399999999999999</v>
      </c>
      <c r="G16" s="40"/>
      <c r="H16" s="46"/>
    </row>
    <row r="17" s="2" customFormat="1" ht="16.8" customHeight="1">
      <c r="A17" s="40"/>
      <c r="B17" s="46"/>
      <c r="C17" s="286" t="s">
        <v>862</v>
      </c>
      <c r="D17" s="286" t="s">
        <v>1274</v>
      </c>
      <c r="E17" s="19" t="s">
        <v>90</v>
      </c>
      <c r="F17" s="287">
        <v>3.8399999999999999</v>
      </c>
      <c r="G17" s="40"/>
      <c r="H17" s="46"/>
    </row>
    <row r="18" s="2" customFormat="1" ht="16.8" customHeight="1">
      <c r="A18" s="40"/>
      <c r="B18" s="46"/>
      <c r="C18" s="286" t="s">
        <v>867</v>
      </c>
      <c r="D18" s="286" t="s">
        <v>1275</v>
      </c>
      <c r="E18" s="19" t="s">
        <v>90</v>
      </c>
      <c r="F18" s="287">
        <v>3.8399999999999999</v>
      </c>
      <c r="G18" s="40"/>
      <c r="H18" s="46"/>
    </row>
    <row r="19" s="2" customFormat="1">
      <c r="A19" s="40"/>
      <c r="B19" s="46"/>
      <c r="C19" s="286" t="s">
        <v>878</v>
      </c>
      <c r="D19" s="286" t="s">
        <v>1276</v>
      </c>
      <c r="E19" s="19" t="s">
        <v>90</v>
      </c>
      <c r="F19" s="287">
        <v>3.0600000000000001</v>
      </c>
      <c r="G19" s="40"/>
      <c r="H19" s="46"/>
    </row>
    <row r="20" s="2" customFormat="1">
      <c r="A20" s="40"/>
      <c r="B20" s="46"/>
      <c r="C20" s="286" t="s">
        <v>889</v>
      </c>
      <c r="D20" s="286" t="s">
        <v>1277</v>
      </c>
      <c r="E20" s="19" t="s">
        <v>90</v>
      </c>
      <c r="F20" s="287">
        <v>3.0600000000000001</v>
      </c>
      <c r="G20" s="40"/>
      <c r="H20" s="46"/>
    </row>
    <row r="21" s="2" customFormat="1" ht="16.8" customHeight="1">
      <c r="A21" s="40"/>
      <c r="B21" s="46"/>
      <c r="C21" s="286" t="s">
        <v>920</v>
      </c>
      <c r="D21" s="286" t="s">
        <v>1278</v>
      </c>
      <c r="E21" s="19" t="s">
        <v>90</v>
      </c>
      <c r="F21" s="287">
        <v>3.0600000000000001</v>
      </c>
      <c r="G21" s="40"/>
      <c r="H21" s="46"/>
    </row>
    <row r="22" s="2" customFormat="1" ht="16.8" customHeight="1">
      <c r="A22" s="40"/>
      <c r="B22" s="46"/>
      <c r="C22" s="282" t="s">
        <v>100</v>
      </c>
      <c r="D22" s="283" t="s">
        <v>101</v>
      </c>
      <c r="E22" s="284" t="s">
        <v>90</v>
      </c>
      <c r="F22" s="285">
        <v>18.719999999999999</v>
      </c>
      <c r="G22" s="40"/>
      <c r="H22" s="46"/>
    </row>
    <row r="23" s="2" customFormat="1" ht="16.8" customHeight="1">
      <c r="A23" s="40"/>
      <c r="B23" s="46"/>
      <c r="C23" s="286" t="s">
        <v>19</v>
      </c>
      <c r="D23" s="286" t="s">
        <v>1097</v>
      </c>
      <c r="E23" s="19" t="s">
        <v>19</v>
      </c>
      <c r="F23" s="287">
        <v>6.5999999999999996</v>
      </c>
      <c r="G23" s="40"/>
      <c r="H23" s="46"/>
    </row>
    <row r="24" s="2" customFormat="1" ht="16.8" customHeight="1">
      <c r="A24" s="40"/>
      <c r="B24" s="46"/>
      <c r="C24" s="286" t="s">
        <v>19</v>
      </c>
      <c r="D24" s="286" t="s">
        <v>1279</v>
      </c>
      <c r="E24" s="19" t="s">
        <v>19</v>
      </c>
      <c r="F24" s="287">
        <v>12.119999999999999</v>
      </c>
      <c r="G24" s="40"/>
      <c r="H24" s="46"/>
    </row>
    <row r="25" s="2" customFormat="1" ht="16.8" customHeight="1">
      <c r="A25" s="40"/>
      <c r="B25" s="46"/>
      <c r="C25" s="286" t="s">
        <v>19</v>
      </c>
      <c r="D25" s="286" t="s">
        <v>164</v>
      </c>
      <c r="E25" s="19" t="s">
        <v>19</v>
      </c>
      <c r="F25" s="287">
        <v>18.719999999999999</v>
      </c>
      <c r="G25" s="40"/>
      <c r="H25" s="46"/>
    </row>
    <row r="26" s="2" customFormat="1" ht="16.8" customHeight="1">
      <c r="A26" s="40"/>
      <c r="B26" s="46"/>
      <c r="C26" s="288" t="s">
        <v>1272</v>
      </c>
      <c r="D26" s="40"/>
      <c r="E26" s="40"/>
      <c r="F26" s="40"/>
      <c r="G26" s="40"/>
      <c r="H26" s="46"/>
    </row>
    <row r="27" s="2" customFormat="1" ht="16.8" customHeight="1">
      <c r="A27" s="40"/>
      <c r="B27" s="46"/>
      <c r="C27" s="286" t="s">
        <v>231</v>
      </c>
      <c r="D27" s="286" t="s">
        <v>1280</v>
      </c>
      <c r="E27" s="19" t="s">
        <v>90</v>
      </c>
      <c r="F27" s="287">
        <v>18.719999999999999</v>
      </c>
      <c r="G27" s="40"/>
      <c r="H27" s="46"/>
    </row>
    <row r="28" s="2" customFormat="1" ht="16.8" customHeight="1">
      <c r="A28" s="40"/>
      <c r="B28" s="46"/>
      <c r="C28" s="286" t="s">
        <v>1047</v>
      </c>
      <c r="D28" s="286" t="s">
        <v>1281</v>
      </c>
      <c r="E28" s="19" t="s">
        <v>90</v>
      </c>
      <c r="F28" s="287">
        <v>18.719999999999999</v>
      </c>
      <c r="G28" s="40"/>
      <c r="H28" s="46"/>
    </row>
    <row r="29" s="2" customFormat="1" ht="16.8" customHeight="1">
      <c r="A29" s="40"/>
      <c r="B29" s="46"/>
      <c r="C29" s="286" t="s">
        <v>1052</v>
      </c>
      <c r="D29" s="286" t="s">
        <v>1282</v>
      </c>
      <c r="E29" s="19" t="s">
        <v>90</v>
      </c>
      <c r="F29" s="287">
        <v>18.719999999999999</v>
      </c>
      <c r="G29" s="40"/>
      <c r="H29" s="46"/>
    </row>
    <row r="30" s="2" customFormat="1">
      <c r="A30" s="40"/>
      <c r="B30" s="46"/>
      <c r="C30" s="286" t="s">
        <v>1083</v>
      </c>
      <c r="D30" s="286" t="s">
        <v>1283</v>
      </c>
      <c r="E30" s="19" t="s">
        <v>90</v>
      </c>
      <c r="F30" s="287">
        <v>18.719999999999999</v>
      </c>
      <c r="G30" s="40"/>
      <c r="H30" s="46"/>
    </row>
    <row r="31" s="2" customFormat="1" ht="16.8" customHeight="1">
      <c r="A31" s="40"/>
      <c r="B31" s="46"/>
      <c r="C31" s="286" t="s">
        <v>1118</v>
      </c>
      <c r="D31" s="286" t="s">
        <v>1284</v>
      </c>
      <c r="E31" s="19" t="s">
        <v>90</v>
      </c>
      <c r="F31" s="287">
        <v>18.719999999999999</v>
      </c>
      <c r="G31" s="40"/>
      <c r="H31" s="46"/>
    </row>
    <row r="32" s="2" customFormat="1" ht="16.8" customHeight="1">
      <c r="A32" s="40"/>
      <c r="B32" s="46"/>
      <c r="C32" s="282" t="s">
        <v>97</v>
      </c>
      <c r="D32" s="283" t="s">
        <v>98</v>
      </c>
      <c r="E32" s="284" t="s">
        <v>90</v>
      </c>
      <c r="F32" s="285">
        <v>45.899999999999999</v>
      </c>
      <c r="G32" s="40"/>
      <c r="H32" s="46"/>
    </row>
    <row r="33" s="2" customFormat="1" ht="16.8" customHeight="1">
      <c r="A33" s="40"/>
      <c r="B33" s="46"/>
      <c r="C33" s="286" t="s">
        <v>19</v>
      </c>
      <c r="D33" s="286" t="s">
        <v>1285</v>
      </c>
      <c r="E33" s="19" t="s">
        <v>19</v>
      </c>
      <c r="F33" s="287">
        <v>6.3799999999999999</v>
      </c>
      <c r="G33" s="40"/>
      <c r="H33" s="46"/>
    </row>
    <row r="34" s="2" customFormat="1" ht="16.8" customHeight="1">
      <c r="A34" s="40"/>
      <c r="B34" s="46"/>
      <c r="C34" s="286" t="s">
        <v>19</v>
      </c>
      <c r="D34" s="286" t="s">
        <v>941</v>
      </c>
      <c r="E34" s="19" t="s">
        <v>19</v>
      </c>
      <c r="F34" s="287">
        <v>19.34</v>
      </c>
      <c r="G34" s="40"/>
      <c r="H34" s="46"/>
    </row>
    <row r="35" s="2" customFormat="1" ht="16.8" customHeight="1">
      <c r="A35" s="40"/>
      <c r="B35" s="46"/>
      <c r="C35" s="286" t="s">
        <v>19</v>
      </c>
      <c r="D35" s="286" t="s">
        <v>1286</v>
      </c>
      <c r="E35" s="19" t="s">
        <v>19</v>
      </c>
      <c r="F35" s="287">
        <v>12.640000000000001</v>
      </c>
      <c r="G35" s="40"/>
      <c r="H35" s="46"/>
    </row>
    <row r="36" s="2" customFormat="1" ht="16.8" customHeight="1">
      <c r="A36" s="40"/>
      <c r="B36" s="46"/>
      <c r="C36" s="286" t="s">
        <v>19</v>
      </c>
      <c r="D36" s="286" t="s">
        <v>1020</v>
      </c>
      <c r="E36" s="19" t="s">
        <v>19</v>
      </c>
      <c r="F36" s="287">
        <v>7.54</v>
      </c>
      <c r="G36" s="40"/>
      <c r="H36" s="46"/>
    </row>
    <row r="37" s="2" customFormat="1" ht="16.8" customHeight="1">
      <c r="A37" s="40"/>
      <c r="B37" s="46"/>
      <c r="C37" s="286" t="s">
        <v>19</v>
      </c>
      <c r="D37" s="286" t="s">
        <v>164</v>
      </c>
      <c r="E37" s="19" t="s">
        <v>19</v>
      </c>
      <c r="F37" s="287">
        <v>45.899999999999999</v>
      </c>
      <c r="G37" s="40"/>
      <c r="H37" s="46"/>
    </row>
    <row r="38" s="2" customFormat="1" ht="16.8" customHeight="1">
      <c r="A38" s="40"/>
      <c r="B38" s="46"/>
      <c r="C38" s="288" t="s">
        <v>1272</v>
      </c>
      <c r="D38" s="40"/>
      <c r="E38" s="40"/>
      <c r="F38" s="40"/>
      <c r="G38" s="40"/>
      <c r="H38" s="46"/>
    </row>
    <row r="39" s="2" customFormat="1" ht="16.8" customHeight="1">
      <c r="A39" s="40"/>
      <c r="B39" s="46"/>
      <c r="C39" s="286" t="s">
        <v>971</v>
      </c>
      <c r="D39" s="286" t="s">
        <v>1287</v>
      </c>
      <c r="E39" s="19" t="s">
        <v>90</v>
      </c>
      <c r="F39" s="287">
        <v>45.899999999999999</v>
      </c>
      <c r="G39" s="40"/>
      <c r="H39" s="46"/>
    </row>
    <row r="40" s="2" customFormat="1" ht="16.8" customHeight="1">
      <c r="A40" s="40"/>
      <c r="B40" s="46"/>
      <c r="C40" s="286" t="s">
        <v>981</v>
      </c>
      <c r="D40" s="286" t="s">
        <v>1288</v>
      </c>
      <c r="E40" s="19" t="s">
        <v>90</v>
      </c>
      <c r="F40" s="287">
        <v>45.899999999999999</v>
      </c>
      <c r="G40" s="40"/>
      <c r="H40" s="46"/>
    </row>
    <row r="41" s="2" customFormat="1" ht="16.8" customHeight="1">
      <c r="A41" s="40"/>
      <c r="B41" s="46"/>
      <c r="C41" s="282" t="s">
        <v>88</v>
      </c>
      <c r="D41" s="283" t="s">
        <v>89</v>
      </c>
      <c r="E41" s="284" t="s">
        <v>90</v>
      </c>
      <c r="F41" s="285">
        <v>49.740000000000002</v>
      </c>
      <c r="G41" s="40"/>
      <c r="H41" s="46"/>
    </row>
    <row r="42" s="2" customFormat="1" ht="16.8" customHeight="1">
      <c r="A42" s="40"/>
      <c r="B42" s="46"/>
      <c r="C42" s="286" t="s">
        <v>19</v>
      </c>
      <c r="D42" s="286" t="s">
        <v>1289</v>
      </c>
      <c r="E42" s="19" t="s">
        <v>19</v>
      </c>
      <c r="F42" s="287">
        <v>49.740000000000002</v>
      </c>
      <c r="G42" s="40"/>
      <c r="H42" s="46"/>
    </row>
    <row r="43" s="2" customFormat="1" ht="16.8" customHeight="1">
      <c r="A43" s="40"/>
      <c r="B43" s="46"/>
      <c r="C43" s="286" t="s">
        <v>19</v>
      </c>
      <c r="D43" s="286" t="s">
        <v>164</v>
      </c>
      <c r="E43" s="19" t="s">
        <v>19</v>
      </c>
      <c r="F43" s="287">
        <v>49.740000000000002</v>
      </c>
      <c r="G43" s="40"/>
      <c r="H43" s="46"/>
    </row>
    <row r="44" s="2" customFormat="1" ht="16.8" customHeight="1">
      <c r="A44" s="40"/>
      <c r="B44" s="46"/>
      <c r="C44" s="288" t="s">
        <v>1272</v>
      </c>
      <c r="D44" s="40"/>
      <c r="E44" s="40"/>
      <c r="F44" s="40"/>
      <c r="G44" s="40"/>
      <c r="H44" s="46"/>
    </row>
    <row r="45" s="2" customFormat="1" ht="16.8" customHeight="1">
      <c r="A45" s="40"/>
      <c r="B45" s="46"/>
      <c r="C45" s="286" t="s">
        <v>194</v>
      </c>
      <c r="D45" s="286" t="s">
        <v>1290</v>
      </c>
      <c r="E45" s="19" t="s">
        <v>90</v>
      </c>
      <c r="F45" s="287">
        <v>49.740000000000002</v>
      </c>
      <c r="G45" s="40"/>
      <c r="H45" s="46"/>
    </row>
    <row r="46" s="2" customFormat="1" ht="16.8" customHeight="1">
      <c r="A46" s="40"/>
      <c r="B46" s="46"/>
      <c r="C46" s="286" t="s">
        <v>200</v>
      </c>
      <c r="D46" s="286" t="s">
        <v>1291</v>
      </c>
      <c r="E46" s="19" t="s">
        <v>90</v>
      </c>
      <c r="F46" s="287">
        <v>49.740000000000002</v>
      </c>
      <c r="G46" s="40"/>
      <c r="H46" s="46"/>
    </row>
    <row r="47" s="2" customFormat="1" ht="16.8" customHeight="1">
      <c r="A47" s="40"/>
      <c r="B47" s="46"/>
      <c r="C47" s="286" t="s">
        <v>205</v>
      </c>
      <c r="D47" s="286" t="s">
        <v>1292</v>
      </c>
      <c r="E47" s="19" t="s">
        <v>90</v>
      </c>
      <c r="F47" s="287">
        <v>49.740000000000002</v>
      </c>
      <c r="G47" s="40"/>
      <c r="H47" s="46"/>
    </row>
    <row r="48" s="2" customFormat="1" ht="16.8" customHeight="1">
      <c r="A48" s="40"/>
      <c r="B48" s="46"/>
      <c r="C48" s="286" t="s">
        <v>1179</v>
      </c>
      <c r="D48" s="286" t="s">
        <v>1293</v>
      </c>
      <c r="E48" s="19" t="s">
        <v>90</v>
      </c>
      <c r="F48" s="287">
        <v>49.740000000000002</v>
      </c>
      <c r="G48" s="40"/>
      <c r="H48" s="46"/>
    </row>
    <row r="49" s="2" customFormat="1" ht="16.8" customHeight="1">
      <c r="A49" s="40"/>
      <c r="B49" s="46"/>
      <c r="C49" s="286" t="s">
        <v>1217</v>
      </c>
      <c r="D49" s="286" t="s">
        <v>1294</v>
      </c>
      <c r="E49" s="19" t="s">
        <v>90</v>
      </c>
      <c r="F49" s="287">
        <v>189.334</v>
      </c>
      <c r="G49" s="40"/>
      <c r="H49" s="46"/>
    </row>
    <row r="50" s="2" customFormat="1" ht="16.8" customHeight="1">
      <c r="A50" s="40"/>
      <c r="B50" s="46"/>
      <c r="C50" s="286" t="s">
        <v>1227</v>
      </c>
      <c r="D50" s="286" t="s">
        <v>1295</v>
      </c>
      <c r="E50" s="19" t="s">
        <v>90</v>
      </c>
      <c r="F50" s="287">
        <v>189.334</v>
      </c>
      <c r="G50" s="40"/>
      <c r="H50" s="46"/>
    </row>
    <row r="51" s="2" customFormat="1">
      <c r="A51" s="40"/>
      <c r="B51" s="46"/>
      <c r="C51" s="286" t="s">
        <v>268</v>
      </c>
      <c r="D51" s="286" t="s">
        <v>1296</v>
      </c>
      <c r="E51" s="19" t="s">
        <v>90</v>
      </c>
      <c r="F51" s="287">
        <v>49.740000000000002</v>
      </c>
      <c r="G51" s="40"/>
      <c r="H51" s="46"/>
    </row>
    <row r="52" s="2" customFormat="1" ht="16.8" customHeight="1">
      <c r="A52" s="40"/>
      <c r="B52" s="46"/>
      <c r="C52" s="286" t="s">
        <v>273</v>
      </c>
      <c r="D52" s="286" t="s">
        <v>1297</v>
      </c>
      <c r="E52" s="19" t="s">
        <v>90</v>
      </c>
      <c r="F52" s="287">
        <v>49.740000000000002</v>
      </c>
      <c r="G52" s="40"/>
      <c r="H52" s="46"/>
    </row>
    <row r="53" s="2" customFormat="1">
      <c r="A53" s="40"/>
      <c r="B53" s="46"/>
      <c r="C53" s="286" t="s">
        <v>284</v>
      </c>
      <c r="D53" s="286" t="s">
        <v>1298</v>
      </c>
      <c r="E53" s="19" t="s">
        <v>90</v>
      </c>
      <c r="F53" s="287">
        <v>49.740000000000002</v>
      </c>
      <c r="G53" s="40"/>
      <c r="H53" s="46"/>
    </row>
    <row r="54" s="2" customFormat="1" ht="7.44" customHeight="1">
      <c r="A54" s="40"/>
      <c r="B54" s="159"/>
      <c r="C54" s="160"/>
      <c r="D54" s="160"/>
      <c r="E54" s="160"/>
      <c r="F54" s="160"/>
      <c r="G54" s="160"/>
      <c r="H54" s="46"/>
    </row>
    <row r="55" s="2" customFormat="1">
      <c r="A55" s="40"/>
      <c r="B55" s="40"/>
      <c r="C55" s="40"/>
      <c r="D55" s="40"/>
      <c r="E55" s="40"/>
      <c r="F55" s="40"/>
      <c r="G55" s="40"/>
      <c r="H55" s="40"/>
    </row>
  </sheetData>
  <sheetProtection sheet="1" formatColumns="0" formatRows="0" objects="1" scenarios="1" spinCount="100000" saltValue="66/f4Oeox8dCedIVE2MsRZyZqnhp4Vxz4PBt95mR3DDNctG37wk1zFeFcUbnFDwLe3WOUXSv0csLS5l7vURjlg==" hashValue="OTk0CEzy8dFFhoUy9shfT4b8nlJr6LXfRFo9FhR75ry+xdm6Nrcf0r2NmMoWtr3E5JsfWj3QBWRWd9wRLCEze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9" customWidth="1"/>
    <col min="2" max="2" width="1.667969" style="289" customWidth="1"/>
    <col min="3" max="4" width="5" style="289" customWidth="1"/>
    <col min="5" max="5" width="11.66016" style="289" customWidth="1"/>
    <col min="6" max="6" width="9.160156" style="289" customWidth="1"/>
    <col min="7" max="7" width="5" style="289" customWidth="1"/>
    <col min="8" max="8" width="77.83203" style="289" customWidth="1"/>
    <col min="9" max="10" width="20" style="289" customWidth="1"/>
    <col min="11" max="11" width="1.667969" style="289" customWidth="1"/>
  </cols>
  <sheetData>
    <row r="1" s="1" customFormat="1" ht="37.5" customHeight="1"/>
    <row r="2" s="1" customFormat="1" ht="7.5" customHeight="1">
      <c r="B2" s="290"/>
      <c r="C2" s="291"/>
      <c r="D2" s="291"/>
      <c r="E2" s="291"/>
      <c r="F2" s="291"/>
      <c r="G2" s="291"/>
      <c r="H2" s="291"/>
      <c r="I2" s="291"/>
      <c r="J2" s="291"/>
      <c r="K2" s="292"/>
    </row>
    <row r="3" s="16" customFormat="1" ht="45" customHeight="1">
      <c r="B3" s="293"/>
      <c r="C3" s="294" t="s">
        <v>1299</v>
      </c>
      <c r="D3" s="294"/>
      <c r="E3" s="294"/>
      <c r="F3" s="294"/>
      <c r="G3" s="294"/>
      <c r="H3" s="294"/>
      <c r="I3" s="294"/>
      <c r="J3" s="294"/>
      <c r="K3" s="295"/>
    </row>
    <row r="4" s="1" customFormat="1" ht="25.5" customHeight="1">
      <c r="B4" s="296"/>
      <c r="C4" s="297" t="s">
        <v>1300</v>
      </c>
      <c r="D4" s="297"/>
      <c r="E4" s="297"/>
      <c r="F4" s="297"/>
      <c r="G4" s="297"/>
      <c r="H4" s="297"/>
      <c r="I4" s="297"/>
      <c r="J4" s="297"/>
      <c r="K4" s="298"/>
    </row>
    <row r="5" s="1" customFormat="1" ht="5.25" customHeight="1">
      <c r="B5" s="296"/>
      <c r="C5" s="299"/>
      <c r="D5" s="299"/>
      <c r="E5" s="299"/>
      <c r="F5" s="299"/>
      <c r="G5" s="299"/>
      <c r="H5" s="299"/>
      <c r="I5" s="299"/>
      <c r="J5" s="299"/>
      <c r="K5" s="298"/>
    </row>
    <row r="6" s="1" customFormat="1" ht="15" customHeight="1">
      <c r="B6" s="296"/>
      <c r="C6" s="300" t="s">
        <v>1301</v>
      </c>
      <c r="D6" s="300"/>
      <c r="E6" s="300"/>
      <c r="F6" s="300"/>
      <c r="G6" s="300"/>
      <c r="H6" s="300"/>
      <c r="I6" s="300"/>
      <c r="J6" s="300"/>
      <c r="K6" s="298"/>
    </row>
    <row r="7" s="1" customFormat="1" ht="15" customHeight="1">
      <c r="B7" s="301"/>
      <c r="C7" s="300" t="s">
        <v>1302</v>
      </c>
      <c r="D7" s="300"/>
      <c r="E7" s="300"/>
      <c r="F7" s="300"/>
      <c r="G7" s="300"/>
      <c r="H7" s="300"/>
      <c r="I7" s="300"/>
      <c r="J7" s="300"/>
      <c r="K7" s="298"/>
    </row>
    <row r="8" s="1" customFormat="1" ht="12.75" customHeight="1">
      <c r="B8" s="301"/>
      <c r="C8" s="300"/>
      <c r="D8" s="300"/>
      <c r="E8" s="300"/>
      <c r="F8" s="300"/>
      <c r="G8" s="300"/>
      <c r="H8" s="300"/>
      <c r="I8" s="300"/>
      <c r="J8" s="300"/>
      <c r="K8" s="298"/>
    </row>
    <row r="9" s="1" customFormat="1" ht="15" customHeight="1">
      <c r="B9" s="301"/>
      <c r="C9" s="300" t="s">
        <v>1303</v>
      </c>
      <c r="D9" s="300"/>
      <c r="E9" s="300"/>
      <c r="F9" s="300"/>
      <c r="G9" s="300"/>
      <c r="H9" s="300"/>
      <c r="I9" s="300"/>
      <c r="J9" s="300"/>
      <c r="K9" s="298"/>
    </row>
    <row r="10" s="1" customFormat="1" ht="15" customHeight="1">
      <c r="B10" s="301"/>
      <c r="C10" s="300"/>
      <c r="D10" s="300" t="s">
        <v>1304</v>
      </c>
      <c r="E10" s="300"/>
      <c r="F10" s="300"/>
      <c r="G10" s="300"/>
      <c r="H10" s="300"/>
      <c r="I10" s="300"/>
      <c r="J10" s="300"/>
      <c r="K10" s="298"/>
    </row>
    <row r="11" s="1" customFormat="1" ht="15" customHeight="1">
      <c r="B11" s="301"/>
      <c r="C11" s="302"/>
      <c r="D11" s="300" t="s">
        <v>1305</v>
      </c>
      <c r="E11" s="300"/>
      <c r="F11" s="300"/>
      <c r="G11" s="300"/>
      <c r="H11" s="300"/>
      <c r="I11" s="300"/>
      <c r="J11" s="300"/>
      <c r="K11" s="298"/>
    </row>
    <row r="12" s="1" customFormat="1" ht="15" customHeight="1">
      <c r="B12" s="301"/>
      <c r="C12" s="302"/>
      <c r="D12" s="300"/>
      <c r="E12" s="300"/>
      <c r="F12" s="300"/>
      <c r="G12" s="300"/>
      <c r="H12" s="300"/>
      <c r="I12" s="300"/>
      <c r="J12" s="300"/>
      <c r="K12" s="298"/>
    </row>
    <row r="13" s="1" customFormat="1" ht="15" customHeight="1">
      <c r="B13" s="301"/>
      <c r="C13" s="302"/>
      <c r="D13" s="303" t="s">
        <v>1306</v>
      </c>
      <c r="E13" s="300"/>
      <c r="F13" s="300"/>
      <c r="G13" s="300"/>
      <c r="H13" s="300"/>
      <c r="I13" s="300"/>
      <c r="J13" s="300"/>
      <c r="K13" s="298"/>
    </row>
    <row r="14" s="1" customFormat="1" ht="12.75" customHeight="1">
      <c r="B14" s="301"/>
      <c r="C14" s="302"/>
      <c r="D14" s="302"/>
      <c r="E14" s="302"/>
      <c r="F14" s="302"/>
      <c r="G14" s="302"/>
      <c r="H14" s="302"/>
      <c r="I14" s="302"/>
      <c r="J14" s="302"/>
      <c r="K14" s="298"/>
    </row>
    <row r="15" s="1" customFormat="1" ht="15" customHeight="1">
      <c r="B15" s="301"/>
      <c r="C15" s="302"/>
      <c r="D15" s="300" t="s">
        <v>1307</v>
      </c>
      <c r="E15" s="300"/>
      <c r="F15" s="300"/>
      <c r="G15" s="300"/>
      <c r="H15" s="300"/>
      <c r="I15" s="300"/>
      <c r="J15" s="300"/>
      <c r="K15" s="298"/>
    </row>
    <row r="16" s="1" customFormat="1" ht="15" customHeight="1">
      <c r="B16" s="301"/>
      <c r="C16" s="302"/>
      <c r="D16" s="300" t="s">
        <v>1308</v>
      </c>
      <c r="E16" s="300"/>
      <c r="F16" s="300"/>
      <c r="G16" s="300"/>
      <c r="H16" s="300"/>
      <c r="I16" s="300"/>
      <c r="J16" s="300"/>
      <c r="K16" s="298"/>
    </row>
    <row r="17" s="1" customFormat="1" ht="15" customHeight="1">
      <c r="B17" s="301"/>
      <c r="C17" s="302"/>
      <c r="D17" s="300" t="s">
        <v>1309</v>
      </c>
      <c r="E17" s="300"/>
      <c r="F17" s="300"/>
      <c r="G17" s="300"/>
      <c r="H17" s="300"/>
      <c r="I17" s="300"/>
      <c r="J17" s="300"/>
      <c r="K17" s="298"/>
    </row>
    <row r="18" s="1" customFormat="1" ht="15" customHeight="1">
      <c r="B18" s="301"/>
      <c r="C18" s="302"/>
      <c r="D18" s="302"/>
      <c r="E18" s="304" t="s">
        <v>82</v>
      </c>
      <c r="F18" s="300" t="s">
        <v>1310</v>
      </c>
      <c r="G18" s="300"/>
      <c r="H18" s="300"/>
      <c r="I18" s="300"/>
      <c r="J18" s="300"/>
      <c r="K18" s="298"/>
    </row>
    <row r="19" s="1" customFormat="1" ht="15" customHeight="1">
      <c r="B19" s="301"/>
      <c r="C19" s="302"/>
      <c r="D19" s="302"/>
      <c r="E19" s="304" t="s">
        <v>1311</v>
      </c>
      <c r="F19" s="300" t="s">
        <v>1312</v>
      </c>
      <c r="G19" s="300"/>
      <c r="H19" s="300"/>
      <c r="I19" s="300"/>
      <c r="J19" s="300"/>
      <c r="K19" s="298"/>
    </row>
    <row r="20" s="1" customFormat="1" ht="15" customHeight="1">
      <c r="B20" s="301"/>
      <c r="C20" s="302"/>
      <c r="D20" s="302"/>
      <c r="E20" s="304" t="s">
        <v>1313</v>
      </c>
      <c r="F20" s="300" t="s">
        <v>1314</v>
      </c>
      <c r="G20" s="300"/>
      <c r="H20" s="300"/>
      <c r="I20" s="300"/>
      <c r="J20" s="300"/>
      <c r="K20" s="298"/>
    </row>
    <row r="21" s="1" customFormat="1" ht="15" customHeight="1">
      <c r="B21" s="301"/>
      <c r="C21" s="302"/>
      <c r="D21" s="302"/>
      <c r="E21" s="304" t="s">
        <v>1315</v>
      </c>
      <c r="F21" s="300" t="s">
        <v>1316</v>
      </c>
      <c r="G21" s="300"/>
      <c r="H21" s="300"/>
      <c r="I21" s="300"/>
      <c r="J21" s="300"/>
      <c r="K21" s="298"/>
    </row>
    <row r="22" s="1" customFormat="1" ht="15" customHeight="1">
      <c r="B22" s="301"/>
      <c r="C22" s="302"/>
      <c r="D22" s="302"/>
      <c r="E22" s="304" t="s">
        <v>1240</v>
      </c>
      <c r="F22" s="300" t="s">
        <v>1317</v>
      </c>
      <c r="G22" s="300"/>
      <c r="H22" s="300"/>
      <c r="I22" s="300"/>
      <c r="J22" s="300"/>
      <c r="K22" s="298"/>
    </row>
    <row r="23" s="1" customFormat="1" ht="15" customHeight="1">
      <c r="B23" s="301"/>
      <c r="C23" s="302"/>
      <c r="D23" s="302"/>
      <c r="E23" s="304" t="s">
        <v>1318</v>
      </c>
      <c r="F23" s="300" t="s">
        <v>1319</v>
      </c>
      <c r="G23" s="300"/>
      <c r="H23" s="300"/>
      <c r="I23" s="300"/>
      <c r="J23" s="300"/>
      <c r="K23" s="298"/>
    </row>
    <row r="24" s="1" customFormat="1" ht="12.75" customHeight="1">
      <c r="B24" s="301"/>
      <c r="C24" s="302"/>
      <c r="D24" s="302"/>
      <c r="E24" s="302"/>
      <c r="F24" s="302"/>
      <c r="G24" s="302"/>
      <c r="H24" s="302"/>
      <c r="I24" s="302"/>
      <c r="J24" s="302"/>
      <c r="K24" s="298"/>
    </row>
    <row r="25" s="1" customFormat="1" ht="15" customHeight="1">
      <c r="B25" s="301"/>
      <c r="C25" s="300" t="s">
        <v>1320</v>
      </c>
      <c r="D25" s="300"/>
      <c r="E25" s="300"/>
      <c r="F25" s="300"/>
      <c r="G25" s="300"/>
      <c r="H25" s="300"/>
      <c r="I25" s="300"/>
      <c r="J25" s="300"/>
      <c r="K25" s="298"/>
    </row>
    <row r="26" s="1" customFormat="1" ht="15" customHeight="1">
      <c r="B26" s="301"/>
      <c r="C26" s="300" t="s">
        <v>1321</v>
      </c>
      <c r="D26" s="300"/>
      <c r="E26" s="300"/>
      <c r="F26" s="300"/>
      <c r="G26" s="300"/>
      <c r="H26" s="300"/>
      <c r="I26" s="300"/>
      <c r="J26" s="300"/>
      <c r="K26" s="298"/>
    </row>
    <row r="27" s="1" customFormat="1" ht="15" customHeight="1">
      <c r="B27" s="301"/>
      <c r="C27" s="300"/>
      <c r="D27" s="300" t="s">
        <v>1322</v>
      </c>
      <c r="E27" s="300"/>
      <c r="F27" s="300"/>
      <c r="G27" s="300"/>
      <c r="H27" s="300"/>
      <c r="I27" s="300"/>
      <c r="J27" s="300"/>
      <c r="K27" s="298"/>
    </row>
    <row r="28" s="1" customFormat="1" ht="15" customHeight="1">
      <c r="B28" s="301"/>
      <c r="C28" s="302"/>
      <c r="D28" s="300" t="s">
        <v>1323</v>
      </c>
      <c r="E28" s="300"/>
      <c r="F28" s="300"/>
      <c r="G28" s="300"/>
      <c r="H28" s="300"/>
      <c r="I28" s="300"/>
      <c r="J28" s="300"/>
      <c r="K28" s="298"/>
    </row>
    <row r="29" s="1" customFormat="1" ht="12.75" customHeight="1">
      <c r="B29" s="301"/>
      <c r="C29" s="302"/>
      <c r="D29" s="302"/>
      <c r="E29" s="302"/>
      <c r="F29" s="302"/>
      <c r="G29" s="302"/>
      <c r="H29" s="302"/>
      <c r="I29" s="302"/>
      <c r="J29" s="302"/>
      <c r="K29" s="298"/>
    </row>
    <row r="30" s="1" customFormat="1" ht="15" customHeight="1">
      <c r="B30" s="301"/>
      <c r="C30" s="302"/>
      <c r="D30" s="300" t="s">
        <v>1324</v>
      </c>
      <c r="E30" s="300"/>
      <c r="F30" s="300"/>
      <c r="G30" s="300"/>
      <c r="H30" s="300"/>
      <c r="I30" s="300"/>
      <c r="J30" s="300"/>
      <c r="K30" s="298"/>
    </row>
    <row r="31" s="1" customFormat="1" ht="15" customHeight="1">
      <c r="B31" s="301"/>
      <c r="C31" s="302"/>
      <c r="D31" s="300" t="s">
        <v>1325</v>
      </c>
      <c r="E31" s="300"/>
      <c r="F31" s="300"/>
      <c r="G31" s="300"/>
      <c r="H31" s="300"/>
      <c r="I31" s="300"/>
      <c r="J31" s="300"/>
      <c r="K31" s="298"/>
    </row>
    <row r="32" s="1" customFormat="1" ht="12.75" customHeight="1">
      <c r="B32" s="301"/>
      <c r="C32" s="302"/>
      <c r="D32" s="302"/>
      <c r="E32" s="302"/>
      <c r="F32" s="302"/>
      <c r="G32" s="302"/>
      <c r="H32" s="302"/>
      <c r="I32" s="302"/>
      <c r="J32" s="302"/>
      <c r="K32" s="298"/>
    </row>
    <row r="33" s="1" customFormat="1" ht="15" customHeight="1">
      <c r="B33" s="301"/>
      <c r="C33" s="302"/>
      <c r="D33" s="300" t="s">
        <v>1326</v>
      </c>
      <c r="E33" s="300"/>
      <c r="F33" s="300"/>
      <c r="G33" s="300"/>
      <c r="H33" s="300"/>
      <c r="I33" s="300"/>
      <c r="J33" s="300"/>
      <c r="K33" s="298"/>
    </row>
    <row r="34" s="1" customFormat="1" ht="15" customHeight="1">
      <c r="B34" s="301"/>
      <c r="C34" s="302"/>
      <c r="D34" s="300" t="s">
        <v>1327</v>
      </c>
      <c r="E34" s="300"/>
      <c r="F34" s="300"/>
      <c r="G34" s="300"/>
      <c r="H34" s="300"/>
      <c r="I34" s="300"/>
      <c r="J34" s="300"/>
      <c r="K34" s="298"/>
    </row>
    <row r="35" s="1" customFormat="1" ht="15" customHeight="1">
      <c r="B35" s="301"/>
      <c r="C35" s="302"/>
      <c r="D35" s="300" t="s">
        <v>1328</v>
      </c>
      <c r="E35" s="300"/>
      <c r="F35" s="300"/>
      <c r="G35" s="300"/>
      <c r="H35" s="300"/>
      <c r="I35" s="300"/>
      <c r="J35" s="300"/>
      <c r="K35" s="298"/>
    </row>
    <row r="36" s="1" customFormat="1" ht="15" customHeight="1">
      <c r="B36" s="301"/>
      <c r="C36" s="302"/>
      <c r="D36" s="300"/>
      <c r="E36" s="303" t="s">
        <v>137</v>
      </c>
      <c r="F36" s="300"/>
      <c r="G36" s="300" t="s">
        <v>1329</v>
      </c>
      <c r="H36" s="300"/>
      <c r="I36" s="300"/>
      <c r="J36" s="300"/>
      <c r="K36" s="298"/>
    </row>
    <row r="37" s="1" customFormat="1" ht="30.75" customHeight="1">
      <c r="B37" s="301"/>
      <c r="C37" s="302"/>
      <c r="D37" s="300"/>
      <c r="E37" s="303" t="s">
        <v>1330</v>
      </c>
      <c r="F37" s="300"/>
      <c r="G37" s="300" t="s">
        <v>1331</v>
      </c>
      <c r="H37" s="300"/>
      <c r="I37" s="300"/>
      <c r="J37" s="300"/>
      <c r="K37" s="298"/>
    </row>
    <row r="38" s="1" customFormat="1" ht="15" customHeight="1">
      <c r="B38" s="301"/>
      <c r="C38" s="302"/>
      <c r="D38" s="300"/>
      <c r="E38" s="303" t="s">
        <v>56</v>
      </c>
      <c r="F38" s="300"/>
      <c r="G38" s="300" t="s">
        <v>1332</v>
      </c>
      <c r="H38" s="300"/>
      <c r="I38" s="300"/>
      <c r="J38" s="300"/>
      <c r="K38" s="298"/>
    </row>
    <row r="39" s="1" customFormat="1" ht="15" customHeight="1">
      <c r="B39" s="301"/>
      <c r="C39" s="302"/>
      <c r="D39" s="300"/>
      <c r="E39" s="303" t="s">
        <v>57</v>
      </c>
      <c r="F39" s="300"/>
      <c r="G39" s="300" t="s">
        <v>1333</v>
      </c>
      <c r="H39" s="300"/>
      <c r="I39" s="300"/>
      <c r="J39" s="300"/>
      <c r="K39" s="298"/>
    </row>
    <row r="40" s="1" customFormat="1" ht="15" customHeight="1">
      <c r="B40" s="301"/>
      <c r="C40" s="302"/>
      <c r="D40" s="300"/>
      <c r="E40" s="303" t="s">
        <v>138</v>
      </c>
      <c r="F40" s="300"/>
      <c r="G40" s="300" t="s">
        <v>1334</v>
      </c>
      <c r="H40" s="300"/>
      <c r="I40" s="300"/>
      <c r="J40" s="300"/>
      <c r="K40" s="298"/>
    </row>
    <row r="41" s="1" customFormat="1" ht="15" customHeight="1">
      <c r="B41" s="301"/>
      <c r="C41" s="302"/>
      <c r="D41" s="300"/>
      <c r="E41" s="303" t="s">
        <v>139</v>
      </c>
      <c r="F41" s="300"/>
      <c r="G41" s="300" t="s">
        <v>1335</v>
      </c>
      <c r="H41" s="300"/>
      <c r="I41" s="300"/>
      <c r="J41" s="300"/>
      <c r="K41" s="298"/>
    </row>
    <row r="42" s="1" customFormat="1" ht="15" customHeight="1">
      <c r="B42" s="301"/>
      <c r="C42" s="302"/>
      <c r="D42" s="300"/>
      <c r="E42" s="303" t="s">
        <v>1336</v>
      </c>
      <c r="F42" s="300"/>
      <c r="G42" s="300" t="s">
        <v>1337</v>
      </c>
      <c r="H42" s="300"/>
      <c r="I42" s="300"/>
      <c r="J42" s="300"/>
      <c r="K42" s="298"/>
    </row>
    <row r="43" s="1" customFormat="1" ht="15" customHeight="1">
      <c r="B43" s="301"/>
      <c r="C43" s="302"/>
      <c r="D43" s="300"/>
      <c r="E43" s="303"/>
      <c r="F43" s="300"/>
      <c r="G43" s="300" t="s">
        <v>1338</v>
      </c>
      <c r="H43" s="300"/>
      <c r="I43" s="300"/>
      <c r="J43" s="300"/>
      <c r="K43" s="298"/>
    </row>
    <row r="44" s="1" customFormat="1" ht="15" customHeight="1">
      <c r="B44" s="301"/>
      <c r="C44" s="302"/>
      <c r="D44" s="300"/>
      <c r="E44" s="303" t="s">
        <v>1339</v>
      </c>
      <c r="F44" s="300"/>
      <c r="G44" s="300" t="s">
        <v>1340</v>
      </c>
      <c r="H44" s="300"/>
      <c r="I44" s="300"/>
      <c r="J44" s="300"/>
      <c r="K44" s="298"/>
    </row>
    <row r="45" s="1" customFormat="1" ht="15" customHeight="1">
      <c r="B45" s="301"/>
      <c r="C45" s="302"/>
      <c r="D45" s="300"/>
      <c r="E45" s="303" t="s">
        <v>141</v>
      </c>
      <c r="F45" s="300"/>
      <c r="G45" s="300" t="s">
        <v>1341</v>
      </c>
      <c r="H45" s="300"/>
      <c r="I45" s="300"/>
      <c r="J45" s="300"/>
      <c r="K45" s="298"/>
    </row>
    <row r="46" s="1" customFormat="1" ht="12.75" customHeight="1">
      <c r="B46" s="301"/>
      <c r="C46" s="302"/>
      <c r="D46" s="300"/>
      <c r="E46" s="300"/>
      <c r="F46" s="300"/>
      <c r="G46" s="300"/>
      <c r="H46" s="300"/>
      <c r="I46" s="300"/>
      <c r="J46" s="300"/>
      <c r="K46" s="298"/>
    </row>
    <row r="47" s="1" customFormat="1" ht="15" customHeight="1">
      <c r="B47" s="301"/>
      <c r="C47" s="302"/>
      <c r="D47" s="300" t="s">
        <v>1342</v>
      </c>
      <c r="E47" s="300"/>
      <c r="F47" s="300"/>
      <c r="G47" s="300"/>
      <c r="H47" s="300"/>
      <c r="I47" s="300"/>
      <c r="J47" s="300"/>
      <c r="K47" s="298"/>
    </row>
    <row r="48" s="1" customFormat="1" ht="15" customHeight="1">
      <c r="B48" s="301"/>
      <c r="C48" s="302"/>
      <c r="D48" s="302"/>
      <c r="E48" s="300" t="s">
        <v>1343</v>
      </c>
      <c r="F48" s="300"/>
      <c r="G48" s="300"/>
      <c r="H48" s="300"/>
      <c r="I48" s="300"/>
      <c r="J48" s="300"/>
      <c r="K48" s="298"/>
    </row>
    <row r="49" s="1" customFormat="1" ht="15" customHeight="1">
      <c r="B49" s="301"/>
      <c r="C49" s="302"/>
      <c r="D49" s="302"/>
      <c r="E49" s="300" t="s">
        <v>1344</v>
      </c>
      <c r="F49" s="300"/>
      <c r="G49" s="300"/>
      <c r="H49" s="300"/>
      <c r="I49" s="300"/>
      <c r="J49" s="300"/>
      <c r="K49" s="298"/>
    </row>
    <row r="50" s="1" customFormat="1" ht="15" customHeight="1">
      <c r="B50" s="301"/>
      <c r="C50" s="302"/>
      <c r="D50" s="302"/>
      <c r="E50" s="300" t="s">
        <v>1345</v>
      </c>
      <c r="F50" s="300"/>
      <c r="G50" s="300"/>
      <c r="H50" s="300"/>
      <c r="I50" s="300"/>
      <c r="J50" s="300"/>
      <c r="K50" s="298"/>
    </row>
    <row r="51" s="1" customFormat="1" ht="15" customHeight="1">
      <c r="B51" s="301"/>
      <c r="C51" s="302"/>
      <c r="D51" s="300" t="s">
        <v>1346</v>
      </c>
      <c r="E51" s="300"/>
      <c r="F51" s="300"/>
      <c r="G51" s="300"/>
      <c r="H51" s="300"/>
      <c r="I51" s="300"/>
      <c r="J51" s="300"/>
      <c r="K51" s="298"/>
    </row>
    <row r="52" s="1" customFormat="1" ht="25.5" customHeight="1">
      <c r="B52" s="296"/>
      <c r="C52" s="297" t="s">
        <v>1347</v>
      </c>
      <c r="D52" s="297"/>
      <c r="E52" s="297"/>
      <c r="F52" s="297"/>
      <c r="G52" s="297"/>
      <c r="H52" s="297"/>
      <c r="I52" s="297"/>
      <c r="J52" s="297"/>
      <c r="K52" s="298"/>
    </row>
    <row r="53" s="1" customFormat="1" ht="5.25" customHeight="1">
      <c r="B53" s="296"/>
      <c r="C53" s="299"/>
      <c r="D53" s="299"/>
      <c r="E53" s="299"/>
      <c r="F53" s="299"/>
      <c r="G53" s="299"/>
      <c r="H53" s="299"/>
      <c r="I53" s="299"/>
      <c r="J53" s="299"/>
      <c r="K53" s="298"/>
    </row>
    <row r="54" s="1" customFormat="1" ht="15" customHeight="1">
      <c r="B54" s="296"/>
      <c r="C54" s="300" t="s">
        <v>1348</v>
      </c>
      <c r="D54" s="300"/>
      <c r="E54" s="300"/>
      <c r="F54" s="300"/>
      <c r="G54" s="300"/>
      <c r="H54" s="300"/>
      <c r="I54" s="300"/>
      <c r="J54" s="300"/>
      <c r="K54" s="298"/>
    </row>
    <row r="55" s="1" customFormat="1" ht="15" customHeight="1">
      <c r="B55" s="296"/>
      <c r="C55" s="300" t="s">
        <v>1349</v>
      </c>
      <c r="D55" s="300"/>
      <c r="E55" s="300"/>
      <c r="F55" s="300"/>
      <c r="G55" s="300"/>
      <c r="H55" s="300"/>
      <c r="I55" s="300"/>
      <c r="J55" s="300"/>
      <c r="K55" s="298"/>
    </row>
    <row r="56" s="1" customFormat="1" ht="12.75" customHeight="1">
      <c r="B56" s="296"/>
      <c r="C56" s="300"/>
      <c r="D56" s="300"/>
      <c r="E56" s="300"/>
      <c r="F56" s="300"/>
      <c r="G56" s="300"/>
      <c r="H56" s="300"/>
      <c r="I56" s="300"/>
      <c r="J56" s="300"/>
      <c r="K56" s="298"/>
    </row>
    <row r="57" s="1" customFormat="1" ht="15" customHeight="1">
      <c r="B57" s="296"/>
      <c r="C57" s="300" t="s">
        <v>1350</v>
      </c>
      <c r="D57" s="300"/>
      <c r="E57" s="300"/>
      <c r="F57" s="300"/>
      <c r="G57" s="300"/>
      <c r="H57" s="300"/>
      <c r="I57" s="300"/>
      <c r="J57" s="300"/>
      <c r="K57" s="298"/>
    </row>
    <row r="58" s="1" customFormat="1" ht="15" customHeight="1">
      <c r="B58" s="296"/>
      <c r="C58" s="302"/>
      <c r="D58" s="300" t="s">
        <v>1351</v>
      </c>
      <c r="E58" s="300"/>
      <c r="F58" s="300"/>
      <c r="G58" s="300"/>
      <c r="H58" s="300"/>
      <c r="I58" s="300"/>
      <c r="J58" s="300"/>
      <c r="K58" s="298"/>
    </row>
    <row r="59" s="1" customFormat="1" ht="15" customHeight="1">
      <c r="B59" s="296"/>
      <c r="C59" s="302"/>
      <c r="D59" s="300" t="s">
        <v>1352</v>
      </c>
      <c r="E59" s="300"/>
      <c r="F59" s="300"/>
      <c r="G59" s="300"/>
      <c r="H59" s="300"/>
      <c r="I59" s="300"/>
      <c r="J59" s="300"/>
      <c r="K59" s="298"/>
    </row>
    <row r="60" s="1" customFormat="1" ht="15" customHeight="1">
      <c r="B60" s="296"/>
      <c r="C60" s="302"/>
      <c r="D60" s="300" t="s">
        <v>1353</v>
      </c>
      <c r="E60" s="300"/>
      <c r="F60" s="300"/>
      <c r="G60" s="300"/>
      <c r="H60" s="300"/>
      <c r="I60" s="300"/>
      <c r="J60" s="300"/>
      <c r="K60" s="298"/>
    </row>
    <row r="61" s="1" customFormat="1" ht="15" customHeight="1">
      <c r="B61" s="296"/>
      <c r="C61" s="302"/>
      <c r="D61" s="300" t="s">
        <v>1354</v>
      </c>
      <c r="E61" s="300"/>
      <c r="F61" s="300"/>
      <c r="G61" s="300"/>
      <c r="H61" s="300"/>
      <c r="I61" s="300"/>
      <c r="J61" s="300"/>
      <c r="K61" s="298"/>
    </row>
    <row r="62" s="1" customFormat="1" ht="15" customHeight="1">
      <c r="B62" s="296"/>
      <c r="C62" s="302"/>
      <c r="D62" s="305" t="s">
        <v>1355</v>
      </c>
      <c r="E62" s="305"/>
      <c r="F62" s="305"/>
      <c r="G62" s="305"/>
      <c r="H62" s="305"/>
      <c r="I62" s="305"/>
      <c r="J62" s="305"/>
      <c r="K62" s="298"/>
    </row>
    <row r="63" s="1" customFormat="1" ht="15" customHeight="1">
      <c r="B63" s="296"/>
      <c r="C63" s="302"/>
      <c r="D63" s="300" t="s">
        <v>1356</v>
      </c>
      <c r="E63" s="300"/>
      <c r="F63" s="300"/>
      <c r="G63" s="300"/>
      <c r="H63" s="300"/>
      <c r="I63" s="300"/>
      <c r="J63" s="300"/>
      <c r="K63" s="298"/>
    </row>
    <row r="64" s="1" customFormat="1" ht="12.75" customHeight="1">
      <c r="B64" s="296"/>
      <c r="C64" s="302"/>
      <c r="D64" s="302"/>
      <c r="E64" s="306"/>
      <c r="F64" s="302"/>
      <c r="G64" s="302"/>
      <c r="H64" s="302"/>
      <c r="I64" s="302"/>
      <c r="J64" s="302"/>
      <c r="K64" s="298"/>
    </row>
    <row r="65" s="1" customFormat="1" ht="15" customHeight="1">
      <c r="B65" s="296"/>
      <c r="C65" s="302"/>
      <c r="D65" s="300" t="s">
        <v>1357</v>
      </c>
      <c r="E65" s="300"/>
      <c r="F65" s="300"/>
      <c r="G65" s="300"/>
      <c r="H65" s="300"/>
      <c r="I65" s="300"/>
      <c r="J65" s="300"/>
      <c r="K65" s="298"/>
    </row>
    <row r="66" s="1" customFormat="1" ht="15" customHeight="1">
      <c r="B66" s="296"/>
      <c r="C66" s="302"/>
      <c r="D66" s="305" t="s">
        <v>1358</v>
      </c>
      <c r="E66" s="305"/>
      <c r="F66" s="305"/>
      <c r="G66" s="305"/>
      <c r="H66" s="305"/>
      <c r="I66" s="305"/>
      <c r="J66" s="305"/>
      <c r="K66" s="298"/>
    </row>
    <row r="67" s="1" customFormat="1" ht="15" customHeight="1">
      <c r="B67" s="296"/>
      <c r="C67" s="302"/>
      <c r="D67" s="300" t="s">
        <v>1359</v>
      </c>
      <c r="E67" s="300"/>
      <c r="F67" s="300"/>
      <c r="G67" s="300"/>
      <c r="H67" s="300"/>
      <c r="I67" s="300"/>
      <c r="J67" s="300"/>
      <c r="K67" s="298"/>
    </row>
    <row r="68" s="1" customFormat="1" ht="15" customHeight="1">
      <c r="B68" s="296"/>
      <c r="C68" s="302"/>
      <c r="D68" s="300" t="s">
        <v>1360</v>
      </c>
      <c r="E68" s="300"/>
      <c r="F68" s="300"/>
      <c r="G68" s="300"/>
      <c r="H68" s="300"/>
      <c r="I68" s="300"/>
      <c r="J68" s="300"/>
      <c r="K68" s="298"/>
    </row>
    <row r="69" s="1" customFormat="1" ht="15" customHeight="1">
      <c r="B69" s="296"/>
      <c r="C69" s="302"/>
      <c r="D69" s="300" t="s">
        <v>1361</v>
      </c>
      <c r="E69" s="300"/>
      <c r="F69" s="300"/>
      <c r="G69" s="300"/>
      <c r="H69" s="300"/>
      <c r="I69" s="300"/>
      <c r="J69" s="300"/>
      <c r="K69" s="298"/>
    </row>
    <row r="70" s="1" customFormat="1" ht="15" customHeight="1">
      <c r="B70" s="296"/>
      <c r="C70" s="302"/>
      <c r="D70" s="300" t="s">
        <v>1362</v>
      </c>
      <c r="E70" s="300"/>
      <c r="F70" s="300"/>
      <c r="G70" s="300"/>
      <c r="H70" s="300"/>
      <c r="I70" s="300"/>
      <c r="J70" s="300"/>
      <c r="K70" s="298"/>
    </row>
    <row r="71" s="1" customFormat="1" ht="12.75" customHeight="1">
      <c r="B71" s="307"/>
      <c r="C71" s="308"/>
      <c r="D71" s="308"/>
      <c r="E71" s="308"/>
      <c r="F71" s="308"/>
      <c r="G71" s="308"/>
      <c r="H71" s="308"/>
      <c r="I71" s="308"/>
      <c r="J71" s="308"/>
      <c r="K71" s="309"/>
    </row>
    <row r="72" s="1" customFormat="1" ht="18.75" customHeight="1">
      <c r="B72" s="310"/>
      <c r="C72" s="310"/>
      <c r="D72" s="310"/>
      <c r="E72" s="310"/>
      <c r="F72" s="310"/>
      <c r="G72" s="310"/>
      <c r="H72" s="310"/>
      <c r="I72" s="310"/>
      <c r="J72" s="310"/>
      <c r="K72" s="311"/>
    </row>
    <row r="73" s="1" customFormat="1" ht="18.75" customHeight="1">
      <c r="B73" s="311"/>
      <c r="C73" s="311"/>
      <c r="D73" s="311"/>
      <c r="E73" s="311"/>
      <c r="F73" s="311"/>
      <c r="G73" s="311"/>
      <c r="H73" s="311"/>
      <c r="I73" s="311"/>
      <c r="J73" s="311"/>
      <c r="K73" s="311"/>
    </row>
    <row r="74" s="1" customFormat="1" ht="7.5" customHeight="1">
      <c r="B74" s="312"/>
      <c r="C74" s="313"/>
      <c r="D74" s="313"/>
      <c r="E74" s="313"/>
      <c r="F74" s="313"/>
      <c r="G74" s="313"/>
      <c r="H74" s="313"/>
      <c r="I74" s="313"/>
      <c r="J74" s="313"/>
      <c r="K74" s="314"/>
    </row>
    <row r="75" s="1" customFormat="1" ht="45" customHeight="1">
      <c r="B75" s="315"/>
      <c r="C75" s="316" t="s">
        <v>1363</v>
      </c>
      <c r="D75" s="316"/>
      <c r="E75" s="316"/>
      <c r="F75" s="316"/>
      <c r="G75" s="316"/>
      <c r="H75" s="316"/>
      <c r="I75" s="316"/>
      <c r="J75" s="316"/>
      <c r="K75" s="317"/>
    </row>
    <row r="76" s="1" customFormat="1" ht="17.25" customHeight="1">
      <c r="B76" s="315"/>
      <c r="C76" s="318" t="s">
        <v>1364</v>
      </c>
      <c r="D76" s="318"/>
      <c r="E76" s="318"/>
      <c r="F76" s="318" t="s">
        <v>1365</v>
      </c>
      <c r="G76" s="319"/>
      <c r="H76" s="318" t="s">
        <v>57</v>
      </c>
      <c r="I76" s="318" t="s">
        <v>60</v>
      </c>
      <c r="J76" s="318" t="s">
        <v>1366</v>
      </c>
      <c r="K76" s="317"/>
    </row>
    <row r="77" s="1" customFormat="1" ht="17.25" customHeight="1">
      <c r="B77" s="315"/>
      <c r="C77" s="320" t="s">
        <v>1367</v>
      </c>
      <c r="D77" s="320"/>
      <c r="E77" s="320"/>
      <c r="F77" s="321" t="s">
        <v>1368</v>
      </c>
      <c r="G77" s="322"/>
      <c r="H77" s="320"/>
      <c r="I77" s="320"/>
      <c r="J77" s="320" t="s">
        <v>1369</v>
      </c>
      <c r="K77" s="317"/>
    </row>
    <row r="78" s="1" customFormat="1" ht="5.25" customHeight="1">
      <c r="B78" s="315"/>
      <c r="C78" s="323"/>
      <c r="D78" s="323"/>
      <c r="E78" s="323"/>
      <c r="F78" s="323"/>
      <c r="G78" s="324"/>
      <c r="H78" s="323"/>
      <c r="I78" s="323"/>
      <c r="J78" s="323"/>
      <c r="K78" s="317"/>
    </row>
    <row r="79" s="1" customFormat="1" ht="15" customHeight="1">
      <c r="B79" s="315"/>
      <c r="C79" s="303" t="s">
        <v>56</v>
      </c>
      <c r="D79" s="325"/>
      <c r="E79" s="325"/>
      <c r="F79" s="326" t="s">
        <v>1370</v>
      </c>
      <c r="G79" s="327"/>
      <c r="H79" s="303" t="s">
        <v>1371</v>
      </c>
      <c r="I79" s="303" t="s">
        <v>1372</v>
      </c>
      <c r="J79" s="303">
        <v>20</v>
      </c>
      <c r="K79" s="317"/>
    </row>
    <row r="80" s="1" customFormat="1" ht="15" customHeight="1">
      <c r="B80" s="315"/>
      <c r="C80" s="303" t="s">
        <v>1373</v>
      </c>
      <c r="D80" s="303"/>
      <c r="E80" s="303"/>
      <c r="F80" s="326" t="s">
        <v>1370</v>
      </c>
      <c r="G80" s="327"/>
      <c r="H80" s="303" t="s">
        <v>1374</v>
      </c>
      <c r="I80" s="303" t="s">
        <v>1372</v>
      </c>
      <c r="J80" s="303">
        <v>120</v>
      </c>
      <c r="K80" s="317"/>
    </row>
    <row r="81" s="1" customFormat="1" ht="15" customHeight="1">
      <c r="B81" s="328"/>
      <c r="C81" s="303" t="s">
        <v>1375</v>
      </c>
      <c r="D81" s="303"/>
      <c r="E81" s="303"/>
      <c r="F81" s="326" t="s">
        <v>1376</v>
      </c>
      <c r="G81" s="327"/>
      <c r="H81" s="303" t="s">
        <v>1377</v>
      </c>
      <c r="I81" s="303" t="s">
        <v>1372</v>
      </c>
      <c r="J81" s="303">
        <v>50</v>
      </c>
      <c r="K81" s="317"/>
    </row>
    <row r="82" s="1" customFormat="1" ht="15" customHeight="1">
      <c r="B82" s="328"/>
      <c r="C82" s="303" t="s">
        <v>1378</v>
      </c>
      <c r="D82" s="303"/>
      <c r="E82" s="303"/>
      <c r="F82" s="326" t="s">
        <v>1370</v>
      </c>
      <c r="G82" s="327"/>
      <c r="H82" s="303" t="s">
        <v>1379</v>
      </c>
      <c r="I82" s="303" t="s">
        <v>1380</v>
      </c>
      <c r="J82" s="303"/>
      <c r="K82" s="317"/>
    </row>
    <row r="83" s="1" customFormat="1" ht="15" customHeight="1">
      <c r="B83" s="328"/>
      <c r="C83" s="329" t="s">
        <v>1381</v>
      </c>
      <c r="D83" s="329"/>
      <c r="E83" s="329"/>
      <c r="F83" s="330" t="s">
        <v>1376</v>
      </c>
      <c r="G83" s="329"/>
      <c r="H83" s="329" t="s">
        <v>1382</v>
      </c>
      <c r="I83" s="329" t="s">
        <v>1372</v>
      </c>
      <c r="J83" s="329">
        <v>15</v>
      </c>
      <c r="K83" s="317"/>
    </row>
    <row r="84" s="1" customFormat="1" ht="15" customHeight="1">
      <c r="B84" s="328"/>
      <c r="C84" s="329" t="s">
        <v>1383</v>
      </c>
      <c r="D84" s="329"/>
      <c r="E84" s="329"/>
      <c r="F84" s="330" t="s">
        <v>1376</v>
      </c>
      <c r="G84" s="329"/>
      <c r="H84" s="329" t="s">
        <v>1384</v>
      </c>
      <c r="I84" s="329" t="s">
        <v>1372</v>
      </c>
      <c r="J84" s="329">
        <v>15</v>
      </c>
      <c r="K84" s="317"/>
    </row>
    <row r="85" s="1" customFormat="1" ht="15" customHeight="1">
      <c r="B85" s="328"/>
      <c r="C85" s="329" t="s">
        <v>1385</v>
      </c>
      <c r="D85" s="329"/>
      <c r="E85" s="329"/>
      <c r="F85" s="330" t="s">
        <v>1376</v>
      </c>
      <c r="G85" s="329"/>
      <c r="H85" s="329" t="s">
        <v>1386</v>
      </c>
      <c r="I85" s="329" t="s">
        <v>1372</v>
      </c>
      <c r="J85" s="329">
        <v>20</v>
      </c>
      <c r="K85" s="317"/>
    </row>
    <row r="86" s="1" customFormat="1" ht="15" customHeight="1">
      <c r="B86" s="328"/>
      <c r="C86" s="329" t="s">
        <v>1387</v>
      </c>
      <c r="D86" s="329"/>
      <c r="E86" s="329"/>
      <c r="F86" s="330" t="s">
        <v>1376</v>
      </c>
      <c r="G86" s="329"/>
      <c r="H86" s="329" t="s">
        <v>1388</v>
      </c>
      <c r="I86" s="329" t="s">
        <v>1372</v>
      </c>
      <c r="J86" s="329">
        <v>20</v>
      </c>
      <c r="K86" s="317"/>
    </row>
    <row r="87" s="1" customFormat="1" ht="15" customHeight="1">
      <c r="B87" s="328"/>
      <c r="C87" s="303" t="s">
        <v>1389</v>
      </c>
      <c r="D87" s="303"/>
      <c r="E87" s="303"/>
      <c r="F87" s="326" t="s">
        <v>1376</v>
      </c>
      <c r="G87" s="327"/>
      <c r="H87" s="303" t="s">
        <v>1390</v>
      </c>
      <c r="I87" s="303" t="s">
        <v>1372</v>
      </c>
      <c r="J87" s="303">
        <v>50</v>
      </c>
      <c r="K87" s="317"/>
    </row>
    <row r="88" s="1" customFormat="1" ht="15" customHeight="1">
      <c r="B88" s="328"/>
      <c r="C88" s="303" t="s">
        <v>1391</v>
      </c>
      <c r="D88" s="303"/>
      <c r="E88" s="303"/>
      <c r="F88" s="326" t="s">
        <v>1376</v>
      </c>
      <c r="G88" s="327"/>
      <c r="H88" s="303" t="s">
        <v>1392</v>
      </c>
      <c r="I88" s="303" t="s">
        <v>1372</v>
      </c>
      <c r="J88" s="303">
        <v>20</v>
      </c>
      <c r="K88" s="317"/>
    </row>
    <row r="89" s="1" customFormat="1" ht="15" customHeight="1">
      <c r="B89" s="328"/>
      <c r="C89" s="303" t="s">
        <v>1393</v>
      </c>
      <c r="D89" s="303"/>
      <c r="E89" s="303"/>
      <c r="F89" s="326" t="s">
        <v>1376</v>
      </c>
      <c r="G89" s="327"/>
      <c r="H89" s="303" t="s">
        <v>1394</v>
      </c>
      <c r="I89" s="303" t="s">
        <v>1372</v>
      </c>
      <c r="J89" s="303">
        <v>20</v>
      </c>
      <c r="K89" s="317"/>
    </row>
    <row r="90" s="1" customFormat="1" ht="15" customHeight="1">
      <c r="B90" s="328"/>
      <c r="C90" s="303" t="s">
        <v>1395</v>
      </c>
      <c r="D90" s="303"/>
      <c r="E90" s="303"/>
      <c r="F90" s="326" t="s">
        <v>1376</v>
      </c>
      <c r="G90" s="327"/>
      <c r="H90" s="303" t="s">
        <v>1396</v>
      </c>
      <c r="I90" s="303" t="s">
        <v>1372</v>
      </c>
      <c r="J90" s="303">
        <v>50</v>
      </c>
      <c r="K90" s="317"/>
    </row>
    <row r="91" s="1" customFormat="1" ht="15" customHeight="1">
      <c r="B91" s="328"/>
      <c r="C91" s="303" t="s">
        <v>1397</v>
      </c>
      <c r="D91" s="303"/>
      <c r="E91" s="303"/>
      <c r="F91" s="326" t="s">
        <v>1376</v>
      </c>
      <c r="G91" s="327"/>
      <c r="H91" s="303" t="s">
        <v>1397</v>
      </c>
      <c r="I91" s="303" t="s">
        <v>1372</v>
      </c>
      <c r="J91" s="303">
        <v>50</v>
      </c>
      <c r="K91" s="317"/>
    </row>
    <row r="92" s="1" customFormat="1" ht="15" customHeight="1">
      <c r="B92" s="328"/>
      <c r="C92" s="303" t="s">
        <v>1398</v>
      </c>
      <c r="D92" s="303"/>
      <c r="E92" s="303"/>
      <c r="F92" s="326" t="s">
        <v>1376</v>
      </c>
      <c r="G92" s="327"/>
      <c r="H92" s="303" t="s">
        <v>1399</v>
      </c>
      <c r="I92" s="303" t="s">
        <v>1372</v>
      </c>
      <c r="J92" s="303">
        <v>255</v>
      </c>
      <c r="K92" s="317"/>
    </row>
    <row r="93" s="1" customFormat="1" ht="15" customHeight="1">
      <c r="B93" s="328"/>
      <c r="C93" s="303" t="s">
        <v>1400</v>
      </c>
      <c r="D93" s="303"/>
      <c r="E93" s="303"/>
      <c r="F93" s="326" t="s">
        <v>1370</v>
      </c>
      <c r="G93" s="327"/>
      <c r="H93" s="303" t="s">
        <v>1401</v>
      </c>
      <c r="I93" s="303" t="s">
        <v>1402</v>
      </c>
      <c r="J93" s="303"/>
      <c r="K93" s="317"/>
    </row>
    <row r="94" s="1" customFormat="1" ht="15" customHeight="1">
      <c r="B94" s="328"/>
      <c r="C94" s="303" t="s">
        <v>1403</v>
      </c>
      <c r="D94" s="303"/>
      <c r="E94" s="303"/>
      <c r="F94" s="326" t="s">
        <v>1370</v>
      </c>
      <c r="G94" s="327"/>
      <c r="H94" s="303" t="s">
        <v>1404</v>
      </c>
      <c r="I94" s="303" t="s">
        <v>1405</v>
      </c>
      <c r="J94" s="303"/>
      <c r="K94" s="317"/>
    </row>
    <row r="95" s="1" customFormat="1" ht="15" customHeight="1">
      <c r="B95" s="328"/>
      <c r="C95" s="303" t="s">
        <v>1406</v>
      </c>
      <c r="D95" s="303"/>
      <c r="E95" s="303"/>
      <c r="F95" s="326" t="s">
        <v>1370</v>
      </c>
      <c r="G95" s="327"/>
      <c r="H95" s="303" t="s">
        <v>1406</v>
      </c>
      <c r="I95" s="303" t="s">
        <v>1405</v>
      </c>
      <c r="J95" s="303"/>
      <c r="K95" s="317"/>
    </row>
    <row r="96" s="1" customFormat="1" ht="15" customHeight="1">
      <c r="B96" s="328"/>
      <c r="C96" s="303" t="s">
        <v>41</v>
      </c>
      <c r="D96" s="303"/>
      <c r="E96" s="303"/>
      <c r="F96" s="326" t="s">
        <v>1370</v>
      </c>
      <c r="G96" s="327"/>
      <c r="H96" s="303" t="s">
        <v>1407</v>
      </c>
      <c r="I96" s="303" t="s">
        <v>1405</v>
      </c>
      <c r="J96" s="303"/>
      <c r="K96" s="317"/>
    </row>
    <row r="97" s="1" customFormat="1" ht="15" customHeight="1">
      <c r="B97" s="328"/>
      <c r="C97" s="303" t="s">
        <v>51</v>
      </c>
      <c r="D97" s="303"/>
      <c r="E97" s="303"/>
      <c r="F97" s="326" t="s">
        <v>1370</v>
      </c>
      <c r="G97" s="327"/>
      <c r="H97" s="303" t="s">
        <v>1408</v>
      </c>
      <c r="I97" s="303" t="s">
        <v>1405</v>
      </c>
      <c r="J97" s="303"/>
      <c r="K97" s="317"/>
    </row>
    <row r="98" s="1" customFormat="1" ht="15" customHeight="1">
      <c r="B98" s="331"/>
      <c r="C98" s="332"/>
      <c r="D98" s="332"/>
      <c r="E98" s="332"/>
      <c r="F98" s="332"/>
      <c r="G98" s="332"/>
      <c r="H98" s="332"/>
      <c r="I98" s="332"/>
      <c r="J98" s="332"/>
      <c r="K98" s="333"/>
    </row>
    <row r="99" s="1" customFormat="1" ht="18.75" customHeight="1">
      <c r="B99" s="334"/>
      <c r="C99" s="335"/>
      <c r="D99" s="335"/>
      <c r="E99" s="335"/>
      <c r="F99" s="335"/>
      <c r="G99" s="335"/>
      <c r="H99" s="335"/>
      <c r="I99" s="335"/>
      <c r="J99" s="335"/>
      <c r="K99" s="334"/>
    </row>
    <row r="100" s="1" customFormat="1" ht="18.75" customHeight="1">
      <c r="B100" s="311"/>
      <c r="C100" s="311"/>
      <c r="D100" s="311"/>
      <c r="E100" s="311"/>
      <c r="F100" s="311"/>
      <c r="G100" s="311"/>
      <c r="H100" s="311"/>
      <c r="I100" s="311"/>
      <c r="J100" s="311"/>
      <c r="K100" s="311"/>
    </row>
    <row r="101" s="1" customFormat="1" ht="7.5" customHeight="1">
      <c r="B101" s="312"/>
      <c r="C101" s="313"/>
      <c r="D101" s="313"/>
      <c r="E101" s="313"/>
      <c r="F101" s="313"/>
      <c r="G101" s="313"/>
      <c r="H101" s="313"/>
      <c r="I101" s="313"/>
      <c r="J101" s="313"/>
      <c r="K101" s="314"/>
    </row>
    <row r="102" s="1" customFormat="1" ht="45" customHeight="1">
      <c r="B102" s="315"/>
      <c r="C102" s="316" t="s">
        <v>1409</v>
      </c>
      <c r="D102" s="316"/>
      <c r="E102" s="316"/>
      <c r="F102" s="316"/>
      <c r="G102" s="316"/>
      <c r="H102" s="316"/>
      <c r="I102" s="316"/>
      <c r="J102" s="316"/>
      <c r="K102" s="317"/>
    </row>
    <row r="103" s="1" customFormat="1" ht="17.25" customHeight="1">
      <c r="B103" s="315"/>
      <c r="C103" s="318" t="s">
        <v>1364</v>
      </c>
      <c r="D103" s="318"/>
      <c r="E103" s="318"/>
      <c r="F103" s="318" t="s">
        <v>1365</v>
      </c>
      <c r="G103" s="319"/>
      <c r="H103" s="318" t="s">
        <v>57</v>
      </c>
      <c r="I103" s="318" t="s">
        <v>60</v>
      </c>
      <c r="J103" s="318" t="s">
        <v>1366</v>
      </c>
      <c r="K103" s="317"/>
    </row>
    <row r="104" s="1" customFormat="1" ht="17.25" customHeight="1">
      <c r="B104" s="315"/>
      <c r="C104" s="320" t="s">
        <v>1367</v>
      </c>
      <c r="D104" s="320"/>
      <c r="E104" s="320"/>
      <c r="F104" s="321" t="s">
        <v>1368</v>
      </c>
      <c r="G104" s="322"/>
      <c r="H104" s="320"/>
      <c r="I104" s="320"/>
      <c r="J104" s="320" t="s">
        <v>1369</v>
      </c>
      <c r="K104" s="317"/>
    </row>
    <row r="105" s="1" customFormat="1" ht="5.25" customHeight="1">
      <c r="B105" s="315"/>
      <c r="C105" s="318"/>
      <c r="D105" s="318"/>
      <c r="E105" s="318"/>
      <c r="F105" s="318"/>
      <c r="G105" s="336"/>
      <c r="H105" s="318"/>
      <c r="I105" s="318"/>
      <c r="J105" s="318"/>
      <c r="K105" s="317"/>
    </row>
    <row r="106" s="1" customFormat="1" ht="15" customHeight="1">
      <c r="B106" s="315"/>
      <c r="C106" s="303" t="s">
        <v>56</v>
      </c>
      <c r="D106" s="325"/>
      <c r="E106" s="325"/>
      <c r="F106" s="326" t="s">
        <v>1370</v>
      </c>
      <c r="G106" s="303"/>
      <c r="H106" s="303" t="s">
        <v>1410</v>
      </c>
      <c r="I106" s="303" t="s">
        <v>1372</v>
      </c>
      <c r="J106" s="303">
        <v>20</v>
      </c>
      <c r="K106" s="317"/>
    </row>
    <row r="107" s="1" customFormat="1" ht="15" customHeight="1">
      <c r="B107" s="315"/>
      <c r="C107" s="303" t="s">
        <v>1373</v>
      </c>
      <c r="D107" s="303"/>
      <c r="E107" s="303"/>
      <c r="F107" s="326" t="s">
        <v>1370</v>
      </c>
      <c r="G107" s="303"/>
      <c r="H107" s="303" t="s">
        <v>1410</v>
      </c>
      <c r="I107" s="303" t="s">
        <v>1372</v>
      </c>
      <c r="J107" s="303">
        <v>120</v>
      </c>
      <c r="K107" s="317"/>
    </row>
    <row r="108" s="1" customFormat="1" ht="15" customHeight="1">
      <c r="B108" s="328"/>
      <c r="C108" s="303" t="s">
        <v>1375</v>
      </c>
      <c r="D108" s="303"/>
      <c r="E108" s="303"/>
      <c r="F108" s="326" t="s">
        <v>1376</v>
      </c>
      <c r="G108" s="303"/>
      <c r="H108" s="303" t="s">
        <v>1410</v>
      </c>
      <c r="I108" s="303" t="s">
        <v>1372</v>
      </c>
      <c r="J108" s="303">
        <v>50</v>
      </c>
      <c r="K108" s="317"/>
    </row>
    <row r="109" s="1" customFormat="1" ht="15" customHeight="1">
      <c r="B109" s="328"/>
      <c r="C109" s="303" t="s">
        <v>1378</v>
      </c>
      <c r="D109" s="303"/>
      <c r="E109" s="303"/>
      <c r="F109" s="326" t="s">
        <v>1370</v>
      </c>
      <c r="G109" s="303"/>
      <c r="H109" s="303" t="s">
        <v>1410</v>
      </c>
      <c r="I109" s="303" t="s">
        <v>1380</v>
      </c>
      <c r="J109" s="303"/>
      <c r="K109" s="317"/>
    </row>
    <row r="110" s="1" customFormat="1" ht="15" customHeight="1">
      <c r="B110" s="328"/>
      <c r="C110" s="303" t="s">
        <v>1389</v>
      </c>
      <c r="D110" s="303"/>
      <c r="E110" s="303"/>
      <c r="F110" s="326" t="s">
        <v>1376</v>
      </c>
      <c r="G110" s="303"/>
      <c r="H110" s="303" t="s">
        <v>1410</v>
      </c>
      <c r="I110" s="303" t="s">
        <v>1372</v>
      </c>
      <c r="J110" s="303">
        <v>50</v>
      </c>
      <c r="K110" s="317"/>
    </row>
    <row r="111" s="1" customFormat="1" ht="15" customHeight="1">
      <c r="B111" s="328"/>
      <c r="C111" s="303" t="s">
        <v>1397</v>
      </c>
      <c r="D111" s="303"/>
      <c r="E111" s="303"/>
      <c r="F111" s="326" t="s">
        <v>1376</v>
      </c>
      <c r="G111" s="303"/>
      <c r="H111" s="303" t="s">
        <v>1410</v>
      </c>
      <c r="I111" s="303" t="s">
        <v>1372</v>
      </c>
      <c r="J111" s="303">
        <v>50</v>
      </c>
      <c r="K111" s="317"/>
    </row>
    <row r="112" s="1" customFormat="1" ht="15" customHeight="1">
      <c r="B112" s="328"/>
      <c r="C112" s="303" t="s">
        <v>1395</v>
      </c>
      <c r="D112" s="303"/>
      <c r="E112" s="303"/>
      <c r="F112" s="326" t="s">
        <v>1376</v>
      </c>
      <c r="G112" s="303"/>
      <c r="H112" s="303" t="s">
        <v>1410</v>
      </c>
      <c r="I112" s="303" t="s">
        <v>1372</v>
      </c>
      <c r="J112" s="303">
        <v>50</v>
      </c>
      <c r="K112" s="317"/>
    </row>
    <row r="113" s="1" customFormat="1" ht="15" customHeight="1">
      <c r="B113" s="328"/>
      <c r="C113" s="303" t="s">
        <v>56</v>
      </c>
      <c r="D113" s="303"/>
      <c r="E113" s="303"/>
      <c r="F113" s="326" t="s">
        <v>1370</v>
      </c>
      <c r="G113" s="303"/>
      <c r="H113" s="303" t="s">
        <v>1411</v>
      </c>
      <c r="I113" s="303" t="s">
        <v>1372</v>
      </c>
      <c r="J113" s="303">
        <v>20</v>
      </c>
      <c r="K113" s="317"/>
    </row>
    <row r="114" s="1" customFormat="1" ht="15" customHeight="1">
      <c r="B114" s="328"/>
      <c r="C114" s="303" t="s">
        <v>1412</v>
      </c>
      <c r="D114" s="303"/>
      <c r="E114" s="303"/>
      <c r="F114" s="326" t="s">
        <v>1370</v>
      </c>
      <c r="G114" s="303"/>
      <c r="H114" s="303" t="s">
        <v>1413</v>
      </c>
      <c r="I114" s="303" t="s">
        <v>1372</v>
      </c>
      <c r="J114" s="303">
        <v>120</v>
      </c>
      <c r="K114" s="317"/>
    </row>
    <row r="115" s="1" customFormat="1" ht="15" customHeight="1">
      <c r="B115" s="328"/>
      <c r="C115" s="303" t="s">
        <v>41</v>
      </c>
      <c r="D115" s="303"/>
      <c r="E115" s="303"/>
      <c r="F115" s="326" t="s">
        <v>1370</v>
      </c>
      <c r="G115" s="303"/>
      <c r="H115" s="303" t="s">
        <v>1414</v>
      </c>
      <c r="I115" s="303" t="s">
        <v>1405</v>
      </c>
      <c r="J115" s="303"/>
      <c r="K115" s="317"/>
    </row>
    <row r="116" s="1" customFormat="1" ht="15" customHeight="1">
      <c r="B116" s="328"/>
      <c r="C116" s="303" t="s">
        <v>51</v>
      </c>
      <c r="D116" s="303"/>
      <c r="E116" s="303"/>
      <c r="F116" s="326" t="s">
        <v>1370</v>
      </c>
      <c r="G116" s="303"/>
      <c r="H116" s="303" t="s">
        <v>1415</v>
      </c>
      <c r="I116" s="303" t="s">
        <v>1405</v>
      </c>
      <c r="J116" s="303"/>
      <c r="K116" s="317"/>
    </row>
    <row r="117" s="1" customFormat="1" ht="15" customHeight="1">
      <c r="B117" s="328"/>
      <c r="C117" s="303" t="s">
        <v>60</v>
      </c>
      <c r="D117" s="303"/>
      <c r="E117" s="303"/>
      <c r="F117" s="326" t="s">
        <v>1370</v>
      </c>
      <c r="G117" s="303"/>
      <c r="H117" s="303" t="s">
        <v>1416</v>
      </c>
      <c r="I117" s="303" t="s">
        <v>1417</v>
      </c>
      <c r="J117" s="303"/>
      <c r="K117" s="317"/>
    </row>
    <row r="118" s="1" customFormat="1" ht="15" customHeight="1">
      <c r="B118" s="331"/>
      <c r="C118" s="337"/>
      <c r="D118" s="337"/>
      <c r="E118" s="337"/>
      <c r="F118" s="337"/>
      <c r="G118" s="337"/>
      <c r="H118" s="337"/>
      <c r="I118" s="337"/>
      <c r="J118" s="337"/>
      <c r="K118" s="333"/>
    </row>
    <row r="119" s="1" customFormat="1" ht="18.75" customHeight="1">
      <c r="B119" s="338"/>
      <c r="C119" s="339"/>
      <c r="D119" s="339"/>
      <c r="E119" s="339"/>
      <c r="F119" s="340"/>
      <c r="G119" s="339"/>
      <c r="H119" s="339"/>
      <c r="I119" s="339"/>
      <c r="J119" s="339"/>
      <c r="K119" s="338"/>
    </row>
    <row r="120" s="1" customFormat="1" ht="18.75" customHeight="1">
      <c r="B120" s="311"/>
      <c r="C120" s="311"/>
      <c r="D120" s="311"/>
      <c r="E120" s="311"/>
      <c r="F120" s="311"/>
      <c r="G120" s="311"/>
      <c r="H120" s="311"/>
      <c r="I120" s="311"/>
      <c r="J120" s="311"/>
      <c r="K120" s="311"/>
    </row>
    <row r="121" s="1" customFormat="1" ht="7.5" customHeight="1">
      <c r="B121" s="341"/>
      <c r="C121" s="342"/>
      <c r="D121" s="342"/>
      <c r="E121" s="342"/>
      <c r="F121" s="342"/>
      <c r="G121" s="342"/>
      <c r="H121" s="342"/>
      <c r="I121" s="342"/>
      <c r="J121" s="342"/>
      <c r="K121" s="343"/>
    </row>
    <row r="122" s="1" customFormat="1" ht="45" customHeight="1">
      <c r="B122" s="344"/>
      <c r="C122" s="294" t="s">
        <v>1418</v>
      </c>
      <c r="D122" s="294"/>
      <c r="E122" s="294"/>
      <c r="F122" s="294"/>
      <c r="G122" s="294"/>
      <c r="H122" s="294"/>
      <c r="I122" s="294"/>
      <c r="J122" s="294"/>
      <c r="K122" s="345"/>
    </row>
    <row r="123" s="1" customFormat="1" ht="17.25" customHeight="1">
      <c r="B123" s="346"/>
      <c r="C123" s="318" t="s">
        <v>1364</v>
      </c>
      <c r="D123" s="318"/>
      <c r="E123" s="318"/>
      <c r="F123" s="318" t="s">
        <v>1365</v>
      </c>
      <c r="G123" s="319"/>
      <c r="H123" s="318" t="s">
        <v>57</v>
      </c>
      <c r="I123" s="318" t="s">
        <v>60</v>
      </c>
      <c r="J123" s="318" t="s">
        <v>1366</v>
      </c>
      <c r="K123" s="347"/>
    </row>
    <row r="124" s="1" customFormat="1" ht="17.25" customHeight="1">
      <c r="B124" s="346"/>
      <c r="C124" s="320" t="s">
        <v>1367</v>
      </c>
      <c r="D124" s="320"/>
      <c r="E124" s="320"/>
      <c r="F124" s="321" t="s">
        <v>1368</v>
      </c>
      <c r="G124" s="322"/>
      <c r="H124" s="320"/>
      <c r="I124" s="320"/>
      <c r="J124" s="320" t="s">
        <v>1369</v>
      </c>
      <c r="K124" s="347"/>
    </row>
    <row r="125" s="1" customFormat="1" ht="5.25" customHeight="1">
      <c r="B125" s="348"/>
      <c r="C125" s="323"/>
      <c r="D125" s="323"/>
      <c r="E125" s="323"/>
      <c r="F125" s="323"/>
      <c r="G125" s="349"/>
      <c r="H125" s="323"/>
      <c r="I125" s="323"/>
      <c r="J125" s="323"/>
      <c r="K125" s="350"/>
    </row>
    <row r="126" s="1" customFormat="1" ht="15" customHeight="1">
      <c r="B126" s="348"/>
      <c r="C126" s="303" t="s">
        <v>1373</v>
      </c>
      <c r="D126" s="325"/>
      <c r="E126" s="325"/>
      <c r="F126" s="326" t="s">
        <v>1370</v>
      </c>
      <c r="G126" s="303"/>
      <c r="H126" s="303" t="s">
        <v>1410</v>
      </c>
      <c r="I126" s="303" t="s">
        <v>1372</v>
      </c>
      <c r="J126" s="303">
        <v>120</v>
      </c>
      <c r="K126" s="351"/>
    </row>
    <row r="127" s="1" customFormat="1" ht="15" customHeight="1">
      <c r="B127" s="348"/>
      <c r="C127" s="303" t="s">
        <v>1419</v>
      </c>
      <c r="D127" s="303"/>
      <c r="E127" s="303"/>
      <c r="F127" s="326" t="s">
        <v>1370</v>
      </c>
      <c r="G127" s="303"/>
      <c r="H127" s="303" t="s">
        <v>1420</v>
      </c>
      <c r="I127" s="303" t="s">
        <v>1372</v>
      </c>
      <c r="J127" s="303" t="s">
        <v>1421</v>
      </c>
      <c r="K127" s="351"/>
    </row>
    <row r="128" s="1" customFormat="1" ht="15" customHeight="1">
      <c r="B128" s="348"/>
      <c r="C128" s="303" t="s">
        <v>1318</v>
      </c>
      <c r="D128" s="303"/>
      <c r="E128" s="303"/>
      <c r="F128" s="326" t="s">
        <v>1370</v>
      </c>
      <c r="G128" s="303"/>
      <c r="H128" s="303" t="s">
        <v>1422</v>
      </c>
      <c r="I128" s="303" t="s">
        <v>1372</v>
      </c>
      <c r="J128" s="303" t="s">
        <v>1421</v>
      </c>
      <c r="K128" s="351"/>
    </row>
    <row r="129" s="1" customFormat="1" ht="15" customHeight="1">
      <c r="B129" s="348"/>
      <c r="C129" s="303" t="s">
        <v>1381</v>
      </c>
      <c r="D129" s="303"/>
      <c r="E129" s="303"/>
      <c r="F129" s="326" t="s">
        <v>1376</v>
      </c>
      <c r="G129" s="303"/>
      <c r="H129" s="303" t="s">
        <v>1382</v>
      </c>
      <c r="I129" s="303" t="s">
        <v>1372</v>
      </c>
      <c r="J129" s="303">
        <v>15</v>
      </c>
      <c r="K129" s="351"/>
    </row>
    <row r="130" s="1" customFormat="1" ht="15" customHeight="1">
      <c r="B130" s="348"/>
      <c r="C130" s="329" t="s">
        <v>1383</v>
      </c>
      <c r="D130" s="329"/>
      <c r="E130" s="329"/>
      <c r="F130" s="330" t="s">
        <v>1376</v>
      </c>
      <c r="G130" s="329"/>
      <c r="H130" s="329" t="s">
        <v>1384</v>
      </c>
      <c r="I130" s="329" t="s">
        <v>1372</v>
      </c>
      <c r="J130" s="329">
        <v>15</v>
      </c>
      <c r="K130" s="351"/>
    </row>
    <row r="131" s="1" customFormat="1" ht="15" customHeight="1">
      <c r="B131" s="348"/>
      <c r="C131" s="329" t="s">
        <v>1385</v>
      </c>
      <c r="D131" s="329"/>
      <c r="E131" s="329"/>
      <c r="F131" s="330" t="s">
        <v>1376</v>
      </c>
      <c r="G131" s="329"/>
      <c r="H131" s="329" t="s">
        <v>1386</v>
      </c>
      <c r="I131" s="329" t="s">
        <v>1372</v>
      </c>
      <c r="J131" s="329">
        <v>20</v>
      </c>
      <c r="K131" s="351"/>
    </row>
    <row r="132" s="1" customFormat="1" ht="15" customHeight="1">
      <c r="B132" s="348"/>
      <c r="C132" s="329" t="s">
        <v>1387</v>
      </c>
      <c r="D132" s="329"/>
      <c r="E132" s="329"/>
      <c r="F132" s="330" t="s">
        <v>1376</v>
      </c>
      <c r="G132" s="329"/>
      <c r="H132" s="329" t="s">
        <v>1388</v>
      </c>
      <c r="I132" s="329" t="s">
        <v>1372</v>
      </c>
      <c r="J132" s="329">
        <v>20</v>
      </c>
      <c r="K132" s="351"/>
    </row>
    <row r="133" s="1" customFormat="1" ht="15" customHeight="1">
      <c r="B133" s="348"/>
      <c r="C133" s="303" t="s">
        <v>1375</v>
      </c>
      <c r="D133" s="303"/>
      <c r="E133" s="303"/>
      <c r="F133" s="326" t="s">
        <v>1376</v>
      </c>
      <c r="G133" s="303"/>
      <c r="H133" s="303" t="s">
        <v>1410</v>
      </c>
      <c r="I133" s="303" t="s">
        <v>1372</v>
      </c>
      <c r="J133" s="303">
        <v>50</v>
      </c>
      <c r="K133" s="351"/>
    </row>
    <row r="134" s="1" customFormat="1" ht="15" customHeight="1">
      <c r="B134" s="348"/>
      <c r="C134" s="303" t="s">
        <v>1389</v>
      </c>
      <c r="D134" s="303"/>
      <c r="E134" s="303"/>
      <c r="F134" s="326" t="s">
        <v>1376</v>
      </c>
      <c r="G134" s="303"/>
      <c r="H134" s="303" t="s">
        <v>1410</v>
      </c>
      <c r="I134" s="303" t="s">
        <v>1372</v>
      </c>
      <c r="J134" s="303">
        <v>50</v>
      </c>
      <c r="K134" s="351"/>
    </row>
    <row r="135" s="1" customFormat="1" ht="15" customHeight="1">
      <c r="B135" s="348"/>
      <c r="C135" s="303" t="s">
        <v>1395</v>
      </c>
      <c r="D135" s="303"/>
      <c r="E135" s="303"/>
      <c r="F135" s="326" t="s">
        <v>1376</v>
      </c>
      <c r="G135" s="303"/>
      <c r="H135" s="303" t="s">
        <v>1410</v>
      </c>
      <c r="I135" s="303" t="s">
        <v>1372</v>
      </c>
      <c r="J135" s="303">
        <v>50</v>
      </c>
      <c r="K135" s="351"/>
    </row>
    <row r="136" s="1" customFormat="1" ht="15" customHeight="1">
      <c r="B136" s="348"/>
      <c r="C136" s="303" t="s">
        <v>1397</v>
      </c>
      <c r="D136" s="303"/>
      <c r="E136" s="303"/>
      <c r="F136" s="326" t="s">
        <v>1376</v>
      </c>
      <c r="G136" s="303"/>
      <c r="H136" s="303" t="s">
        <v>1410</v>
      </c>
      <c r="I136" s="303" t="s">
        <v>1372</v>
      </c>
      <c r="J136" s="303">
        <v>50</v>
      </c>
      <c r="K136" s="351"/>
    </row>
    <row r="137" s="1" customFormat="1" ht="15" customHeight="1">
      <c r="B137" s="348"/>
      <c r="C137" s="303" t="s">
        <v>1398</v>
      </c>
      <c r="D137" s="303"/>
      <c r="E137" s="303"/>
      <c r="F137" s="326" t="s">
        <v>1376</v>
      </c>
      <c r="G137" s="303"/>
      <c r="H137" s="303" t="s">
        <v>1423</v>
      </c>
      <c r="I137" s="303" t="s">
        <v>1372</v>
      </c>
      <c r="J137" s="303">
        <v>255</v>
      </c>
      <c r="K137" s="351"/>
    </row>
    <row r="138" s="1" customFormat="1" ht="15" customHeight="1">
      <c r="B138" s="348"/>
      <c r="C138" s="303" t="s">
        <v>1400</v>
      </c>
      <c r="D138" s="303"/>
      <c r="E138" s="303"/>
      <c r="F138" s="326" t="s">
        <v>1370</v>
      </c>
      <c r="G138" s="303"/>
      <c r="H138" s="303" t="s">
        <v>1424</v>
      </c>
      <c r="I138" s="303" t="s">
        <v>1402</v>
      </c>
      <c r="J138" s="303"/>
      <c r="K138" s="351"/>
    </row>
    <row r="139" s="1" customFormat="1" ht="15" customHeight="1">
      <c r="B139" s="348"/>
      <c r="C139" s="303" t="s">
        <v>1403</v>
      </c>
      <c r="D139" s="303"/>
      <c r="E139" s="303"/>
      <c r="F139" s="326" t="s">
        <v>1370</v>
      </c>
      <c r="G139" s="303"/>
      <c r="H139" s="303" t="s">
        <v>1425</v>
      </c>
      <c r="I139" s="303" t="s">
        <v>1405</v>
      </c>
      <c r="J139" s="303"/>
      <c r="K139" s="351"/>
    </row>
    <row r="140" s="1" customFormat="1" ht="15" customHeight="1">
      <c r="B140" s="348"/>
      <c r="C140" s="303" t="s">
        <v>1406</v>
      </c>
      <c r="D140" s="303"/>
      <c r="E140" s="303"/>
      <c r="F140" s="326" t="s">
        <v>1370</v>
      </c>
      <c r="G140" s="303"/>
      <c r="H140" s="303" t="s">
        <v>1406</v>
      </c>
      <c r="I140" s="303" t="s">
        <v>1405</v>
      </c>
      <c r="J140" s="303"/>
      <c r="K140" s="351"/>
    </row>
    <row r="141" s="1" customFormat="1" ht="15" customHeight="1">
      <c r="B141" s="348"/>
      <c r="C141" s="303" t="s">
        <v>41</v>
      </c>
      <c r="D141" s="303"/>
      <c r="E141" s="303"/>
      <c r="F141" s="326" t="s">
        <v>1370</v>
      </c>
      <c r="G141" s="303"/>
      <c r="H141" s="303" t="s">
        <v>1426</v>
      </c>
      <c r="I141" s="303" t="s">
        <v>1405</v>
      </c>
      <c r="J141" s="303"/>
      <c r="K141" s="351"/>
    </row>
    <row r="142" s="1" customFormat="1" ht="15" customHeight="1">
      <c r="B142" s="348"/>
      <c r="C142" s="303" t="s">
        <v>1427</v>
      </c>
      <c r="D142" s="303"/>
      <c r="E142" s="303"/>
      <c r="F142" s="326" t="s">
        <v>1370</v>
      </c>
      <c r="G142" s="303"/>
      <c r="H142" s="303" t="s">
        <v>1428</v>
      </c>
      <c r="I142" s="303" t="s">
        <v>1405</v>
      </c>
      <c r="J142" s="303"/>
      <c r="K142" s="351"/>
    </row>
    <row r="143" s="1" customFormat="1" ht="15" customHeight="1">
      <c r="B143" s="352"/>
      <c r="C143" s="353"/>
      <c r="D143" s="353"/>
      <c r="E143" s="353"/>
      <c r="F143" s="353"/>
      <c r="G143" s="353"/>
      <c r="H143" s="353"/>
      <c r="I143" s="353"/>
      <c r="J143" s="353"/>
      <c r="K143" s="354"/>
    </row>
    <row r="144" s="1" customFormat="1" ht="18.75" customHeight="1">
      <c r="B144" s="339"/>
      <c r="C144" s="339"/>
      <c r="D144" s="339"/>
      <c r="E144" s="339"/>
      <c r="F144" s="340"/>
      <c r="G144" s="339"/>
      <c r="H144" s="339"/>
      <c r="I144" s="339"/>
      <c r="J144" s="339"/>
      <c r="K144" s="339"/>
    </row>
    <row r="145" s="1" customFormat="1" ht="18.75" customHeight="1">
      <c r="B145" s="311"/>
      <c r="C145" s="311"/>
      <c r="D145" s="311"/>
      <c r="E145" s="311"/>
      <c r="F145" s="311"/>
      <c r="G145" s="311"/>
      <c r="H145" s="311"/>
      <c r="I145" s="311"/>
      <c r="J145" s="311"/>
      <c r="K145" s="311"/>
    </row>
    <row r="146" s="1" customFormat="1" ht="7.5" customHeight="1">
      <c r="B146" s="312"/>
      <c r="C146" s="313"/>
      <c r="D146" s="313"/>
      <c r="E146" s="313"/>
      <c r="F146" s="313"/>
      <c r="G146" s="313"/>
      <c r="H146" s="313"/>
      <c r="I146" s="313"/>
      <c r="J146" s="313"/>
      <c r="K146" s="314"/>
    </row>
    <row r="147" s="1" customFormat="1" ht="45" customHeight="1">
      <c r="B147" s="315"/>
      <c r="C147" s="316" t="s">
        <v>1429</v>
      </c>
      <c r="D147" s="316"/>
      <c r="E147" s="316"/>
      <c r="F147" s="316"/>
      <c r="G147" s="316"/>
      <c r="H147" s="316"/>
      <c r="I147" s="316"/>
      <c r="J147" s="316"/>
      <c r="K147" s="317"/>
    </row>
    <row r="148" s="1" customFormat="1" ht="17.25" customHeight="1">
      <c r="B148" s="315"/>
      <c r="C148" s="318" t="s">
        <v>1364</v>
      </c>
      <c r="D148" s="318"/>
      <c r="E148" s="318"/>
      <c r="F148" s="318" t="s">
        <v>1365</v>
      </c>
      <c r="G148" s="319"/>
      <c r="H148" s="318" t="s">
        <v>57</v>
      </c>
      <c r="I148" s="318" t="s">
        <v>60</v>
      </c>
      <c r="J148" s="318" t="s">
        <v>1366</v>
      </c>
      <c r="K148" s="317"/>
    </row>
    <row r="149" s="1" customFormat="1" ht="17.25" customHeight="1">
      <c r="B149" s="315"/>
      <c r="C149" s="320" t="s">
        <v>1367</v>
      </c>
      <c r="D149" s="320"/>
      <c r="E149" s="320"/>
      <c r="F149" s="321" t="s">
        <v>1368</v>
      </c>
      <c r="G149" s="322"/>
      <c r="H149" s="320"/>
      <c r="I149" s="320"/>
      <c r="J149" s="320" t="s">
        <v>1369</v>
      </c>
      <c r="K149" s="317"/>
    </row>
    <row r="150" s="1" customFormat="1" ht="5.25" customHeight="1">
      <c r="B150" s="328"/>
      <c r="C150" s="323"/>
      <c r="D150" s="323"/>
      <c r="E150" s="323"/>
      <c r="F150" s="323"/>
      <c r="G150" s="324"/>
      <c r="H150" s="323"/>
      <c r="I150" s="323"/>
      <c r="J150" s="323"/>
      <c r="K150" s="351"/>
    </row>
    <row r="151" s="1" customFormat="1" ht="15" customHeight="1">
      <c r="B151" s="328"/>
      <c r="C151" s="355" t="s">
        <v>1373</v>
      </c>
      <c r="D151" s="303"/>
      <c r="E151" s="303"/>
      <c r="F151" s="356" t="s">
        <v>1370</v>
      </c>
      <c r="G151" s="303"/>
      <c r="H151" s="355" t="s">
        <v>1410</v>
      </c>
      <c r="I151" s="355" t="s">
        <v>1372</v>
      </c>
      <c r="J151" s="355">
        <v>120</v>
      </c>
      <c r="K151" s="351"/>
    </row>
    <row r="152" s="1" customFormat="1" ht="15" customHeight="1">
      <c r="B152" s="328"/>
      <c r="C152" s="355" t="s">
        <v>1419</v>
      </c>
      <c r="D152" s="303"/>
      <c r="E152" s="303"/>
      <c r="F152" s="356" t="s">
        <v>1370</v>
      </c>
      <c r="G152" s="303"/>
      <c r="H152" s="355" t="s">
        <v>1430</v>
      </c>
      <c r="I152" s="355" t="s">
        <v>1372</v>
      </c>
      <c r="J152" s="355" t="s">
        <v>1421</v>
      </c>
      <c r="K152" s="351"/>
    </row>
    <row r="153" s="1" customFormat="1" ht="15" customHeight="1">
      <c r="B153" s="328"/>
      <c r="C153" s="355" t="s">
        <v>1318</v>
      </c>
      <c r="D153" s="303"/>
      <c r="E153" s="303"/>
      <c r="F153" s="356" t="s">
        <v>1370</v>
      </c>
      <c r="G153" s="303"/>
      <c r="H153" s="355" t="s">
        <v>1431</v>
      </c>
      <c r="I153" s="355" t="s">
        <v>1372</v>
      </c>
      <c r="J153" s="355" t="s">
        <v>1421</v>
      </c>
      <c r="K153" s="351"/>
    </row>
    <row r="154" s="1" customFormat="1" ht="15" customHeight="1">
      <c r="B154" s="328"/>
      <c r="C154" s="355" t="s">
        <v>1375</v>
      </c>
      <c r="D154" s="303"/>
      <c r="E154" s="303"/>
      <c r="F154" s="356" t="s">
        <v>1376</v>
      </c>
      <c r="G154" s="303"/>
      <c r="H154" s="355" t="s">
        <v>1410</v>
      </c>
      <c r="I154" s="355" t="s">
        <v>1372</v>
      </c>
      <c r="J154" s="355">
        <v>50</v>
      </c>
      <c r="K154" s="351"/>
    </row>
    <row r="155" s="1" customFormat="1" ht="15" customHeight="1">
      <c r="B155" s="328"/>
      <c r="C155" s="355" t="s">
        <v>1378</v>
      </c>
      <c r="D155" s="303"/>
      <c r="E155" s="303"/>
      <c r="F155" s="356" t="s">
        <v>1370</v>
      </c>
      <c r="G155" s="303"/>
      <c r="H155" s="355" t="s">
        <v>1410</v>
      </c>
      <c r="I155" s="355" t="s">
        <v>1380</v>
      </c>
      <c r="J155" s="355"/>
      <c r="K155" s="351"/>
    </row>
    <row r="156" s="1" customFormat="1" ht="15" customHeight="1">
      <c r="B156" s="328"/>
      <c r="C156" s="355" t="s">
        <v>1389</v>
      </c>
      <c r="D156" s="303"/>
      <c r="E156" s="303"/>
      <c r="F156" s="356" t="s">
        <v>1376</v>
      </c>
      <c r="G156" s="303"/>
      <c r="H156" s="355" t="s">
        <v>1410</v>
      </c>
      <c r="I156" s="355" t="s">
        <v>1372</v>
      </c>
      <c r="J156" s="355">
        <v>50</v>
      </c>
      <c r="K156" s="351"/>
    </row>
    <row r="157" s="1" customFormat="1" ht="15" customHeight="1">
      <c r="B157" s="328"/>
      <c r="C157" s="355" t="s">
        <v>1397</v>
      </c>
      <c r="D157" s="303"/>
      <c r="E157" s="303"/>
      <c r="F157" s="356" t="s">
        <v>1376</v>
      </c>
      <c r="G157" s="303"/>
      <c r="H157" s="355" t="s">
        <v>1410</v>
      </c>
      <c r="I157" s="355" t="s">
        <v>1372</v>
      </c>
      <c r="J157" s="355">
        <v>50</v>
      </c>
      <c r="K157" s="351"/>
    </row>
    <row r="158" s="1" customFormat="1" ht="15" customHeight="1">
      <c r="B158" s="328"/>
      <c r="C158" s="355" t="s">
        <v>1395</v>
      </c>
      <c r="D158" s="303"/>
      <c r="E158" s="303"/>
      <c r="F158" s="356" t="s">
        <v>1376</v>
      </c>
      <c r="G158" s="303"/>
      <c r="H158" s="355" t="s">
        <v>1410</v>
      </c>
      <c r="I158" s="355" t="s">
        <v>1372</v>
      </c>
      <c r="J158" s="355">
        <v>50</v>
      </c>
      <c r="K158" s="351"/>
    </row>
    <row r="159" s="1" customFormat="1" ht="15" customHeight="1">
      <c r="B159" s="328"/>
      <c r="C159" s="355" t="s">
        <v>108</v>
      </c>
      <c r="D159" s="303"/>
      <c r="E159" s="303"/>
      <c r="F159" s="356" t="s">
        <v>1370</v>
      </c>
      <c r="G159" s="303"/>
      <c r="H159" s="355" t="s">
        <v>1432</v>
      </c>
      <c r="I159" s="355" t="s">
        <v>1372</v>
      </c>
      <c r="J159" s="355" t="s">
        <v>1433</v>
      </c>
      <c r="K159" s="351"/>
    </row>
    <row r="160" s="1" customFormat="1" ht="15" customHeight="1">
      <c r="B160" s="328"/>
      <c r="C160" s="355" t="s">
        <v>1434</v>
      </c>
      <c r="D160" s="303"/>
      <c r="E160" s="303"/>
      <c r="F160" s="356" t="s">
        <v>1370</v>
      </c>
      <c r="G160" s="303"/>
      <c r="H160" s="355" t="s">
        <v>1435</v>
      </c>
      <c r="I160" s="355" t="s">
        <v>1405</v>
      </c>
      <c r="J160" s="355"/>
      <c r="K160" s="351"/>
    </row>
    <row r="161" s="1" customFormat="1" ht="15" customHeight="1">
      <c r="B161" s="357"/>
      <c r="C161" s="337"/>
      <c r="D161" s="337"/>
      <c r="E161" s="337"/>
      <c r="F161" s="337"/>
      <c r="G161" s="337"/>
      <c r="H161" s="337"/>
      <c r="I161" s="337"/>
      <c r="J161" s="337"/>
      <c r="K161" s="358"/>
    </row>
    <row r="162" s="1" customFormat="1" ht="18.75" customHeight="1">
      <c r="B162" s="339"/>
      <c r="C162" s="349"/>
      <c r="D162" s="349"/>
      <c r="E162" s="349"/>
      <c r="F162" s="359"/>
      <c r="G162" s="349"/>
      <c r="H162" s="349"/>
      <c r="I162" s="349"/>
      <c r="J162" s="349"/>
      <c r="K162" s="339"/>
    </row>
    <row r="163" s="1" customFormat="1" ht="18.75" customHeight="1">
      <c r="B163" s="311"/>
      <c r="C163" s="311"/>
      <c r="D163" s="311"/>
      <c r="E163" s="311"/>
      <c r="F163" s="311"/>
      <c r="G163" s="311"/>
      <c r="H163" s="311"/>
      <c r="I163" s="311"/>
      <c r="J163" s="311"/>
      <c r="K163" s="311"/>
    </row>
    <row r="164" s="1" customFormat="1" ht="7.5" customHeight="1">
      <c r="B164" s="290"/>
      <c r="C164" s="291"/>
      <c r="D164" s="291"/>
      <c r="E164" s="291"/>
      <c r="F164" s="291"/>
      <c r="G164" s="291"/>
      <c r="H164" s="291"/>
      <c r="I164" s="291"/>
      <c r="J164" s="291"/>
      <c r="K164" s="292"/>
    </row>
    <row r="165" s="1" customFormat="1" ht="45" customHeight="1">
      <c r="B165" s="293"/>
      <c r="C165" s="294" t="s">
        <v>1436</v>
      </c>
      <c r="D165" s="294"/>
      <c r="E165" s="294"/>
      <c r="F165" s="294"/>
      <c r="G165" s="294"/>
      <c r="H165" s="294"/>
      <c r="I165" s="294"/>
      <c r="J165" s="294"/>
      <c r="K165" s="295"/>
    </row>
    <row r="166" s="1" customFormat="1" ht="17.25" customHeight="1">
      <c r="B166" s="293"/>
      <c r="C166" s="318" t="s">
        <v>1364</v>
      </c>
      <c r="D166" s="318"/>
      <c r="E166" s="318"/>
      <c r="F166" s="318" t="s">
        <v>1365</v>
      </c>
      <c r="G166" s="360"/>
      <c r="H166" s="361" t="s">
        <v>57</v>
      </c>
      <c r="I166" s="361" t="s">
        <v>60</v>
      </c>
      <c r="J166" s="318" t="s">
        <v>1366</v>
      </c>
      <c r="K166" s="295"/>
    </row>
    <row r="167" s="1" customFormat="1" ht="17.25" customHeight="1">
      <c r="B167" s="296"/>
      <c r="C167" s="320" t="s">
        <v>1367</v>
      </c>
      <c r="D167" s="320"/>
      <c r="E167" s="320"/>
      <c r="F167" s="321" t="s">
        <v>1368</v>
      </c>
      <c r="G167" s="362"/>
      <c r="H167" s="363"/>
      <c r="I167" s="363"/>
      <c r="J167" s="320" t="s">
        <v>1369</v>
      </c>
      <c r="K167" s="298"/>
    </row>
    <row r="168" s="1" customFormat="1" ht="5.25" customHeight="1">
      <c r="B168" s="328"/>
      <c r="C168" s="323"/>
      <c r="D168" s="323"/>
      <c r="E168" s="323"/>
      <c r="F168" s="323"/>
      <c r="G168" s="324"/>
      <c r="H168" s="323"/>
      <c r="I168" s="323"/>
      <c r="J168" s="323"/>
      <c r="K168" s="351"/>
    </row>
    <row r="169" s="1" customFormat="1" ht="15" customHeight="1">
      <c r="B169" s="328"/>
      <c r="C169" s="303" t="s">
        <v>1373</v>
      </c>
      <c r="D169" s="303"/>
      <c r="E169" s="303"/>
      <c r="F169" s="326" t="s">
        <v>1370</v>
      </c>
      <c r="G169" s="303"/>
      <c r="H169" s="303" t="s">
        <v>1410</v>
      </c>
      <c r="I169" s="303" t="s">
        <v>1372</v>
      </c>
      <c r="J169" s="303">
        <v>120</v>
      </c>
      <c r="K169" s="351"/>
    </row>
    <row r="170" s="1" customFormat="1" ht="15" customHeight="1">
      <c r="B170" s="328"/>
      <c r="C170" s="303" t="s">
        <v>1419</v>
      </c>
      <c r="D170" s="303"/>
      <c r="E170" s="303"/>
      <c r="F170" s="326" t="s">
        <v>1370</v>
      </c>
      <c r="G170" s="303"/>
      <c r="H170" s="303" t="s">
        <v>1420</v>
      </c>
      <c r="I170" s="303" t="s">
        <v>1372</v>
      </c>
      <c r="J170" s="303" t="s">
        <v>1421</v>
      </c>
      <c r="K170" s="351"/>
    </row>
    <row r="171" s="1" customFormat="1" ht="15" customHeight="1">
      <c r="B171" s="328"/>
      <c r="C171" s="303" t="s">
        <v>1318</v>
      </c>
      <c r="D171" s="303"/>
      <c r="E171" s="303"/>
      <c r="F171" s="326" t="s">
        <v>1370</v>
      </c>
      <c r="G171" s="303"/>
      <c r="H171" s="303" t="s">
        <v>1437</v>
      </c>
      <c r="I171" s="303" t="s">
        <v>1372</v>
      </c>
      <c r="J171" s="303" t="s">
        <v>1421</v>
      </c>
      <c r="K171" s="351"/>
    </row>
    <row r="172" s="1" customFormat="1" ht="15" customHeight="1">
      <c r="B172" s="328"/>
      <c r="C172" s="303" t="s">
        <v>1375</v>
      </c>
      <c r="D172" s="303"/>
      <c r="E172" s="303"/>
      <c r="F172" s="326" t="s">
        <v>1376</v>
      </c>
      <c r="G172" s="303"/>
      <c r="H172" s="303" t="s">
        <v>1437</v>
      </c>
      <c r="I172" s="303" t="s">
        <v>1372</v>
      </c>
      <c r="J172" s="303">
        <v>50</v>
      </c>
      <c r="K172" s="351"/>
    </row>
    <row r="173" s="1" customFormat="1" ht="15" customHeight="1">
      <c r="B173" s="328"/>
      <c r="C173" s="303" t="s">
        <v>1378</v>
      </c>
      <c r="D173" s="303"/>
      <c r="E173" s="303"/>
      <c r="F173" s="326" t="s">
        <v>1370</v>
      </c>
      <c r="G173" s="303"/>
      <c r="H173" s="303" t="s">
        <v>1437</v>
      </c>
      <c r="I173" s="303" t="s">
        <v>1380</v>
      </c>
      <c r="J173" s="303"/>
      <c r="K173" s="351"/>
    </row>
    <row r="174" s="1" customFormat="1" ht="15" customHeight="1">
      <c r="B174" s="328"/>
      <c r="C174" s="303" t="s">
        <v>1389</v>
      </c>
      <c r="D174" s="303"/>
      <c r="E174" s="303"/>
      <c r="F174" s="326" t="s">
        <v>1376</v>
      </c>
      <c r="G174" s="303"/>
      <c r="H174" s="303" t="s">
        <v>1437</v>
      </c>
      <c r="I174" s="303" t="s">
        <v>1372</v>
      </c>
      <c r="J174" s="303">
        <v>50</v>
      </c>
      <c r="K174" s="351"/>
    </row>
    <row r="175" s="1" customFormat="1" ht="15" customHeight="1">
      <c r="B175" s="328"/>
      <c r="C175" s="303" t="s">
        <v>1397</v>
      </c>
      <c r="D175" s="303"/>
      <c r="E175" s="303"/>
      <c r="F175" s="326" t="s">
        <v>1376</v>
      </c>
      <c r="G175" s="303"/>
      <c r="H175" s="303" t="s">
        <v>1437</v>
      </c>
      <c r="I175" s="303" t="s">
        <v>1372</v>
      </c>
      <c r="J175" s="303">
        <v>50</v>
      </c>
      <c r="K175" s="351"/>
    </row>
    <row r="176" s="1" customFormat="1" ht="15" customHeight="1">
      <c r="B176" s="328"/>
      <c r="C176" s="303" t="s">
        <v>1395</v>
      </c>
      <c r="D176" s="303"/>
      <c r="E176" s="303"/>
      <c r="F176" s="326" t="s">
        <v>1376</v>
      </c>
      <c r="G176" s="303"/>
      <c r="H176" s="303" t="s">
        <v>1437</v>
      </c>
      <c r="I176" s="303" t="s">
        <v>1372</v>
      </c>
      <c r="J176" s="303">
        <v>50</v>
      </c>
      <c r="K176" s="351"/>
    </row>
    <row r="177" s="1" customFormat="1" ht="15" customHeight="1">
      <c r="B177" s="328"/>
      <c r="C177" s="303" t="s">
        <v>137</v>
      </c>
      <c r="D177" s="303"/>
      <c r="E177" s="303"/>
      <c r="F177" s="326" t="s">
        <v>1370</v>
      </c>
      <c r="G177" s="303"/>
      <c r="H177" s="303" t="s">
        <v>1438</v>
      </c>
      <c r="I177" s="303" t="s">
        <v>1439</v>
      </c>
      <c r="J177" s="303"/>
      <c r="K177" s="351"/>
    </row>
    <row r="178" s="1" customFormat="1" ht="15" customHeight="1">
      <c r="B178" s="328"/>
      <c r="C178" s="303" t="s">
        <v>60</v>
      </c>
      <c r="D178" s="303"/>
      <c r="E178" s="303"/>
      <c r="F178" s="326" t="s">
        <v>1370</v>
      </c>
      <c r="G178" s="303"/>
      <c r="H178" s="303" t="s">
        <v>1440</v>
      </c>
      <c r="I178" s="303" t="s">
        <v>1441</v>
      </c>
      <c r="J178" s="303">
        <v>1</v>
      </c>
      <c r="K178" s="351"/>
    </row>
    <row r="179" s="1" customFormat="1" ht="15" customHeight="1">
      <c r="B179" s="328"/>
      <c r="C179" s="303" t="s">
        <v>56</v>
      </c>
      <c r="D179" s="303"/>
      <c r="E179" s="303"/>
      <c r="F179" s="326" t="s">
        <v>1370</v>
      </c>
      <c r="G179" s="303"/>
      <c r="H179" s="303" t="s">
        <v>1442</v>
      </c>
      <c r="I179" s="303" t="s">
        <v>1372</v>
      </c>
      <c r="J179" s="303">
        <v>20</v>
      </c>
      <c r="K179" s="351"/>
    </row>
    <row r="180" s="1" customFormat="1" ht="15" customHeight="1">
      <c r="B180" s="328"/>
      <c r="C180" s="303" t="s">
        <v>57</v>
      </c>
      <c r="D180" s="303"/>
      <c r="E180" s="303"/>
      <c r="F180" s="326" t="s">
        <v>1370</v>
      </c>
      <c r="G180" s="303"/>
      <c r="H180" s="303" t="s">
        <v>1443</v>
      </c>
      <c r="I180" s="303" t="s">
        <v>1372</v>
      </c>
      <c r="J180" s="303">
        <v>255</v>
      </c>
      <c r="K180" s="351"/>
    </row>
    <row r="181" s="1" customFormat="1" ht="15" customHeight="1">
      <c r="B181" s="328"/>
      <c r="C181" s="303" t="s">
        <v>138</v>
      </c>
      <c r="D181" s="303"/>
      <c r="E181" s="303"/>
      <c r="F181" s="326" t="s">
        <v>1370</v>
      </c>
      <c r="G181" s="303"/>
      <c r="H181" s="303" t="s">
        <v>1334</v>
      </c>
      <c r="I181" s="303" t="s">
        <v>1372</v>
      </c>
      <c r="J181" s="303">
        <v>10</v>
      </c>
      <c r="K181" s="351"/>
    </row>
    <row r="182" s="1" customFormat="1" ht="15" customHeight="1">
      <c r="B182" s="328"/>
      <c r="C182" s="303" t="s">
        <v>139</v>
      </c>
      <c r="D182" s="303"/>
      <c r="E182" s="303"/>
      <c r="F182" s="326" t="s">
        <v>1370</v>
      </c>
      <c r="G182" s="303"/>
      <c r="H182" s="303" t="s">
        <v>1444</v>
      </c>
      <c r="I182" s="303" t="s">
        <v>1405</v>
      </c>
      <c r="J182" s="303"/>
      <c r="K182" s="351"/>
    </row>
    <row r="183" s="1" customFormat="1" ht="15" customHeight="1">
      <c r="B183" s="328"/>
      <c r="C183" s="303" t="s">
        <v>1445</v>
      </c>
      <c r="D183" s="303"/>
      <c r="E183" s="303"/>
      <c r="F183" s="326" t="s">
        <v>1370</v>
      </c>
      <c r="G183" s="303"/>
      <c r="H183" s="303" t="s">
        <v>1446</v>
      </c>
      <c r="I183" s="303" t="s">
        <v>1405</v>
      </c>
      <c r="J183" s="303"/>
      <c r="K183" s="351"/>
    </row>
    <row r="184" s="1" customFormat="1" ht="15" customHeight="1">
      <c r="B184" s="328"/>
      <c r="C184" s="303" t="s">
        <v>1434</v>
      </c>
      <c r="D184" s="303"/>
      <c r="E184" s="303"/>
      <c r="F184" s="326" t="s">
        <v>1370</v>
      </c>
      <c r="G184" s="303"/>
      <c r="H184" s="303" t="s">
        <v>1447</v>
      </c>
      <c r="I184" s="303" t="s">
        <v>1405</v>
      </c>
      <c r="J184" s="303"/>
      <c r="K184" s="351"/>
    </row>
    <row r="185" s="1" customFormat="1" ht="15" customHeight="1">
      <c r="B185" s="328"/>
      <c r="C185" s="303" t="s">
        <v>141</v>
      </c>
      <c r="D185" s="303"/>
      <c r="E185" s="303"/>
      <c r="F185" s="326" t="s">
        <v>1376</v>
      </c>
      <c r="G185" s="303"/>
      <c r="H185" s="303" t="s">
        <v>1448</v>
      </c>
      <c r="I185" s="303" t="s">
        <v>1372</v>
      </c>
      <c r="J185" s="303">
        <v>50</v>
      </c>
      <c r="K185" s="351"/>
    </row>
    <row r="186" s="1" customFormat="1" ht="15" customHeight="1">
      <c r="B186" s="328"/>
      <c r="C186" s="303" t="s">
        <v>1449</v>
      </c>
      <c r="D186" s="303"/>
      <c r="E186" s="303"/>
      <c r="F186" s="326" t="s">
        <v>1376</v>
      </c>
      <c r="G186" s="303"/>
      <c r="H186" s="303" t="s">
        <v>1450</v>
      </c>
      <c r="I186" s="303" t="s">
        <v>1451</v>
      </c>
      <c r="J186" s="303"/>
      <c r="K186" s="351"/>
    </row>
    <row r="187" s="1" customFormat="1" ht="15" customHeight="1">
      <c r="B187" s="328"/>
      <c r="C187" s="303" t="s">
        <v>1452</v>
      </c>
      <c r="D187" s="303"/>
      <c r="E187" s="303"/>
      <c r="F187" s="326" t="s">
        <v>1376</v>
      </c>
      <c r="G187" s="303"/>
      <c r="H187" s="303" t="s">
        <v>1453</v>
      </c>
      <c r="I187" s="303" t="s">
        <v>1451</v>
      </c>
      <c r="J187" s="303"/>
      <c r="K187" s="351"/>
    </row>
    <row r="188" s="1" customFormat="1" ht="15" customHeight="1">
      <c r="B188" s="328"/>
      <c r="C188" s="303" t="s">
        <v>1454</v>
      </c>
      <c r="D188" s="303"/>
      <c r="E188" s="303"/>
      <c r="F188" s="326" t="s">
        <v>1376</v>
      </c>
      <c r="G188" s="303"/>
      <c r="H188" s="303" t="s">
        <v>1455</v>
      </c>
      <c r="I188" s="303" t="s">
        <v>1451</v>
      </c>
      <c r="J188" s="303"/>
      <c r="K188" s="351"/>
    </row>
    <row r="189" s="1" customFormat="1" ht="15" customHeight="1">
      <c r="B189" s="328"/>
      <c r="C189" s="364" t="s">
        <v>1456</v>
      </c>
      <c r="D189" s="303"/>
      <c r="E189" s="303"/>
      <c r="F189" s="326" t="s">
        <v>1376</v>
      </c>
      <c r="G189" s="303"/>
      <c r="H189" s="303" t="s">
        <v>1457</v>
      </c>
      <c r="I189" s="303" t="s">
        <v>1458</v>
      </c>
      <c r="J189" s="365" t="s">
        <v>1459</v>
      </c>
      <c r="K189" s="351"/>
    </row>
    <row r="190" s="17" customFormat="1" ht="15" customHeight="1">
      <c r="B190" s="366"/>
      <c r="C190" s="367" t="s">
        <v>1460</v>
      </c>
      <c r="D190" s="368"/>
      <c r="E190" s="368"/>
      <c r="F190" s="369" t="s">
        <v>1376</v>
      </c>
      <c r="G190" s="368"/>
      <c r="H190" s="368" t="s">
        <v>1461</v>
      </c>
      <c r="I190" s="368" t="s">
        <v>1458</v>
      </c>
      <c r="J190" s="370" t="s">
        <v>1459</v>
      </c>
      <c r="K190" s="371"/>
    </row>
    <row r="191" s="1" customFormat="1" ht="15" customHeight="1">
      <c r="B191" s="328"/>
      <c r="C191" s="364" t="s">
        <v>45</v>
      </c>
      <c r="D191" s="303"/>
      <c r="E191" s="303"/>
      <c r="F191" s="326" t="s">
        <v>1370</v>
      </c>
      <c r="G191" s="303"/>
      <c r="H191" s="300" t="s">
        <v>1462</v>
      </c>
      <c r="I191" s="303" t="s">
        <v>1463</v>
      </c>
      <c r="J191" s="303"/>
      <c r="K191" s="351"/>
    </row>
    <row r="192" s="1" customFormat="1" ht="15" customHeight="1">
      <c r="B192" s="328"/>
      <c r="C192" s="364" t="s">
        <v>1464</v>
      </c>
      <c r="D192" s="303"/>
      <c r="E192" s="303"/>
      <c r="F192" s="326" t="s">
        <v>1370</v>
      </c>
      <c r="G192" s="303"/>
      <c r="H192" s="303" t="s">
        <v>1465</v>
      </c>
      <c r="I192" s="303" t="s">
        <v>1405</v>
      </c>
      <c r="J192" s="303"/>
      <c r="K192" s="351"/>
    </row>
    <row r="193" s="1" customFormat="1" ht="15" customHeight="1">
      <c r="B193" s="328"/>
      <c r="C193" s="364" t="s">
        <v>1466</v>
      </c>
      <c r="D193" s="303"/>
      <c r="E193" s="303"/>
      <c r="F193" s="326" t="s">
        <v>1370</v>
      </c>
      <c r="G193" s="303"/>
      <c r="H193" s="303" t="s">
        <v>1467</v>
      </c>
      <c r="I193" s="303" t="s">
        <v>1405</v>
      </c>
      <c r="J193" s="303"/>
      <c r="K193" s="351"/>
    </row>
    <row r="194" s="1" customFormat="1" ht="15" customHeight="1">
      <c r="B194" s="328"/>
      <c r="C194" s="364" t="s">
        <v>1468</v>
      </c>
      <c r="D194" s="303"/>
      <c r="E194" s="303"/>
      <c r="F194" s="326" t="s">
        <v>1376</v>
      </c>
      <c r="G194" s="303"/>
      <c r="H194" s="303" t="s">
        <v>1469</v>
      </c>
      <c r="I194" s="303" t="s">
        <v>1405</v>
      </c>
      <c r="J194" s="303"/>
      <c r="K194" s="351"/>
    </row>
    <row r="195" s="1" customFormat="1" ht="15" customHeight="1">
      <c r="B195" s="357"/>
      <c r="C195" s="372"/>
      <c r="D195" s="337"/>
      <c r="E195" s="337"/>
      <c r="F195" s="337"/>
      <c r="G195" s="337"/>
      <c r="H195" s="337"/>
      <c r="I195" s="337"/>
      <c r="J195" s="337"/>
      <c r="K195" s="358"/>
    </row>
    <row r="196" s="1" customFormat="1" ht="18.75" customHeight="1">
      <c r="B196" s="339"/>
      <c r="C196" s="349"/>
      <c r="D196" s="349"/>
      <c r="E196" s="349"/>
      <c r="F196" s="359"/>
      <c r="G196" s="349"/>
      <c r="H196" s="349"/>
      <c r="I196" s="349"/>
      <c r="J196" s="349"/>
      <c r="K196" s="339"/>
    </row>
    <row r="197" s="1" customFormat="1" ht="18.75" customHeight="1">
      <c r="B197" s="339"/>
      <c r="C197" s="349"/>
      <c r="D197" s="349"/>
      <c r="E197" s="349"/>
      <c r="F197" s="359"/>
      <c r="G197" s="349"/>
      <c r="H197" s="349"/>
      <c r="I197" s="349"/>
      <c r="J197" s="349"/>
      <c r="K197" s="339"/>
    </row>
    <row r="198" s="1" customFormat="1" ht="18.75" customHeight="1">
      <c r="B198" s="311"/>
      <c r="C198" s="311"/>
      <c r="D198" s="311"/>
      <c r="E198" s="311"/>
      <c r="F198" s="311"/>
      <c r="G198" s="311"/>
      <c r="H198" s="311"/>
      <c r="I198" s="311"/>
      <c r="J198" s="311"/>
      <c r="K198" s="311"/>
    </row>
    <row r="199" s="1" customFormat="1" ht="13.5">
      <c r="B199" s="290"/>
      <c r="C199" s="291"/>
      <c r="D199" s="291"/>
      <c r="E199" s="291"/>
      <c r="F199" s="291"/>
      <c r="G199" s="291"/>
      <c r="H199" s="291"/>
      <c r="I199" s="291"/>
      <c r="J199" s="291"/>
      <c r="K199" s="292"/>
    </row>
    <row r="200" s="1" customFormat="1" ht="21">
      <c r="B200" s="293"/>
      <c r="C200" s="294" t="s">
        <v>1470</v>
      </c>
      <c r="D200" s="294"/>
      <c r="E200" s="294"/>
      <c r="F200" s="294"/>
      <c r="G200" s="294"/>
      <c r="H200" s="294"/>
      <c r="I200" s="294"/>
      <c r="J200" s="294"/>
      <c r="K200" s="295"/>
    </row>
    <row r="201" s="1" customFormat="1" ht="25.5" customHeight="1">
      <c r="B201" s="293"/>
      <c r="C201" s="373" t="s">
        <v>1471</v>
      </c>
      <c r="D201" s="373"/>
      <c r="E201" s="373"/>
      <c r="F201" s="373" t="s">
        <v>1472</v>
      </c>
      <c r="G201" s="374"/>
      <c r="H201" s="373" t="s">
        <v>1473</v>
      </c>
      <c r="I201" s="373"/>
      <c r="J201" s="373"/>
      <c r="K201" s="295"/>
    </row>
    <row r="202" s="1" customFormat="1" ht="5.25" customHeight="1">
      <c r="B202" s="328"/>
      <c r="C202" s="323"/>
      <c r="D202" s="323"/>
      <c r="E202" s="323"/>
      <c r="F202" s="323"/>
      <c r="G202" s="349"/>
      <c r="H202" s="323"/>
      <c r="I202" s="323"/>
      <c r="J202" s="323"/>
      <c r="K202" s="351"/>
    </row>
    <row r="203" s="1" customFormat="1" ht="15" customHeight="1">
      <c r="B203" s="328"/>
      <c r="C203" s="303" t="s">
        <v>1463</v>
      </c>
      <c r="D203" s="303"/>
      <c r="E203" s="303"/>
      <c r="F203" s="326" t="s">
        <v>46</v>
      </c>
      <c r="G203" s="303"/>
      <c r="H203" s="303" t="s">
        <v>1474</v>
      </c>
      <c r="I203" s="303"/>
      <c r="J203" s="303"/>
      <c r="K203" s="351"/>
    </row>
    <row r="204" s="1" customFormat="1" ht="15" customHeight="1">
      <c r="B204" s="328"/>
      <c r="C204" s="303"/>
      <c r="D204" s="303"/>
      <c r="E204" s="303"/>
      <c r="F204" s="326" t="s">
        <v>47</v>
      </c>
      <c r="G204" s="303"/>
      <c r="H204" s="303" t="s">
        <v>1475</v>
      </c>
      <c r="I204" s="303"/>
      <c r="J204" s="303"/>
      <c r="K204" s="351"/>
    </row>
    <row r="205" s="1" customFormat="1" ht="15" customHeight="1">
      <c r="B205" s="328"/>
      <c r="C205" s="303"/>
      <c r="D205" s="303"/>
      <c r="E205" s="303"/>
      <c r="F205" s="326" t="s">
        <v>50</v>
      </c>
      <c r="G205" s="303"/>
      <c r="H205" s="303" t="s">
        <v>1476</v>
      </c>
      <c r="I205" s="303"/>
      <c r="J205" s="303"/>
      <c r="K205" s="351"/>
    </row>
    <row r="206" s="1" customFormat="1" ht="15" customHeight="1">
      <c r="B206" s="328"/>
      <c r="C206" s="303"/>
      <c r="D206" s="303"/>
      <c r="E206" s="303"/>
      <c r="F206" s="326" t="s">
        <v>48</v>
      </c>
      <c r="G206" s="303"/>
      <c r="H206" s="303" t="s">
        <v>1477</v>
      </c>
      <c r="I206" s="303"/>
      <c r="J206" s="303"/>
      <c r="K206" s="351"/>
    </row>
    <row r="207" s="1" customFormat="1" ht="15" customHeight="1">
      <c r="B207" s="328"/>
      <c r="C207" s="303"/>
      <c r="D207" s="303"/>
      <c r="E207" s="303"/>
      <c r="F207" s="326" t="s">
        <v>49</v>
      </c>
      <c r="G207" s="303"/>
      <c r="H207" s="303" t="s">
        <v>1478</v>
      </c>
      <c r="I207" s="303"/>
      <c r="J207" s="303"/>
      <c r="K207" s="351"/>
    </row>
    <row r="208" s="1" customFormat="1" ht="15" customHeight="1">
      <c r="B208" s="328"/>
      <c r="C208" s="303"/>
      <c r="D208" s="303"/>
      <c r="E208" s="303"/>
      <c r="F208" s="326"/>
      <c r="G208" s="303"/>
      <c r="H208" s="303"/>
      <c r="I208" s="303"/>
      <c r="J208" s="303"/>
      <c r="K208" s="351"/>
    </row>
    <row r="209" s="1" customFormat="1" ht="15" customHeight="1">
      <c r="B209" s="328"/>
      <c r="C209" s="303" t="s">
        <v>1417</v>
      </c>
      <c r="D209" s="303"/>
      <c r="E209" s="303"/>
      <c r="F209" s="326" t="s">
        <v>82</v>
      </c>
      <c r="G209" s="303"/>
      <c r="H209" s="303" t="s">
        <v>1479</v>
      </c>
      <c r="I209" s="303"/>
      <c r="J209" s="303"/>
      <c r="K209" s="351"/>
    </row>
    <row r="210" s="1" customFormat="1" ht="15" customHeight="1">
      <c r="B210" s="328"/>
      <c r="C210" s="303"/>
      <c r="D210" s="303"/>
      <c r="E210" s="303"/>
      <c r="F210" s="326" t="s">
        <v>1313</v>
      </c>
      <c r="G210" s="303"/>
      <c r="H210" s="303" t="s">
        <v>1314</v>
      </c>
      <c r="I210" s="303"/>
      <c r="J210" s="303"/>
      <c r="K210" s="351"/>
    </row>
    <row r="211" s="1" customFormat="1" ht="15" customHeight="1">
      <c r="B211" s="328"/>
      <c r="C211" s="303"/>
      <c r="D211" s="303"/>
      <c r="E211" s="303"/>
      <c r="F211" s="326" t="s">
        <v>1311</v>
      </c>
      <c r="G211" s="303"/>
      <c r="H211" s="303" t="s">
        <v>1480</v>
      </c>
      <c r="I211" s="303"/>
      <c r="J211" s="303"/>
      <c r="K211" s="351"/>
    </row>
    <row r="212" s="1" customFormat="1" ht="15" customHeight="1">
      <c r="B212" s="375"/>
      <c r="C212" s="303"/>
      <c r="D212" s="303"/>
      <c r="E212" s="303"/>
      <c r="F212" s="326" t="s">
        <v>1315</v>
      </c>
      <c r="G212" s="364"/>
      <c r="H212" s="355" t="s">
        <v>1316</v>
      </c>
      <c r="I212" s="355"/>
      <c r="J212" s="355"/>
      <c r="K212" s="376"/>
    </row>
    <row r="213" s="1" customFormat="1" ht="15" customHeight="1">
      <c r="B213" s="375"/>
      <c r="C213" s="303"/>
      <c r="D213" s="303"/>
      <c r="E213" s="303"/>
      <c r="F213" s="326" t="s">
        <v>1240</v>
      </c>
      <c r="G213" s="364"/>
      <c r="H213" s="355" t="s">
        <v>1241</v>
      </c>
      <c r="I213" s="355"/>
      <c r="J213" s="355"/>
      <c r="K213" s="376"/>
    </row>
    <row r="214" s="1" customFormat="1" ht="15" customHeight="1">
      <c r="B214" s="375"/>
      <c r="C214" s="303"/>
      <c r="D214" s="303"/>
      <c r="E214" s="303"/>
      <c r="F214" s="326"/>
      <c r="G214" s="364"/>
      <c r="H214" s="355"/>
      <c r="I214" s="355"/>
      <c r="J214" s="355"/>
      <c r="K214" s="376"/>
    </row>
    <row r="215" s="1" customFormat="1" ht="15" customHeight="1">
      <c r="B215" s="375"/>
      <c r="C215" s="303" t="s">
        <v>1441</v>
      </c>
      <c r="D215" s="303"/>
      <c r="E215" s="303"/>
      <c r="F215" s="326">
        <v>1</v>
      </c>
      <c r="G215" s="364"/>
      <c r="H215" s="355" t="s">
        <v>1481</v>
      </c>
      <c r="I215" s="355"/>
      <c r="J215" s="355"/>
      <c r="K215" s="376"/>
    </row>
    <row r="216" s="1" customFormat="1" ht="15" customHeight="1">
      <c r="B216" s="375"/>
      <c r="C216" s="303"/>
      <c r="D216" s="303"/>
      <c r="E216" s="303"/>
      <c r="F216" s="326">
        <v>2</v>
      </c>
      <c r="G216" s="364"/>
      <c r="H216" s="355" t="s">
        <v>1482</v>
      </c>
      <c r="I216" s="355"/>
      <c r="J216" s="355"/>
      <c r="K216" s="376"/>
    </row>
    <row r="217" s="1" customFormat="1" ht="15" customHeight="1">
      <c r="B217" s="375"/>
      <c r="C217" s="303"/>
      <c r="D217" s="303"/>
      <c r="E217" s="303"/>
      <c r="F217" s="326">
        <v>3</v>
      </c>
      <c r="G217" s="364"/>
      <c r="H217" s="355" t="s">
        <v>1483</v>
      </c>
      <c r="I217" s="355"/>
      <c r="J217" s="355"/>
      <c r="K217" s="376"/>
    </row>
    <row r="218" s="1" customFormat="1" ht="15" customHeight="1">
      <c r="B218" s="375"/>
      <c r="C218" s="303"/>
      <c r="D218" s="303"/>
      <c r="E218" s="303"/>
      <c r="F218" s="326">
        <v>4</v>
      </c>
      <c r="G218" s="364"/>
      <c r="H218" s="355" t="s">
        <v>1484</v>
      </c>
      <c r="I218" s="355"/>
      <c r="J218" s="355"/>
      <c r="K218" s="376"/>
    </row>
    <row r="219" s="1" customFormat="1" ht="12.75" customHeight="1">
      <c r="B219" s="377"/>
      <c r="C219" s="378"/>
      <c r="D219" s="378"/>
      <c r="E219" s="378"/>
      <c r="F219" s="378"/>
      <c r="G219" s="378"/>
      <c r="H219" s="378"/>
      <c r="I219" s="378"/>
      <c r="J219" s="378"/>
      <c r="K219" s="37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Andrea Königová</dc:creator>
  <cp:lastModifiedBy>Andrea Königová</cp:lastModifiedBy>
  <dcterms:created xsi:type="dcterms:W3CDTF">2025-04-22T17:10:21Z</dcterms:created>
  <dcterms:modified xsi:type="dcterms:W3CDTF">2025-04-22T17:10:25Z</dcterms:modified>
</cp:coreProperties>
</file>